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iamalko/Desktop/Class/Module 1/"/>
    </mc:Choice>
  </mc:AlternateContent>
  <xr:revisionPtr revIDLastSave="0" documentId="13_ncr:1_{E423533F-C221-2447-9BAE-4CD73B3DEC5A}" xr6:coauthVersionLast="47" xr6:coauthVersionMax="47" xr10:uidLastSave="{00000000-0000-0000-0000-000000000000}"/>
  <bookViews>
    <workbookView xWindow="-38400" yWindow="-920" windowWidth="38400" windowHeight="21100" activeTab="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Descriptive Statistics" sheetId="9" r:id="rId10"/>
    <sheet name="Box Chart " sheetId="10" r:id="rId11"/>
    <sheet name="Dates" sheetId="2" state="hidden" r:id="rId12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5" l="1"/>
  <c r="D14" i="15"/>
  <c r="C14" i="15"/>
  <c r="D13" i="15"/>
  <c r="C13" i="15"/>
  <c r="D12" i="15"/>
  <c r="D11" i="15"/>
  <c r="D10" i="15"/>
  <c r="D9" i="15"/>
  <c r="D8" i="15"/>
  <c r="D7" i="15"/>
  <c r="D6" i="15"/>
  <c r="D5" i="15"/>
  <c r="D4" i="15"/>
  <c r="D3" i="15"/>
  <c r="C3" i="15"/>
  <c r="D2" i="15"/>
  <c r="C2" i="15"/>
  <c r="B14" i="15"/>
  <c r="B13" i="15"/>
  <c r="C12" i="15"/>
  <c r="C11" i="15"/>
  <c r="C10" i="15"/>
  <c r="C9" i="15"/>
  <c r="C8" i="15"/>
  <c r="C7" i="15"/>
  <c r="C6" i="15"/>
  <c r="C5" i="15"/>
  <c r="B5" i="15"/>
  <c r="C4" i="15"/>
  <c r="B4" i="15"/>
  <c r="E4" i="15" s="1"/>
  <c r="B3" i="15"/>
  <c r="E3" i="15" s="1"/>
  <c r="B2" i="15"/>
  <c r="B12" i="15"/>
  <c r="B11" i="15"/>
  <c r="B10" i="15"/>
  <c r="E10" i="15" s="1"/>
  <c r="H10" i="15" s="1"/>
  <c r="B9" i="15"/>
  <c r="B8" i="15"/>
  <c r="B6" i="15"/>
  <c r="B7" i="1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701" i="1"/>
  <c r="S3702" i="1"/>
  <c r="S3504" i="1"/>
  <c r="S3703" i="1"/>
  <c r="S3605" i="1"/>
  <c r="S4009" i="1"/>
  <c r="S3239" i="1"/>
  <c r="S3950" i="1"/>
  <c r="S3212" i="1"/>
  <c r="S3213" i="1"/>
  <c r="S3603" i="1"/>
  <c r="S3656" i="1"/>
  <c r="S3951" i="1"/>
  <c r="S3324" i="1"/>
  <c r="S4025" i="1"/>
  <c r="S3325" i="1"/>
  <c r="S3595" i="1"/>
  <c r="S3326" i="1"/>
  <c r="S3704" i="1"/>
  <c r="S2813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7" i="1"/>
  <c r="S3328" i="1"/>
  <c r="S3240" i="1"/>
  <c r="S1293" i="1"/>
  <c r="S3657" i="1"/>
  <c r="S3241" i="1"/>
  <c r="S3606" i="1"/>
  <c r="S3505" i="1"/>
  <c r="S3307" i="1"/>
  <c r="S4026" i="1"/>
  <c r="S2814" i="1"/>
  <c r="S3428" i="1"/>
  <c r="S2965" i="1"/>
  <c r="S4050" i="1"/>
  <c r="S3329" i="1"/>
  <c r="S3607" i="1"/>
  <c r="S3506" i="1"/>
  <c r="S3330" i="1"/>
  <c r="S3429" i="1"/>
  <c r="S3608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28" i="1"/>
  <c r="S2975" i="1"/>
  <c r="S2976" i="1"/>
  <c r="S3861" i="1"/>
  <c r="S3705" i="1"/>
  <c r="S3430" i="1"/>
  <c r="S2977" i="1"/>
  <c r="S3331" i="1"/>
  <c r="S3507" i="1"/>
  <c r="S3508" i="1"/>
  <c r="S3332" i="1"/>
  <c r="S3333" i="1"/>
  <c r="S3952" i="1"/>
  <c r="S524" i="1"/>
  <c r="S2889" i="1"/>
  <c r="S2912" i="1"/>
  <c r="S3919" i="1"/>
  <c r="S3706" i="1"/>
  <c r="S3707" i="1"/>
  <c r="S2978" i="1"/>
  <c r="S2815" i="1"/>
  <c r="S3509" i="1"/>
  <c r="S3953" i="1"/>
  <c r="S2979" i="1"/>
  <c r="S2807" i="1"/>
  <c r="S3510" i="1"/>
  <c r="S3708" i="1"/>
  <c r="S3689" i="1"/>
  <c r="S3431" i="1"/>
  <c r="S3432" i="1"/>
  <c r="S3954" i="1"/>
  <c r="S3709" i="1"/>
  <c r="S3495" i="1"/>
  <c r="S3242" i="1"/>
  <c r="S1294" i="1"/>
  <c r="S3511" i="1"/>
  <c r="S2874" i="1"/>
  <c r="S3955" i="1"/>
  <c r="S3710" i="1"/>
  <c r="S538" i="1"/>
  <c r="S2980" i="1"/>
  <c r="S3862" i="1"/>
  <c r="S527" i="1"/>
  <c r="S2885" i="1"/>
  <c r="S3512" i="1"/>
  <c r="S3334" i="1"/>
  <c r="S3335" i="1"/>
  <c r="S3942" i="1"/>
  <c r="S3433" i="1"/>
  <c r="S3513" i="1"/>
  <c r="S3514" i="1"/>
  <c r="S3434" i="1"/>
  <c r="S3489" i="1"/>
  <c r="S2913" i="1"/>
  <c r="S2981" i="1"/>
  <c r="S2812" i="1"/>
  <c r="S2966" i="1"/>
  <c r="S3336" i="1"/>
  <c r="S3609" i="1"/>
  <c r="S3435" i="1"/>
  <c r="S2982" i="1"/>
  <c r="S3243" i="1"/>
  <c r="S3214" i="1"/>
  <c r="S2869" i="1"/>
  <c r="S3912" i="1"/>
  <c r="S3920" i="1"/>
  <c r="S3337" i="1"/>
  <c r="S4088" i="1"/>
  <c r="S2816" i="1"/>
  <c r="S3921" i="1"/>
  <c r="S3690" i="1"/>
  <c r="S3711" i="1"/>
  <c r="S3943" i="1"/>
  <c r="S3130" i="1"/>
  <c r="S2875" i="1"/>
  <c r="S3515" i="1"/>
  <c r="S4093" i="1"/>
  <c r="S3131" i="1"/>
  <c r="S3338" i="1"/>
  <c r="S3658" i="1"/>
  <c r="S1295" i="1"/>
  <c r="S4018" i="1"/>
  <c r="S4098" i="1"/>
  <c r="S3436" i="1"/>
  <c r="S3502" i="1"/>
  <c r="S3712" i="1"/>
  <c r="S3437" i="1"/>
  <c r="S4027" i="1"/>
  <c r="S4051" i="1"/>
  <c r="S3713" i="1"/>
  <c r="S3956" i="1"/>
  <c r="S3516" i="1"/>
  <c r="S3438" i="1"/>
  <c r="S3714" i="1"/>
  <c r="S4052" i="1"/>
  <c r="S4112" i="1"/>
  <c r="S3863" i="1"/>
  <c r="S3517" i="1"/>
  <c r="S4006" i="1"/>
  <c r="S4010" i="1"/>
  <c r="S3845" i="1"/>
  <c r="S2901" i="1"/>
  <c r="S3957" i="1"/>
  <c r="S4097" i="1"/>
  <c r="S2808" i="1"/>
  <c r="S539" i="1"/>
  <c r="S3518" i="1"/>
  <c r="S4076" i="1"/>
  <c r="S3519" i="1"/>
  <c r="S3339" i="1"/>
  <c r="S3958" i="1"/>
  <c r="S3846" i="1"/>
  <c r="S3715" i="1"/>
  <c r="S4099" i="1"/>
  <c r="S2817" i="1"/>
  <c r="S3520" i="1"/>
  <c r="S4011" i="1"/>
  <c r="S3913" i="1"/>
  <c r="S3959" i="1"/>
  <c r="S3847" i="1"/>
  <c r="S2902" i="1"/>
  <c r="S4113" i="1"/>
  <c r="S3716" i="1"/>
  <c r="S3244" i="1"/>
  <c r="S3610" i="1"/>
  <c r="S3864" i="1"/>
  <c r="S3439" i="1"/>
  <c r="S3947" i="1"/>
  <c r="S4114" i="1"/>
  <c r="S4077" i="1"/>
  <c r="S3313" i="1"/>
  <c r="S4024" i="1"/>
  <c r="S3960" i="1"/>
  <c r="S4070" i="1"/>
  <c r="S3132" i="1"/>
  <c r="S3320" i="1"/>
  <c r="S3340" i="1"/>
  <c r="S3717" i="1"/>
  <c r="S2876" i="1"/>
  <c r="S3440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718" i="1"/>
  <c r="S3133" i="1"/>
  <c r="S3961" i="1"/>
  <c r="S3719" i="1"/>
  <c r="S3245" i="1"/>
  <c r="S3962" i="1"/>
  <c r="S3720" i="1"/>
  <c r="S3611" i="1"/>
  <c r="S3134" i="1"/>
  <c r="S3865" i="1"/>
  <c r="S3591" i="1"/>
  <c r="S3341" i="1"/>
  <c r="S3721" i="1"/>
  <c r="S3722" i="1"/>
  <c r="S3922" i="1"/>
  <c r="S526" i="1"/>
  <c r="S3521" i="1"/>
  <c r="S2903" i="1"/>
  <c r="S3723" i="1"/>
  <c r="S352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4028" i="1"/>
  <c r="S3229" i="1"/>
  <c r="S3963" i="1"/>
  <c r="S3685" i="1"/>
  <c r="S4078" i="1"/>
  <c r="S2818" i="1"/>
  <c r="S3135" i="1"/>
  <c r="S2911" i="1"/>
  <c r="S2819" i="1"/>
  <c r="S3246" i="1"/>
  <c r="S540" i="1"/>
  <c r="S4100" i="1"/>
  <c r="S3964" i="1"/>
  <c r="S2820" i="1"/>
  <c r="S3491" i="1"/>
  <c r="S2890" i="1"/>
  <c r="S3965" i="1"/>
  <c r="S4071" i="1"/>
  <c r="S4101" i="1"/>
  <c r="S4053" i="1"/>
  <c r="S3314" i="1"/>
  <c r="S3230" i="1"/>
  <c r="S3612" i="1"/>
  <c r="S3613" i="1"/>
  <c r="S3421" i="1"/>
  <c r="S3523" i="1"/>
  <c r="S3901" i="1"/>
  <c r="S3724" i="1"/>
  <c r="S3848" i="1"/>
  <c r="S3659" i="1"/>
  <c r="S3725" i="1"/>
  <c r="S3247" i="1"/>
  <c r="S3691" i="1"/>
  <c r="S3342" i="1"/>
  <c r="S3660" i="1"/>
  <c r="S4019" i="1"/>
  <c r="S3441" i="1"/>
  <c r="S2904" i="1"/>
  <c r="S4089" i="1"/>
  <c r="S3524" i="1"/>
  <c r="S3442" i="1"/>
  <c r="S3923" i="1"/>
  <c r="S3343" i="1"/>
  <c r="S3902" i="1"/>
  <c r="S3344" i="1"/>
  <c r="S3966" i="1"/>
  <c r="S3525" i="1"/>
  <c r="S3726" i="1"/>
  <c r="S3321" i="1"/>
  <c r="S3443" i="1"/>
  <c r="S3248" i="1"/>
  <c r="S3686" i="1"/>
  <c r="S3215" i="1"/>
  <c r="S2821" i="1"/>
  <c r="S3903" i="1"/>
  <c r="S3444" i="1"/>
  <c r="S3687" i="1"/>
  <c r="S3136" i="1"/>
  <c r="S3592" i="1"/>
  <c r="S402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727" i="1"/>
  <c r="S3944" i="1"/>
  <c r="S3526" i="1"/>
  <c r="S4067" i="1"/>
  <c r="S3661" i="1"/>
  <c r="S3866" i="1"/>
  <c r="S4012" i="1"/>
  <c r="S4090" i="1"/>
  <c r="S3345" i="1"/>
  <c r="S3692" i="1"/>
  <c r="S4013" i="1"/>
  <c r="S4054" i="1"/>
  <c r="S4030" i="1"/>
  <c r="S3662" i="1"/>
  <c r="S3445" i="1"/>
  <c r="S3590" i="1"/>
  <c r="S4079" i="1"/>
  <c r="S3346" i="1"/>
  <c r="S3216" i="1"/>
  <c r="S3217" i="1"/>
  <c r="S3904" i="1"/>
  <c r="S4055" i="1"/>
  <c r="S3487" i="1"/>
  <c r="S3137" i="1"/>
  <c r="S3138" i="1"/>
  <c r="S3728" i="1"/>
  <c r="S3663" i="1"/>
  <c r="S4031" i="1"/>
  <c r="S4056" i="1"/>
  <c r="S4091" i="1"/>
  <c r="S3496" i="1"/>
  <c r="S3860" i="1"/>
  <c r="S3527" i="1"/>
  <c r="S3937" i="1"/>
  <c r="S3967" i="1"/>
  <c r="S3924" i="1"/>
  <c r="S3299" i="1"/>
  <c r="S4066" i="1"/>
  <c r="S3968" i="1"/>
  <c r="S3446" i="1"/>
  <c r="S4014" i="1"/>
  <c r="S3849" i="1"/>
  <c r="S4072" i="1"/>
  <c r="S3249" i="1"/>
  <c r="S3425" i="1"/>
  <c r="S4057" i="1"/>
  <c r="S4020" i="1"/>
  <c r="S2788" i="1"/>
  <c r="S3969" i="1"/>
  <c r="S3347" i="1"/>
  <c r="S3905" i="1"/>
  <c r="S4068" i="1"/>
  <c r="S3729" i="1"/>
  <c r="S3596" i="1"/>
  <c r="S4017" i="1"/>
  <c r="S3447" i="1"/>
  <c r="S3448" i="1"/>
  <c r="S3490" i="1"/>
  <c r="S3867" i="1"/>
  <c r="S4032" i="1"/>
  <c r="S3348" i="1"/>
  <c r="S3925" i="1"/>
  <c r="S3315" i="1"/>
  <c r="S3250" i="1"/>
  <c r="S3970" i="1"/>
  <c r="S3664" i="1"/>
  <c r="S4046" i="1"/>
  <c r="S3316" i="1"/>
  <c r="S3693" i="1"/>
  <c r="S3730" i="1"/>
  <c r="S3449" i="1"/>
  <c r="S3858" i="1"/>
  <c r="S3349" i="1"/>
  <c r="S3731" i="1"/>
  <c r="S4086" i="1"/>
  <c r="S2914" i="1"/>
  <c r="S3528" i="1"/>
  <c r="S3700" i="1"/>
  <c r="S4033" i="1"/>
  <c r="S3450" i="1"/>
  <c r="S3971" i="1"/>
  <c r="S2822" i="1"/>
  <c r="S3350" i="1"/>
  <c r="S2823" i="1"/>
  <c r="S532" i="1"/>
  <c r="S3694" i="1"/>
  <c r="S2877" i="1"/>
  <c r="S2891" i="1"/>
  <c r="S3251" i="1"/>
  <c r="S3850" i="1"/>
  <c r="S3972" i="1"/>
  <c r="S3529" i="1"/>
  <c r="S3530" i="1"/>
  <c r="S3531" i="1"/>
  <c r="S3936" i="1"/>
  <c r="S3317" i="1"/>
  <c r="S4034" i="1"/>
  <c r="S3665" i="1"/>
  <c r="S3252" i="1"/>
  <c r="S3139" i="1"/>
  <c r="S3614" i="1"/>
  <c r="S2802" i="1"/>
  <c r="S3900" i="1"/>
  <c r="S3451" i="1"/>
  <c r="S3452" i="1"/>
  <c r="S3351" i="1"/>
  <c r="S2915" i="1"/>
  <c r="S3666" i="1"/>
  <c r="S4008" i="1"/>
  <c r="S3188" i="1"/>
  <c r="S3352" i="1"/>
  <c r="S2824" i="1"/>
  <c r="S3453" i="1"/>
  <c r="S2825" i="1"/>
  <c r="S3597" i="1"/>
  <c r="S3140" i="1"/>
  <c r="S3253" i="1"/>
  <c r="S2809" i="1"/>
  <c r="S3926" i="1"/>
  <c r="S2916" i="1"/>
  <c r="S3318" i="1"/>
  <c r="S3141" i="1"/>
  <c r="S3254" i="1"/>
  <c r="S3732" i="1"/>
  <c r="S3868" i="1"/>
  <c r="S3615" i="1"/>
  <c r="S3655" i="1"/>
  <c r="S3733" i="1"/>
  <c r="S1296" i="1"/>
  <c r="S3454" i="1"/>
  <c r="S4035" i="1"/>
  <c r="S3927" i="1"/>
  <c r="S3532" i="1"/>
  <c r="S3600" i="1"/>
  <c r="S3869" i="1"/>
  <c r="S2892" i="1"/>
  <c r="S3695" i="1"/>
  <c r="S2826" i="1"/>
  <c r="S3255" i="1"/>
  <c r="S3353" i="1"/>
  <c r="S3851" i="1"/>
  <c r="S3142" i="1"/>
  <c r="S3616" i="1"/>
  <c r="S3734" i="1"/>
  <c r="S3735" i="1"/>
  <c r="S2827" i="1"/>
  <c r="S3533" i="1"/>
  <c r="S3310" i="1"/>
  <c r="S3256" i="1"/>
  <c r="S3354" i="1"/>
  <c r="S3973" i="1"/>
  <c r="S3667" i="1"/>
  <c r="S3940" i="1"/>
  <c r="S3736" i="1"/>
  <c r="S2828" i="1"/>
  <c r="S3918" i="1"/>
  <c r="S3534" i="1"/>
  <c r="S3455" i="1"/>
  <c r="S2829" i="1"/>
  <c r="S2905" i="1"/>
  <c r="S3143" i="1"/>
  <c r="S3737" i="1"/>
  <c r="S3257" i="1"/>
  <c r="S541" i="1"/>
  <c r="S3144" i="1"/>
  <c r="S3355" i="1"/>
  <c r="S3617" i="1"/>
  <c r="S3535" i="1"/>
  <c r="S3928" i="1"/>
  <c r="S3929" i="1"/>
  <c r="S2870" i="1"/>
  <c r="S3356" i="1"/>
  <c r="S3536" i="1"/>
  <c r="S3668" i="1"/>
  <c r="S3618" i="1"/>
  <c r="S3311" i="1"/>
  <c r="S3890" i="1"/>
  <c r="S3357" i="1"/>
  <c r="S3358" i="1"/>
  <c r="S3537" i="1"/>
  <c r="S3258" i="1"/>
  <c r="S3974" i="1"/>
  <c r="S3259" i="1"/>
  <c r="S2830" i="1"/>
  <c r="S2831" i="1"/>
  <c r="S3260" i="1"/>
  <c r="S2871" i="1"/>
  <c r="S2832" i="1"/>
  <c r="S3261" i="1"/>
  <c r="S1297" i="1"/>
  <c r="S3669" i="1"/>
  <c r="S3218" i="1"/>
  <c r="S3975" i="1"/>
  <c r="S3503" i="1"/>
  <c r="S4036" i="1"/>
  <c r="S3359" i="1"/>
  <c r="S2833" i="1"/>
  <c r="S2803" i="1"/>
  <c r="S3976" i="1"/>
  <c r="S3360" i="1"/>
  <c r="S2834" i="1"/>
  <c r="S2835" i="1"/>
  <c r="S3538" i="1"/>
  <c r="S4037" i="1"/>
  <c r="S3539" i="1"/>
  <c r="S2836" i="1"/>
  <c r="S3540" i="1"/>
  <c r="S1286" i="1"/>
  <c r="S3670" i="1"/>
  <c r="S3308" i="1"/>
  <c r="S3671" i="1"/>
  <c r="S3492" i="1"/>
  <c r="S2893" i="1"/>
  <c r="S3977" i="1"/>
  <c r="S3541" i="1"/>
  <c r="S1298" i="1"/>
  <c r="S3891" i="1"/>
  <c r="S4080" i="1"/>
  <c r="S3652" i="1"/>
  <c r="S3262" i="1"/>
  <c r="S3361" i="1"/>
  <c r="S533" i="1"/>
  <c r="S3362" i="1"/>
  <c r="S3363" i="1"/>
  <c r="S3364" i="1"/>
  <c r="S3945" i="1"/>
  <c r="S3978" i="1"/>
  <c r="S3145" i="1"/>
  <c r="S3738" i="1"/>
  <c r="S3542" i="1"/>
  <c r="S3456" i="1"/>
  <c r="S3219" i="1"/>
  <c r="S3739" i="1"/>
  <c r="S3457" i="1"/>
  <c r="S1299" i="1"/>
  <c r="S3146" i="1"/>
  <c r="S2789" i="1"/>
  <c r="S3365" i="1"/>
  <c r="S3147" i="1"/>
  <c r="S3148" i="1"/>
  <c r="S3418" i="1"/>
  <c r="S2917" i="1"/>
  <c r="S2837" i="1"/>
  <c r="S2886" i="1"/>
  <c r="S3149" i="1"/>
  <c r="S2790" i="1"/>
  <c r="S2894" i="1"/>
  <c r="S3979" i="1"/>
  <c r="S3543" i="1"/>
  <c r="S3366" i="1"/>
  <c r="S2974" i="1"/>
  <c r="S2838" i="1"/>
  <c r="S2839" i="1"/>
  <c r="S2840" i="1"/>
  <c r="S1300" i="1"/>
  <c r="S3980" i="1"/>
  <c r="S3740" i="1"/>
  <c r="S3367" i="1"/>
  <c r="S3619" i="1"/>
  <c r="S3544" i="1"/>
  <c r="S3981" i="1"/>
  <c r="S3497" i="1"/>
  <c r="S1301" i="1"/>
  <c r="S2841" i="1"/>
  <c r="S3368" i="1"/>
  <c r="S3699" i="1"/>
  <c r="S3369" i="1"/>
  <c r="S2791" i="1"/>
  <c r="S2792" i="1"/>
  <c r="S3319" i="1"/>
  <c r="S3370" i="1"/>
  <c r="S3263" i="1"/>
  <c r="S3264" i="1"/>
  <c r="S3982" i="1"/>
  <c r="S3545" i="1"/>
  <c r="S3601" i="1"/>
  <c r="S3458" i="1"/>
  <c r="S3303" i="1"/>
  <c r="S3546" i="1"/>
  <c r="S3371" i="1"/>
  <c r="S3547" i="1"/>
  <c r="S3741" i="1"/>
  <c r="S3150" i="1"/>
  <c r="S2842" i="1"/>
  <c r="S3654" i="1"/>
  <c r="S3265" i="1"/>
  <c r="S2810" i="1"/>
  <c r="S3742" i="1"/>
  <c r="S3548" i="1"/>
  <c r="S3298" i="1"/>
  <c r="S3304" i="1"/>
  <c r="S3372" i="1"/>
  <c r="S3151" i="1"/>
  <c r="S3266" i="1"/>
  <c r="S3672" i="1"/>
  <c r="S3459" i="1"/>
  <c r="S3152" i="1"/>
  <c r="S3460" i="1"/>
  <c r="S3549" i="1"/>
  <c r="S3983" i="1"/>
  <c r="S528" i="1"/>
  <c r="S3550" i="1"/>
  <c r="S2970" i="1"/>
  <c r="S3267" i="1"/>
  <c r="S3153" i="1"/>
  <c r="S3498" i="1"/>
  <c r="S2843" i="1"/>
  <c r="S3551" i="1"/>
  <c r="S3461" i="1"/>
  <c r="S3673" i="1"/>
  <c r="S3268" i="1"/>
  <c r="S3373" i="1"/>
  <c r="S3374" i="1"/>
  <c r="S2804" i="1"/>
  <c r="S3237" i="1"/>
  <c r="S3674" i="1"/>
  <c r="S3984" i="1"/>
  <c r="S2844" i="1"/>
  <c r="S3598" i="1"/>
  <c r="S3892" i="1"/>
  <c r="S3305" i="1"/>
  <c r="S2845" i="1"/>
  <c r="S3493" i="1"/>
  <c r="S3154" i="1"/>
  <c r="S2973" i="1"/>
  <c r="S2846" i="1"/>
  <c r="S3743" i="1"/>
  <c r="S3375" i="1"/>
  <c r="S534" i="1"/>
  <c r="S2887" i="1"/>
  <c r="S3376" i="1"/>
  <c r="S2878" i="1"/>
  <c r="S2793" i="1"/>
  <c r="S3220" i="1"/>
  <c r="S3852" i="1"/>
  <c r="S3269" i="1"/>
  <c r="S3462" i="1"/>
  <c r="S1302" i="1"/>
  <c r="S3210" i="1"/>
  <c r="S4092" i="1"/>
  <c r="S3419" i="1"/>
  <c r="S3155" i="1"/>
  <c r="S3463" i="1"/>
  <c r="S3270" i="1"/>
  <c r="S2910" i="1"/>
  <c r="S3853" i="1"/>
  <c r="S3744" i="1"/>
  <c r="S3426" i="1"/>
  <c r="S3422" i="1"/>
  <c r="S4108" i="1"/>
  <c r="S2805" i="1"/>
  <c r="S3156" i="1"/>
  <c r="S3593" i="1"/>
  <c r="S3464" i="1"/>
  <c r="S2800" i="1"/>
  <c r="S2847" i="1"/>
  <c r="S3157" i="1"/>
  <c r="S2971" i="1"/>
  <c r="S3377" i="1"/>
  <c r="S3158" i="1"/>
  <c r="S3159" i="1"/>
  <c r="S3745" i="1"/>
  <c r="S3378" i="1"/>
  <c r="S3271" i="1"/>
  <c r="S2848" i="1"/>
  <c r="S3552" i="1"/>
  <c r="S3859" i="1"/>
  <c r="S3985" i="1"/>
  <c r="S529" i="1"/>
  <c r="S2879" i="1"/>
  <c r="S3272" i="1"/>
  <c r="S2849" i="1"/>
  <c r="S2972" i="1"/>
  <c r="S3273" i="1"/>
  <c r="S3160" i="1"/>
  <c r="S3553" i="1"/>
  <c r="S3554" i="1"/>
  <c r="S3602" i="1"/>
  <c r="S3914" i="1"/>
  <c r="S2850" i="1"/>
  <c r="S1287" i="1"/>
  <c r="S3675" i="1"/>
  <c r="S3746" i="1"/>
  <c r="S2895" i="1"/>
  <c r="S3379" i="1"/>
  <c r="S3555" i="1"/>
  <c r="S3300" i="1"/>
  <c r="S3488" i="1"/>
  <c r="S3211" i="1"/>
  <c r="S3465" i="1"/>
  <c r="S3161" i="1"/>
  <c r="S2851" i="1"/>
  <c r="S523" i="1"/>
  <c r="S3380" i="1"/>
  <c r="S3676" i="1"/>
  <c r="S3274" i="1"/>
  <c r="S3556" i="1"/>
  <c r="S1303" i="1"/>
  <c r="S3557" i="1"/>
  <c r="S2872" i="1"/>
  <c r="S2918" i="1"/>
  <c r="S3323" i="1"/>
  <c r="S3162" i="1"/>
  <c r="S3466" i="1"/>
  <c r="S3747" i="1"/>
  <c r="S3231" i="1"/>
  <c r="S3467" i="1"/>
  <c r="S3468" i="1"/>
  <c r="S3469" i="1"/>
  <c r="S2900" i="1"/>
  <c r="S3381" i="1"/>
  <c r="S3163" i="1"/>
  <c r="S4002" i="1"/>
  <c r="S3558" i="1"/>
  <c r="S3164" i="1"/>
  <c r="S3470" i="1"/>
  <c r="S3559" i="1"/>
  <c r="S3560" i="1"/>
  <c r="S3677" i="1"/>
  <c r="S338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94" i="1"/>
  <c r="S2906" i="1"/>
  <c r="S2852" i="1"/>
  <c r="S2853" i="1"/>
  <c r="S2794" i="1"/>
  <c r="S3383" i="1"/>
  <c r="S3275" i="1"/>
  <c r="S3748" i="1"/>
  <c r="S3749" i="1"/>
  <c r="S3384" i="1"/>
  <c r="S3276" i="1"/>
  <c r="S3561" i="1"/>
  <c r="S1304" i="1"/>
  <c r="S3562" i="1"/>
  <c r="S3930" i="1"/>
  <c r="S1292" i="1"/>
  <c r="S2919" i="1"/>
  <c r="S2884" i="1"/>
  <c r="S3221" i="1"/>
  <c r="S3563" i="1"/>
  <c r="S3165" i="1"/>
  <c r="S3166" i="1"/>
  <c r="S1291" i="1"/>
  <c r="S3620" i="1"/>
  <c r="S3564" i="1"/>
  <c r="S3678" i="1"/>
  <c r="S3696" i="1"/>
  <c r="S525" i="1"/>
  <c r="S2920" i="1"/>
  <c r="S4015" i="1"/>
  <c r="S3385" i="1"/>
  <c r="S3386" i="1"/>
  <c r="S3565" i="1"/>
  <c r="S3167" i="1"/>
  <c r="S3566" i="1"/>
  <c r="S3621" i="1"/>
  <c r="S2907" i="1"/>
  <c r="S3810" i="1"/>
  <c r="S2806" i="1"/>
  <c r="S3811" i="1"/>
  <c r="S3567" i="1"/>
  <c r="S3568" i="1"/>
  <c r="S3277" i="1"/>
  <c r="S4095" i="1"/>
  <c r="S3168" i="1"/>
  <c r="S2801" i="1"/>
  <c r="S3622" i="1"/>
  <c r="S3679" i="1"/>
  <c r="S3387" i="1"/>
  <c r="S3388" i="1"/>
  <c r="S3812" i="1"/>
  <c r="S3471" i="1"/>
  <c r="S2854" i="1"/>
  <c r="S3278" i="1"/>
  <c r="S3569" i="1"/>
  <c r="S3189" i="1"/>
  <c r="S2795" i="1"/>
  <c r="S3500" i="1"/>
  <c r="S3279" i="1"/>
  <c r="S3169" i="1"/>
  <c r="S2896" i="1"/>
  <c r="S3170" i="1"/>
  <c r="S3235" i="1"/>
  <c r="S2855" i="1"/>
  <c r="S3915" i="1"/>
  <c r="S3389" i="1"/>
  <c r="S3986" i="1"/>
  <c r="S3623" i="1"/>
  <c r="S2921" i="1"/>
  <c r="S3680" i="1"/>
  <c r="S2856" i="1"/>
  <c r="S1288" i="1"/>
  <c r="S3599" i="1"/>
  <c r="S3813" i="1"/>
  <c r="S3280" i="1"/>
  <c r="S3697" i="1"/>
  <c r="S3688" i="1"/>
  <c r="S2796" i="1"/>
  <c r="S2967" i="1"/>
  <c r="S3390" i="1"/>
  <c r="S4058" i="1"/>
  <c r="S3814" i="1"/>
  <c r="S3171" i="1"/>
  <c r="S3854" i="1"/>
  <c r="S2968" i="1"/>
  <c r="S3281" i="1"/>
  <c r="S3282" i="1"/>
  <c r="S535" i="1"/>
  <c r="S3283" i="1"/>
  <c r="S2897" i="1"/>
  <c r="S3284" i="1"/>
  <c r="S3681" i="1"/>
  <c r="S3391" i="1"/>
  <c r="S4059" i="1"/>
  <c r="S3815" i="1"/>
  <c r="S3423" i="1"/>
  <c r="S3222" i="1"/>
  <c r="S530" i="1"/>
  <c r="S3938" i="1"/>
  <c r="S347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172" i="1"/>
  <c r="S3392" i="1"/>
  <c r="S3285" i="1"/>
  <c r="S1305" i="1"/>
  <c r="S3393" i="1"/>
  <c r="S3420" i="1"/>
  <c r="S3286" i="1"/>
  <c r="S3173" i="1"/>
  <c r="S3287" i="1"/>
  <c r="S3394" i="1"/>
  <c r="S2783" i="1"/>
  <c r="S3174" i="1"/>
  <c r="S2797" i="1"/>
  <c r="S3624" i="1"/>
  <c r="S3816" i="1"/>
  <c r="S3473" i="1"/>
  <c r="S2784" i="1"/>
  <c r="S3817" i="1"/>
  <c r="S2880" i="1"/>
  <c r="S3570" i="1"/>
  <c r="S3818" i="1"/>
  <c r="S2857" i="1"/>
  <c r="S531" i="1"/>
  <c r="S2858" i="1"/>
  <c r="S3223" i="1"/>
  <c r="S3224" i="1"/>
  <c r="S3571" i="1"/>
  <c r="S1289" i="1"/>
  <c r="S2922" i="1"/>
  <c r="S3395" i="1"/>
  <c r="S4109" i="1"/>
  <c r="S3396" i="1"/>
  <c r="S522" i="1"/>
  <c r="S3987" i="1"/>
  <c r="S3819" i="1"/>
  <c r="S3820" i="1"/>
  <c r="S3949" i="1"/>
  <c r="S4096" i="1"/>
  <c r="S3906" i="1"/>
  <c r="S4003" i="1"/>
  <c r="S4021" i="1"/>
  <c r="S4081" i="1"/>
  <c r="S3175" i="1"/>
  <c r="S3474" i="1"/>
  <c r="S3988" i="1"/>
  <c r="S4110" i="1"/>
  <c r="S4004" i="1"/>
  <c r="S3176" i="1"/>
  <c r="S3821" i="1"/>
  <c r="S3822" i="1"/>
  <c r="S2859" i="1"/>
  <c r="S3475" i="1"/>
  <c r="S3893" i="1"/>
  <c r="S3397" i="1"/>
  <c r="S3916" i="1"/>
  <c r="S3894" i="1"/>
  <c r="S3823" i="1"/>
  <c r="S3427" i="1"/>
  <c r="S3398" i="1"/>
  <c r="S339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400" i="1"/>
  <c r="S3931" i="1"/>
  <c r="S4038" i="1"/>
  <c r="S2963" i="1"/>
  <c r="S3177" i="1"/>
  <c r="S4102" i="1"/>
  <c r="S4039" i="1"/>
  <c r="S3178" i="1"/>
  <c r="S3301" i="1"/>
  <c r="S3476" i="1"/>
  <c r="S3477" i="1"/>
  <c r="S3989" i="1"/>
  <c r="S3478" i="1"/>
  <c r="S3572" i="1"/>
  <c r="S3573" i="1"/>
  <c r="S3288" i="1"/>
  <c r="S3990" i="1"/>
  <c r="S3289" i="1"/>
  <c r="S3290" i="1"/>
  <c r="S3179" i="1"/>
  <c r="S2908" i="1"/>
  <c r="S4104" i="1"/>
  <c r="S3895" i="1"/>
  <c r="S3932" i="1"/>
  <c r="S4040" i="1"/>
  <c r="S3991" i="1"/>
  <c r="S3479" i="1"/>
  <c r="S3291" i="1"/>
  <c r="S3401" i="1"/>
  <c r="S3625" i="1"/>
  <c r="S4105" i="1"/>
  <c r="S3824" i="1"/>
  <c r="S3480" i="1"/>
  <c r="S3574" i="1"/>
  <c r="S2909" i="1"/>
  <c r="S4007" i="1"/>
  <c r="S4041" i="1"/>
  <c r="S536" i="1"/>
  <c r="S3825" i="1"/>
  <c r="S3481" i="1"/>
  <c r="S3826" i="1"/>
  <c r="S4060" i="1"/>
  <c r="S3992" i="1"/>
  <c r="S3933" i="1"/>
  <c r="S4016" i="1"/>
  <c r="S3907" i="1"/>
  <c r="S3827" i="1"/>
  <c r="S3575" i="1"/>
  <c r="S4061" i="1"/>
  <c r="S3501" i="1"/>
  <c r="S3594" i="1"/>
  <c r="S3828" i="1"/>
  <c r="S3829" i="1"/>
  <c r="S3855" i="1"/>
  <c r="S3225" i="1"/>
  <c r="S3830" i="1"/>
  <c r="S3831" i="1"/>
  <c r="S3402" i="1"/>
  <c r="S3896" i="1"/>
  <c r="S3576" i="1"/>
  <c r="S4082" i="1"/>
  <c r="S3993" i="1"/>
  <c r="S3682" i="1"/>
  <c r="S4115" i="1"/>
  <c r="S4074" i="1"/>
  <c r="S4048" i="1"/>
  <c r="S4073" i="1"/>
  <c r="S3312" i="1"/>
  <c r="S3856" i="1"/>
  <c r="S4075" i="1"/>
  <c r="S3403" i="1"/>
  <c r="S3226" i="1"/>
  <c r="S3577" i="1"/>
  <c r="S3832" i="1"/>
  <c r="S3238" i="1"/>
  <c r="S3994" i="1"/>
  <c r="S3404" i="1"/>
  <c r="S3405" i="1"/>
  <c r="S3917" i="1"/>
  <c r="S3309" i="1"/>
  <c r="S3833" i="1"/>
  <c r="S3499" i="1"/>
  <c r="S4042" i="1"/>
  <c r="S4023" i="1"/>
  <c r="S3180" i="1"/>
  <c r="S3834" i="1"/>
  <c r="S3181" i="1"/>
  <c r="S2888" i="1"/>
  <c r="S3236" i="1"/>
  <c r="S4107" i="1"/>
  <c r="S3406" i="1"/>
  <c r="S3897" i="1"/>
  <c r="S3482" i="1"/>
  <c r="S4083" i="1"/>
  <c r="S2969" i="1"/>
  <c r="S4005" i="1"/>
  <c r="S3292" i="1"/>
  <c r="S3407" i="1"/>
  <c r="S3835" i="1"/>
  <c r="S2811" i="1"/>
  <c r="S3293" i="1"/>
  <c r="S3578" i="1"/>
  <c r="S3306" i="1"/>
  <c r="S2860" i="1"/>
  <c r="S3995" i="1"/>
  <c r="S4103" i="1"/>
  <c r="S3408" i="1"/>
  <c r="S1290" i="1"/>
  <c r="S3579" i="1"/>
  <c r="S3580" i="1"/>
  <c r="S3232" i="1"/>
  <c r="S3908" i="1"/>
  <c r="S3934" i="1"/>
  <c r="S3227" i="1"/>
  <c r="S3233" i="1"/>
  <c r="S3409" i="1"/>
  <c r="S2861" i="1"/>
  <c r="S3581" i="1"/>
  <c r="S4084" i="1"/>
  <c r="S3410" i="1"/>
  <c r="S3182" i="1"/>
  <c r="S3322" i="1"/>
  <c r="S3911" i="1"/>
  <c r="S2785" i="1"/>
  <c r="S2873" i="1"/>
  <c r="S3411" i="1"/>
  <c r="S3941" i="1"/>
  <c r="S3909" i="1"/>
  <c r="S2862" i="1"/>
  <c r="S3996" i="1"/>
  <c r="S3294" i="1"/>
  <c r="S3626" i="1"/>
  <c r="S2881" i="1"/>
  <c r="S4043" i="1"/>
  <c r="S4049" i="1"/>
  <c r="S3910" i="1"/>
  <c r="S2964" i="1"/>
  <c r="S3836" i="1"/>
  <c r="S3683" i="1"/>
  <c r="S3582" i="1"/>
  <c r="S3412" i="1"/>
  <c r="S4062" i="1"/>
  <c r="S3483" i="1"/>
  <c r="S3837" i="1"/>
  <c r="S3899" i="1"/>
  <c r="S4069" i="1"/>
  <c r="S4022" i="1"/>
  <c r="S3997" i="1"/>
  <c r="S3898" i="1"/>
  <c r="S2898" i="1"/>
  <c r="S3484" i="1"/>
  <c r="S2863" i="1"/>
  <c r="S3935" i="1"/>
  <c r="S3838" i="1"/>
  <c r="S3998" i="1"/>
  <c r="S2798" i="1"/>
  <c r="S2882" i="1"/>
  <c r="S3839" i="1"/>
  <c r="S3857" i="1"/>
  <c r="S3840" i="1"/>
  <c r="S4047" i="1"/>
  <c r="S4063" i="1"/>
  <c r="S3295" i="1"/>
  <c r="S2864" i="1"/>
  <c r="S3583" i="1"/>
  <c r="S2865" i="1"/>
  <c r="S3939" i="1"/>
  <c r="S3841" i="1"/>
  <c r="S3296" i="1"/>
  <c r="S3627" i="1"/>
  <c r="S3653" i="1"/>
  <c r="S3999" i="1"/>
  <c r="S4000" i="1"/>
  <c r="S2868" i="1"/>
  <c r="S4064" i="1"/>
  <c r="S3946" i="1"/>
  <c r="S3413" i="1"/>
  <c r="S3684" i="1"/>
  <c r="S4044" i="1"/>
  <c r="S3842" i="1"/>
  <c r="S3604" i="1"/>
  <c r="S3234" i="1"/>
  <c r="S3183" i="1"/>
  <c r="S4065" i="1"/>
  <c r="S3184" i="1"/>
  <c r="S3628" i="1"/>
  <c r="S3494" i="1"/>
  <c r="S3414" i="1"/>
  <c r="S2899" i="1"/>
  <c r="S4045" i="1"/>
  <c r="S2786" i="1"/>
  <c r="S3584" i="1"/>
  <c r="S3585" i="1"/>
  <c r="S3424" i="1"/>
  <c r="S537" i="1"/>
  <c r="S3629" i="1"/>
  <c r="S3586" i="1"/>
  <c r="S3650" i="1"/>
  <c r="S3185" i="1"/>
  <c r="S3948" i="1"/>
  <c r="S3415" i="1"/>
  <c r="S3843" i="1"/>
  <c r="S3186" i="1"/>
  <c r="S3302" i="1"/>
  <c r="S4111" i="1"/>
  <c r="S3485" i="1"/>
  <c r="S3416" i="1"/>
  <c r="S4085" i="1"/>
  <c r="S3651" i="1"/>
  <c r="S4001" i="1"/>
  <c r="S4106" i="1"/>
  <c r="S3698" i="1"/>
  <c r="S2787" i="1"/>
  <c r="S2883" i="1"/>
  <c r="S2866" i="1"/>
  <c r="S3187" i="1"/>
  <c r="S3587" i="1"/>
  <c r="S4087" i="1"/>
  <c r="S3844" i="1"/>
  <c r="S3417" i="1"/>
  <c r="S3588" i="1"/>
  <c r="S2867" i="1"/>
  <c r="S2799" i="1"/>
  <c r="S3589" i="1"/>
  <c r="S3486" i="1"/>
  <c r="S3297" i="1"/>
  <c r="S2" i="1"/>
  <c r="C15" i="9"/>
  <c r="B15" i="9"/>
  <c r="C14" i="9"/>
  <c r="C12" i="9"/>
  <c r="C13" i="9"/>
  <c r="C7" i="9"/>
  <c r="C6" i="9"/>
  <c r="C5" i="9"/>
  <c r="B5" i="9"/>
  <c r="C4" i="9"/>
  <c r="B4" i="9"/>
  <c r="B14" i="9"/>
  <c r="B13" i="9"/>
  <c r="B12" i="9"/>
  <c r="B7" i="9"/>
  <c r="B6" i="9"/>
  <c r="B11" i="9"/>
  <c r="C11" i="9"/>
  <c r="C10" i="9"/>
  <c r="B10" i="9"/>
  <c r="C2" i="9"/>
  <c r="C3" i="9"/>
  <c r="B3" i="9"/>
  <c r="B2" i="9"/>
  <c r="B3" i="6"/>
  <c r="B4" i="6"/>
  <c r="B5" i="6"/>
  <c r="B6" i="6"/>
  <c r="B2" i="6"/>
  <c r="C2" i="6"/>
  <c r="D3" i="6"/>
  <c r="D4" i="6"/>
  <c r="D5" i="6"/>
  <c r="D6" i="6"/>
  <c r="D2" i="6"/>
  <c r="C3" i="6"/>
  <c r="C4" i="6"/>
  <c r="C5" i="6"/>
  <c r="C6" i="6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2" i="2"/>
  <c r="G4" i="15" l="1"/>
  <c r="H4" i="15"/>
  <c r="E9" i="15"/>
  <c r="H9" i="15" s="1"/>
  <c r="E11" i="15"/>
  <c r="F11" i="15" s="1"/>
  <c r="E12" i="15"/>
  <c r="F12" i="15" s="1"/>
  <c r="G11" i="15"/>
  <c r="G14" i="15"/>
  <c r="G8" i="15"/>
  <c r="G3" i="15"/>
  <c r="F6" i="15"/>
  <c r="G10" i="15"/>
  <c r="H3" i="15"/>
  <c r="E8" i="15"/>
  <c r="F8" i="15" s="1"/>
  <c r="F4" i="15"/>
  <c r="E2" i="15"/>
  <c r="H2" i="15" s="1"/>
  <c r="E7" i="15"/>
  <c r="H7" i="15" s="1"/>
  <c r="F3" i="15"/>
  <c r="E14" i="15"/>
  <c r="H14" i="15" s="1"/>
  <c r="E6" i="15"/>
  <c r="G6" i="15" s="1"/>
  <c r="F10" i="15"/>
  <c r="E13" i="15"/>
  <c r="F13" i="15" s="1"/>
  <c r="E5" i="15"/>
  <c r="G5" i="15" s="1"/>
  <c r="F9" i="15" l="1"/>
  <c r="G12" i="15"/>
  <c r="H11" i="15"/>
  <c r="F14" i="15"/>
  <c r="H12" i="15"/>
  <c r="G9" i="15"/>
  <c r="G7" i="15"/>
  <c r="H5" i="15"/>
  <c r="H13" i="15"/>
  <c r="G13" i="15"/>
  <c r="F7" i="15"/>
  <c r="F5" i="15"/>
  <c r="H8" i="15"/>
  <c r="H6" i="15"/>
  <c r="G2" i="15"/>
</calcChain>
</file>

<file path=xl/sharedStrings.xml><?xml version="1.0" encoding="utf-8"?>
<sst xmlns="http://schemas.openxmlformats.org/spreadsheetml/2006/main" count="38424" uniqueCount="8421">
  <si>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</si>
  <si>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</si>
  <si>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</si>
  <si>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</si>
  <si>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</si>
  <si>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</si>
  <si>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</si>
  <si>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</si>
  <si>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</si>
  <si>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</si>
  <si>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</si>
  <si>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</si>
  <si>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</si>
  <si>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</si>
  <si>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</si>
  <si>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</si>
  <si>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</si>
  <si>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</si>
  <si>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</si>
  <si>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</si>
  <si>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</si>
  <si>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</si>
  <si>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</si>
  <si>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</si>
  <si>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</si>
  <si>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</si>
  <si>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</si>
  <si>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</si>
  <si>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</si>
  <si>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</si>
  <si>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</si>
  <si>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</si>
  <si>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</si>
  <si>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</si>
  <si>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</si>
  <si>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</si>
  <si>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</si>
  <si>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</si>
  <si>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</si>
  <si>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</si>
  <si>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</si>
  <si>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</si>
  <si>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</si>
  <si>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</si>
  <si>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</si>
  <si>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</si>
  <si>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</si>
  <si>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</si>
  <si>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</si>
  <si>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</si>
  <si>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</si>
  <si>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</si>
  <si>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</si>
  <si>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</si>
  <si>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</si>
  <si>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</si>
  <si>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</si>
  <si>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</si>
  <si>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</si>
  <si>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</si>
  <si>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</si>
  <si>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</si>
  <si>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</si>
  <si>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</si>
  <si>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</si>
  <si>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</si>
  <si>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</si>
  <si>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</si>
  <si>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</si>
  <si>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</si>
  <si>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</si>
  <si>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</si>
  <si>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</si>
  <si>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</si>
  <si>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</si>
  <si>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</si>
  <si>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</si>
  <si>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</si>
  <si>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</si>
  <si>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</si>
  <si>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</si>
  <si>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</si>
  <si>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</si>
  <si>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</si>
  <si>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</si>
  <si>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</si>
  <si>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</si>
  <si>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</si>
  <si>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</si>
  <si>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</si>
  <si>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</si>
  <si>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</si>
  <si>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</si>
  <si>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</si>
  <si>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</si>
  <si>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</si>
  <si>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</si>
  <si>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</si>
  <si>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</si>
  <si>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</si>
  <si>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</si>
  <si>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</si>
  <si>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</si>
  <si>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</si>
  <si>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</si>
  <si>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</si>
  <si>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</si>
  <si>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</si>
  <si>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</si>
  <si>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</si>
  <si>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</si>
  <si>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</si>
  <si>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</si>
  <si>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</si>
  <si>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</si>
  <si>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</si>
  <si>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</si>
  <si>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</si>
  <si>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</si>
  <si>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</si>
  <si>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</si>
  <si>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</si>
  <si>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</si>
  <si>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</si>
  <si>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</si>
  <si>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</si>
  <si>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</si>
  <si>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</si>
  <si>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</si>
  <si>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</si>
  <si>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</si>
  <si>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</si>
  <si>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</si>
  <si>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</si>
  <si>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</si>
  <si>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</si>
  <si>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</si>
  <si>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</si>
  <si>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</si>
  <si>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</si>
  <si>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</si>
  <si>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</si>
  <si>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</si>
  <si>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</si>
  <si>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</si>
  <si>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</si>
  <si>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</si>
  <si>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</si>
  <si>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</si>
  <si>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</si>
  <si>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</si>
  <si>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</si>
  <si>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</si>
  <si>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</si>
  <si>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</si>
  <si>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</si>
  <si>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</si>
  <si>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</si>
  <si>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</si>
  <si>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</si>
  <si>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</si>
  <si>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</si>
  <si>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</si>
  <si>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</si>
  <si>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</si>
  <si>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</si>
  <si>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</si>
  <si>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</si>
  <si>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</si>
  <si>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</si>
  <si>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</si>
  <si>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</si>
  <si>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</si>
  <si>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</si>
  <si>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</si>
  <si>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</si>
  <si>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</si>
  <si>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</si>
  <si>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</si>
  <si>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</si>
  <si>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</si>
  <si>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</si>
  <si>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</si>
  <si>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</si>
  <si>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</si>
  <si>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</si>
  <si>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</si>
  <si>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</si>
  <si>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</si>
  <si>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</si>
  <si>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</si>
  <si>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</si>
  <si>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</si>
  <si>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</si>
  <si>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</si>
  <si>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</si>
  <si>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</si>
  <si>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</si>
  <si>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</si>
  <si>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</si>
  <si>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</si>
  <si>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</si>
  <si>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</si>
  <si>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</si>
  <si>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</si>
  <si>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</si>
  <si>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</si>
  <si>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</si>
  <si>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</si>
  <si>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</si>
  <si>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</si>
  <si>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</si>
  <si>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</si>
  <si>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</si>
  <si>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</si>
  <si>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</si>
  <si>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</si>
  <si>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</si>
  <si>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</si>
  <si>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</si>
  <si>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</si>
  <si>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</si>
  <si>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</si>
  <si>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</si>
  <si>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</si>
  <si>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</si>
  <si>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</si>
  <si>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</si>
  <si>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</si>
  <si>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</si>
  <si>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</si>
  <si>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</si>
  <si>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</si>
  <si>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</si>
  <si>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</si>
  <si>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</si>
  <si>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</si>
  <si>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</si>
  <si>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</si>
  <si>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</si>
  <si>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</si>
  <si>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</si>
  <si>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</si>
  <si>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</si>
  <si>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</si>
  <si>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</si>
  <si>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</si>
  <si>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</si>
  <si>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</si>
  <si>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</si>
  <si>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</si>
  <si>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</si>
  <si>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</si>
  <si>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</si>
  <si>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</si>
  <si>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</si>
  <si>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</si>
  <si>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</si>
  <si>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</si>
  <si>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</si>
  <si>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</si>
  <si>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</si>
  <si>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</si>
  <si>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</si>
  <si>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</si>
  <si>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</si>
  <si>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</si>
  <si>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</si>
  <si>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</si>
  <si>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</si>
  <si>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</si>
  <si>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</si>
  <si>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</si>
  <si>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</si>
  <si>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</si>
  <si>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</si>
  <si>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</si>
  <si>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</si>
  <si>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</si>
  <si>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</si>
  <si>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</si>
  <si>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</si>
  <si>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</si>
  <si>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</si>
  <si>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</si>
  <si>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</si>
  <si>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</si>
  <si>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</si>
  <si>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</si>
  <si>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</si>
  <si>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</si>
  <si>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</si>
  <si>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</si>
  <si>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</si>
  <si>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</si>
  <si>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</si>
  <si>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</si>
  <si>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</si>
  <si>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</si>
  <si>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</si>
  <si>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</si>
  <si>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</si>
  <si>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</si>
  <si>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</si>
  <si>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</si>
  <si>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</si>
  <si>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</si>
  <si>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</si>
  <si>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</si>
  <si>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</si>
  <si>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</si>
  <si>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</si>
  <si>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</si>
  <si>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</si>
  <si>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</si>
  <si>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</si>
  <si>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</si>
  <si>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</si>
  <si>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</si>
  <si>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</si>
  <si>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</si>
  <si>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</si>
  <si>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</si>
  <si>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</si>
  <si>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</si>
  <si>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</si>
  <si>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</si>
  <si>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</si>
  <si>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</si>
  <si>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</si>
  <si>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</si>
  <si>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</si>
  <si>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</si>
  <si>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</si>
  <si>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</si>
  <si>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</si>
  <si>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</si>
  <si>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</si>
  <si>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</si>
  <si>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</si>
  <si>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</si>
  <si>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</si>
  <si>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</si>
  <si>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</si>
  <si>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</si>
  <si>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</si>
  <si>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</si>
  <si>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</si>
  <si>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</si>
  <si>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</si>
  <si>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</si>
  <si>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</si>
  <si>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</si>
  <si>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</si>
  <si>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</si>
  <si>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</si>
  <si>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</si>
  <si>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</si>
  <si>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</si>
  <si>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</si>
  <si>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</si>
  <si>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</si>
  <si>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</si>
  <si>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</si>
  <si>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</si>
  <si>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</si>
  <si>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</si>
  <si>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</si>
  <si>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</si>
  <si>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</si>
  <si>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</si>
  <si>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</si>
  <si>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</si>
  <si>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</si>
  <si>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</si>
  <si>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</si>
  <si>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</si>
  <si>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</si>
  <si>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</si>
  <si>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</si>
  <si>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</si>
  <si>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</si>
  <si>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</si>
  <si>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</si>
  <si>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</si>
  <si>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</si>
  <si>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</si>
  <si>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</si>
  <si>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</si>
  <si>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</si>
  <si>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</si>
  <si>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</si>
  <si>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</si>
  <si>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</si>
  <si>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</si>
  <si>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</si>
  <si>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</si>
  <si>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</si>
  <si>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</si>
  <si>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</si>
  <si>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</si>
  <si>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</si>
  <si>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</si>
  <si>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</si>
  <si>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</si>
  <si>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</si>
  <si>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</si>
  <si>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</si>
  <si>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</si>
  <si>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</si>
  <si>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</si>
  <si>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</si>
  <si>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</si>
  <si>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</si>
  <si>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</si>
  <si>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</si>
  <si>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</si>
  <si>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</si>
  <si>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</si>
  <si>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</si>
  <si>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</si>
  <si>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</si>
  <si>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</si>
  <si>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</si>
  <si>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</si>
  <si>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</si>
  <si>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</si>
  <si>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</si>
  <si>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</si>
  <si>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</si>
  <si>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</si>
  <si>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</si>
  <si>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</si>
  <si>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</si>
  <si>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</si>
  <si>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</si>
  <si>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</si>
  <si>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</si>
  <si>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</si>
  <si>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</si>
  <si>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</si>
  <si>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</si>
  <si>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</si>
  <si>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</si>
  <si>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</si>
  <si>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</si>
  <si>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</si>
  <si>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</si>
  <si>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</si>
  <si>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</si>
  <si>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</si>
  <si>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</si>
  <si>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</si>
  <si>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</si>
  <si>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</si>
  <si>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</si>
  <si>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</si>
  <si>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</si>
  <si>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</si>
  <si>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</si>
  <si>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</si>
  <si>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</si>
  <si>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</si>
  <si>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</si>
  <si>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</si>
  <si>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</si>
  <si>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</si>
  <si>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</si>
  <si>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</si>
  <si>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</si>
  <si>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</si>
  <si>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</si>
  <si>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</si>
  <si>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</si>
  <si>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</si>
  <si>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</si>
  <si>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</si>
  <si>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</si>
  <si>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</si>
  <si>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</si>
  <si>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</si>
  <si>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</si>
  <si>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</si>
  <si>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</si>
  <si>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</si>
  <si>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</si>
  <si>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</si>
  <si>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</si>
  <si>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</si>
  <si>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</si>
  <si>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</si>
  <si>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</si>
  <si>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</si>
  <si>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</si>
  <si>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</si>
  <si>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</si>
  <si>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</si>
  <si>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</si>
  <si>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</si>
  <si>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</si>
  <si>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</si>
  <si>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</si>
  <si>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</si>
  <si>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</si>
  <si>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</si>
  <si>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</si>
  <si>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</si>
  <si>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</si>
  <si>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</si>
  <si>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</si>
  <si>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</si>
  <si>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</si>
  <si>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</si>
  <si>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</si>
  <si>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</si>
  <si>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</si>
  <si>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</si>
  <si>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</si>
  <si>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</si>
  <si>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</si>
  <si>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</si>
  <si>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</si>
  <si>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</si>
  <si>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</si>
  <si>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</si>
  <si>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</si>
  <si>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</si>
  <si>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</si>
  <si>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</si>
  <si>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</si>
  <si>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</si>
  <si>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</si>
  <si>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</si>
  <si>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</si>
  <si>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</si>
  <si>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</si>
  <si>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</si>
  <si>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</si>
  <si>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</si>
  <si>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</si>
  <si>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</si>
  <si>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</si>
  <si>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</si>
  <si>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</si>
  <si>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</si>
  <si>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</si>
  <si>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</si>
  <si>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</si>
  <si>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</si>
  <si>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</si>
  <si>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</si>
  <si>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</si>
  <si>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</si>
  <si>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</si>
  <si>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</si>
  <si>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</si>
  <si>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</si>
  <si>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</si>
  <si>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</si>
  <si>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</si>
  <si>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</si>
  <si>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</si>
  <si>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</si>
  <si>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</si>
  <si>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</si>
  <si>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</si>
  <si>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</si>
  <si>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</si>
  <si>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</si>
  <si>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</si>
  <si>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</si>
  <si>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</si>
  <si>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</si>
  <si>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</si>
  <si>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</si>
  <si>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</si>
  <si>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</si>
  <si>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</si>
  <si>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</si>
  <si>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</si>
  <si>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</si>
  <si>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</si>
  <si>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</si>
  <si>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</si>
  <si>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</si>
  <si>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</si>
  <si>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</si>
  <si>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</si>
  <si>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</si>
  <si>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</si>
  <si>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</si>
  <si>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</si>
  <si>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</si>
  <si>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</si>
  <si>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</si>
  <si>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</si>
  <si>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</si>
  <si>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</si>
  <si>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</si>
  <si>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</si>
  <si>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</si>
  <si>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</si>
  <si>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</si>
  <si>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</si>
  <si>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</si>
  <si>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</si>
  <si>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</si>
  <si>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</si>
  <si>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</si>
  <si>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</si>
  <si>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</si>
  <si>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</si>
  <si>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</si>
  <si>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</si>
  <si>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</si>
  <si>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</si>
  <si>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</si>
  <si>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</si>
  <si>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</si>
  <si>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</si>
  <si>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</si>
  <si>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</si>
  <si>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</si>
  <si>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</si>
  <si>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</si>
  <si>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</si>
  <si>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</si>
  <si>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</si>
  <si>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</si>
  <si>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</si>
  <si>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</si>
  <si>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</si>
  <si>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</si>
  <si>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</si>
  <si>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</si>
  <si>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</si>
  <si>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</si>
  <si>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</si>
  <si>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</si>
  <si>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</si>
  <si>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</si>
  <si>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</si>
  <si>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</si>
  <si>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</si>
  <si>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</si>
  <si>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</si>
  <si>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</si>
  <si>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</si>
  <si>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</si>
  <si>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</si>
  <si>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</si>
  <si>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</si>
  <si>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</si>
  <si>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</si>
  <si>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</si>
  <si>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</si>
  <si>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</si>
  <si>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</si>
  <si>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</si>
  <si>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</si>
  <si>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</si>
  <si>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</si>
  <si>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</si>
  <si>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</si>
  <si>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</si>
  <si>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</si>
  <si>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</si>
  <si>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</si>
  <si>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</si>
  <si>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</si>
  <si>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</si>
  <si>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</si>
  <si>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</si>
  <si>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</si>
  <si>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</si>
  <si>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</si>
  <si>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</si>
  <si>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</si>
  <si>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</si>
  <si>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</si>
  <si>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</si>
  <si>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</si>
  <si>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</si>
  <si>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</si>
  <si>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</si>
  <si>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</si>
  <si>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</si>
  <si>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</si>
  <si>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</si>
  <si>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</si>
  <si>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</si>
  <si>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</si>
  <si>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</si>
  <si>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</si>
  <si>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</si>
  <si>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</si>
  <si>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</si>
  <si>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</si>
  <si>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</si>
  <si>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</si>
  <si>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</si>
  <si>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</si>
  <si>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</si>
  <si>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</si>
  <si>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</si>
  <si>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</si>
  <si>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</si>
  <si>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</si>
  <si>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</si>
  <si>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</si>
  <si>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</si>
  <si>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</si>
  <si>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</si>
  <si>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</si>
  <si>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</si>
  <si>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</si>
  <si>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</si>
  <si>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</si>
  <si>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</si>
  <si>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</si>
  <si>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</si>
  <si>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</si>
  <si>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</si>
  <si>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</si>
  <si>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</si>
  <si>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</si>
  <si>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</si>
  <si>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</si>
  <si>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</si>
  <si>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</si>
  <si>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</si>
  <si>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</si>
  <si>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</si>
  <si>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</si>
  <si>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</si>
  <si>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</si>
  <si>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</si>
  <si>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</si>
  <si>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</si>
  <si>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</si>
  <si>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</si>
  <si>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</si>
  <si>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</si>
  <si>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</si>
  <si>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</si>
  <si>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</si>
  <si>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</si>
  <si>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</si>
  <si>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</si>
  <si>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</si>
  <si>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</si>
  <si>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</si>
  <si>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</si>
  <si>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</si>
  <si>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</si>
  <si>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</si>
  <si>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</si>
  <si>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</si>
  <si>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</si>
  <si>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</si>
  <si>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</si>
  <si>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</si>
  <si>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</si>
  <si>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</si>
  <si>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</si>
  <si>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</si>
  <si>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</si>
  <si>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</si>
  <si>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</si>
  <si>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</si>
  <si>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</si>
  <si>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</si>
  <si>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</si>
  <si>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</si>
  <si>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</si>
  <si>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</si>
  <si>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</si>
  <si>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</si>
  <si>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</si>
  <si>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</si>
  <si>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</si>
  <si>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</si>
  <si>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</si>
  <si>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</si>
  <si>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</si>
  <si>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</si>
  <si>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</si>
  <si>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</si>
  <si>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</si>
  <si>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</si>
  <si>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</si>
  <si>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</si>
  <si>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</si>
  <si>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</si>
  <si>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</si>
  <si>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</si>
  <si>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</si>
  <si>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</si>
  <si>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</si>
  <si>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</si>
  <si>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</si>
  <si>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</si>
  <si>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</si>
  <si>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</si>
  <si>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</si>
  <si>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</si>
  <si>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</si>
  <si>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</si>
  <si>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</si>
  <si>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</si>
  <si>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</si>
  <si>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</si>
  <si>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</si>
  <si>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</si>
  <si>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</si>
  <si>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</si>
  <si>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</si>
  <si>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</si>
  <si>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</si>
  <si>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</si>
  <si>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</si>
  <si>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</si>
  <si>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</si>
  <si>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</si>
  <si>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</si>
  <si>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</si>
  <si>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</si>
  <si>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</si>
  <si>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</si>
  <si>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</si>
  <si>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</si>
  <si>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</si>
  <si>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</si>
  <si>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</si>
  <si>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</si>
  <si>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</si>
  <si>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</si>
  <si>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</si>
  <si>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</si>
  <si>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</si>
  <si>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</si>
  <si>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</si>
  <si>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</si>
  <si>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</si>
  <si>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</si>
  <si>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</si>
  <si>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</si>
  <si>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</si>
  <si>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</si>
  <si>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</si>
  <si>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</si>
  <si>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</si>
  <si>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</si>
  <si>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</si>
  <si>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</si>
  <si>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</si>
  <si>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</si>
  <si>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</si>
  <si>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</si>
  <si>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</si>
  <si>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</si>
  <si>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</si>
  <si>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</si>
  <si>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</si>
  <si>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</si>
  <si>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</si>
  <si>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</si>
  <si>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</si>
  <si>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</si>
  <si>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</si>
  <si>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</si>
  <si>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</si>
  <si>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</si>
  <si>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</si>
  <si>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</si>
  <si>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</si>
  <si>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</si>
  <si>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</si>
  <si>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</si>
  <si>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</si>
  <si>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</si>
  <si>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</si>
  <si>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</si>
  <si>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</si>
  <si>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</si>
  <si>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</si>
  <si>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</si>
  <si>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</si>
  <si>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</si>
  <si>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</si>
  <si>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</si>
  <si>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</si>
  <si>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</si>
  <si>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</si>
  <si>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</si>
  <si>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</si>
  <si>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</si>
  <si>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</si>
  <si>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</si>
  <si>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</si>
  <si>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</si>
  <si>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</si>
  <si>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</si>
  <si>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</si>
  <si>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</si>
  <si>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</si>
  <si>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</si>
  <si>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</si>
  <si>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</si>
  <si>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</si>
  <si>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</si>
  <si>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</si>
  <si>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</si>
  <si>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</si>
  <si>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</si>
  <si>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</si>
  <si>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</si>
  <si>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</si>
  <si>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</si>
  <si>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</si>
  <si>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</si>
  <si>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</si>
  <si>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</si>
  <si>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</si>
  <si>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</si>
  <si>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</si>
  <si>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</si>
  <si>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</si>
  <si>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</si>
  <si>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</si>
  <si>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</si>
  <si>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</si>
  <si>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</si>
  <si>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</si>
  <si>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</si>
  <si>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</si>
  <si>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</si>
  <si>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</si>
  <si>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</si>
  <si>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</si>
  <si>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</si>
  <si>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</si>
  <si>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</si>
  <si>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</si>
  <si>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</si>
  <si>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</si>
  <si>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</si>
  <si>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</si>
  <si>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</si>
  <si>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</si>
  <si>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</si>
  <si>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</si>
  <si>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</si>
  <si>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</si>
  <si>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</si>
  <si>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</si>
  <si>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</si>
  <si>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</si>
  <si>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</si>
  <si>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</si>
  <si>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</si>
  <si>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</si>
  <si>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</si>
  <si>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</si>
  <si>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</si>
  <si>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</si>
  <si>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</si>
  <si>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</si>
  <si>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</si>
  <si>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</si>
  <si>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</si>
  <si>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</si>
  <si>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</si>
  <si>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</si>
  <si>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</si>
  <si>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</si>
  <si>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</si>
  <si>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</si>
  <si>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</si>
  <si>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</si>
  <si>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</si>
  <si>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</si>
  <si>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</si>
  <si>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</si>
  <si>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</si>
  <si>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</si>
  <si>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</si>
  <si>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</si>
  <si>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</si>
  <si>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</si>
  <si>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</si>
  <si>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</si>
  <si>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</si>
  <si>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</si>
  <si>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</si>
  <si>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</si>
  <si>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</si>
  <si>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</si>
  <si>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</si>
  <si>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</si>
  <si>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</si>
  <si>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</si>
  <si>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</si>
  <si>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</si>
  <si>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</si>
  <si>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</si>
  <si>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</si>
  <si>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</si>
  <si>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</si>
  <si>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</si>
  <si>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</si>
  <si>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</si>
  <si>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</si>
  <si>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</si>
  <si>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</si>
  <si>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</si>
  <si>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</si>
  <si>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</si>
  <si>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</si>
  <si>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</si>
  <si>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</si>
  <si>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</si>
  <si>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</si>
  <si>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</si>
  <si>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</si>
  <si>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</si>
  <si>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</si>
  <si>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</si>
  <si>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</si>
  <si>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</si>
  <si>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</si>
  <si>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</si>
  <si>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</si>
  <si>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</si>
  <si>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</si>
  <si>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</si>
  <si>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</si>
  <si>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</si>
  <si>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</si>
  <si>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</si>
  <si>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</si>
  <si>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</si>
  <si>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</si>
  <si>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</si>
  <si>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</si>
  <si>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</si>
  <si>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</si>
  <si>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</si>
  <si>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</si>
  <si>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</si>
  <si>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</si>
  <si>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</si>
  <si>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</si>
  <si>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</si>
  <si>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</si>
  <si>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</si>
  <si>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</si>
  <si>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</si>
  <si>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</si>
  <si>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</si>
  <si>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</si>
  <si>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</si>
  <si>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</si>
  <si>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</si>
  <si>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</si>
  <si>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</si>
  <si>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</si>
  <si>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</si>
  <si>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</si>
  <si>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</si>
  <si>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</si>
  <si>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</si>
  <si>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</si>
  <si>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</si>
  <si>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</si>
  <si>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</si>
  <si>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</si>
  <si>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</si>
  <si>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</si>
  <si>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</si>
  <si>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</si>
  <si>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</si>
  <si>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</si>
  <si>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</si>
  <si>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</si>
  <si>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</si>
  <si>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</si>
  <si>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</si>
  <si>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</si>
  <si>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</si>
  <si>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</si>
  <si>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</si>
  <si>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</si>
  <si>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</si>
  <si>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</si>
  <si>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</si>
  <si>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</si>
  <si>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</si>
  <si>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</si>
  <si>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</si>
  <si>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</si>
  <si>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</si>
  <si>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</si>
  <si>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</si>
  <si>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</si>
  <si>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</si>
  <si>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</si>
  <si>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</si>
  <si>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</si>
  <si>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</si>
  <si>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</si>
  <si>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</si>
  <si>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</si>
  <si>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</si>
  <si>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</si>
  <si>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</si>
  <si>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</si>
  <si>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</si>
  <si>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</si>
  <si>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</si>
  <si>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</si>
  <si>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</si>
  <si>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</si>
  <si>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</si>
  <si>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</si>
  <si>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</si>
  <si>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</si>
  <si>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</si>
  <si>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</si>
  <si>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</si>
  <si>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</si>
  <si>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</si>
  <si>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</si>
  <si>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</si>
  <si>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</si>
  <si>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</si>
  <si>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</si>
  <si>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</si>
  <si>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</si>
  <si>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</si>
  <si>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</si>
  <si>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</si>
  <si>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</si>
  <si>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</si>
  <si>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</si>
  <si>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</si>
  <si>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</si>
  <si>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</si>
  <si>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</si>
  <si>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</si>
  <si>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</si>
  <si>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</si>
  <si>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</si>
  <si>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</si>
  <si>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</si>
  <si>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</si>
  <si>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</si>
  <si>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</si>
  <si>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</si>
  <si>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</si>
  <si>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</si>
  <si>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</si>
  <si>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</si>
  <si>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</si>
  <si>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</si>
  <si>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</si>
  <si>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</si>
  <si>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</si>
  <si>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</si>
  <si>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</si>
  <si>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</si>
  <si>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</si>
  <si>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</si>
  <si>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</si>
  <si>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</si>
  <si>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</si>
  <si>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</si>
  <si>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</si>
  <si>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</si>
  <si>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</si>
  <si>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</si>
  <si>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</si>
  <si>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</si>
  <si>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</si>
  <si>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</si>
  <si>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</si>
  <si>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</si>
  <si>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</si>
  <si>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</si>
  <si>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</si>
  <si>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</si>
  <si>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</si>
  <si>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</si>
  <si>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</si>
  <si>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</si>
  <si>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</si>
  <si>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</si>
  <si>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</si>
  <si>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</si>
  <si>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</si>
  <si>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</si>
  <si>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</si>
  <si>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</si>
  <si>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</si>
  <si>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</si>
  <si>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</si>
  <si>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</si>
  <si>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</si>
  <si>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</si>
  <si>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</si>
  <si>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</si>
  <si>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</si>
  <si>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</si>
  <si>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</si>
  <si>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</si>
  <si>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</si>
  <si>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</si>
  <si>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</si>
  <si>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</si>
  <si>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</si>
  <si>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</si>
  <si>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</si>
  <si>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</si>
  <si>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</si>
  <si>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</si>
  <si>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</si>
  <si>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</si>
  <si>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</si>
  <si>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</si>
  <si>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</si>
  <si>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</si>
  <si>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</si>
  <si>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</si>
  <si>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</si>
  <si>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</si>
  <si>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</si>
  <si>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</si>
  <si>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</si>
  <si>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</si>
  <si>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</si>
  <si>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</si>
  <si>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</si>
  <si>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</si>
  <si>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</si>
  <si>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</si>
  <si>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</si>
  <si>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</si>
  <si>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</si>
  <si>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</si>
  <si>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</si>
  <si>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</si>
  <si>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</si>
  <si>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</si>
  <si>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</si>
  <si>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</si>
  <si>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</si>
  <si>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</si>
  <si>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</si>
  <si>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</si>
  <si>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</si>
  <si>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</si>
  <si>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</si>
  <si>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</si>
  <si>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</si>
  <si>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</si>
  <si>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</si>
  <si>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</si>
  <si>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</si>
  <si>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</si>
  <si>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</si>
  <si>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</si>
  <si>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</si>
  <si>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</si>
  <si>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</si>
  <si>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</si>
  <si>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</si>
  <si>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</si>
  <si>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</si>
  <si>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</si>
  <si>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</si>
  <si>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</si>
  <si>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</si>
  <si>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</si>
  <si>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</si>
  <si>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</si>
  <si>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</si>
  <si>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</si>
  <si>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</si>
  <si>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</si>
  <si>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</si>
  <si>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</si>
  <si>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</si>
  <si>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</si>
  <si>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</si>
  <si>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</si>
  <si>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</si>
  <si>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</si>
  <si>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</si>
  <si>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</si>
  <si>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</si>
  <si>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</si>
  <si>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</si>
  <si>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</si>
  <si>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</si>
  <si>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</si>
  <si>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</si>
  <si>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</si>
  <si>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</si>
  <si>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</si>
  <si>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</si>
  <si>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</si>
  <si>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</si>
  <si>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</si>
  <si>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</si>
  <si>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</si>
  <si>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</si>
  <si>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</si>
  <si>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</si>
  <si>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</si>
  <si>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</si>
  <si>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</si>
  <si>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</si>
  <si>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</si>
  <si>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</si>
  <si>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</si>
  <si>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</si>
  <si>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</si>
  <si>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</si>
  <si>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</si>
  <si>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</si>
  <si>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</si>
  <si>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</si>
  <si>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</si>
  <si>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</si>
  <si>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</si>
  <si>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</si>
  <si>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</si>
  <si>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</si>
  <si>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</si>
  <si>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</si>
  <si>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</si>
  <si>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</si>
  <si>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</si>
  <si>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</si>
  <si>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</si>
  <si>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</si>
  <si>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</si>
  <si>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</si>
  <si>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</si>
  <si>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</si>
  <si>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</si>
  <si>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</si>
  <si>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</si>
  <si>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</si>
  <si>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</si>
  <si>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</si>
  <si>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</si>
  <si>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</si>
  <si>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</si>
  <si>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</si>
  <si>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</si>
  <si>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</si>
  <si>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</si>
  <si>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</si>
  <si>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</si>
  <si>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</si>
  <si>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</si>
  <si>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</si>
  <si>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</si>
  <si>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</si>
  <si>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</si>
  <si>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</si>
  <si>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</si>
  <si>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</si>
  <si>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</si>
  <si>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</si>
  <si>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</si>
  <si>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</si>
  <si>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</si>
  <si>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</si>
  <si>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</si>
  <si>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</si>
  <si>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</si>
  <si>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</si>
  <si>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</si>
  <si>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</si>
  <si>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</si>
  <si>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</si>
  <si>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</si>
  <si>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</si>
  <si>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</si>
  <si>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</si>
  <si>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</si>
  <si>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</si>
  <si>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</si>
  <si>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</si>
  <si>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</si>
  <si>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</si>
  <si>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</si>
  <si>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</si>
  <si>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</si>
  <si>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</si>
  <si>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</si>
  <si>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</si>
  <si>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</si>
  <si>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</si>
  <si>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</si>
  <si>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</si>
  <si>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</si>
  <si>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</si>
  <si>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</si>
  <si>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</si>
  <si>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</si>
  <si>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</si>
  <si>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</si>
  <si>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</si>
  <si>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</si>
  <si>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</si>
  <si>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</si>
  <si>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</si>
  <si>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</si>
  <si>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</si>
  <si>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</si>
  <si>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</si>
  <si>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</si>
  <si>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</si>
  <si>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</si>
  <si>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</si>
  <si>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</si>
  <si>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</si>
  <si>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</si>
  <si>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</si>
  <si>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</si>
  <si>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</si>
  <si>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</si>
  <si>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</si>
  <si>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</si>
  <si>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</si>
  <si>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</si>
  <si>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</si>
  <si>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</si>
  <si>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</si>
  <si>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</si>
  <si>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</si>
  <si>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</si>
  <si>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</si>
  <si>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</si>
  <si>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</si>
  <si>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</si>
  <si>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</si>
  <si>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</si>
  <si>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</si>
  <si>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</si>
  <si>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</si>
  <si>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</si>
  <si>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</si>
  <si>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</si>
  <si>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</si>
  <si>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</si>
  <si>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</si>
  <si>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</si>
  <si>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</si>
  <si>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</si>
  <si>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</si>
  <si>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</si>
  <si>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</si>
  <si>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</si>
  <si>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</si>
  <si>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</si>
  <si>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</si>
  <si>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</si>
  <si>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</si>
  <si>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</si>
  <si>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</si>
  <si>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</si>
  <si>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</si>
  <si>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</si>
  <si>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</si>
  <si>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</si>
  <si>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</si>
  <si>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</si>
  <si>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</si>
  <si>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</si>
  <si>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</si>
  <si>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</si>
  <si>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</si>
  <si>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</si>
  <si>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</si>
  <si>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</si>
  <si>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</si>
  <si>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</si>
  <si>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</si>
  <si>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</si>
  <si>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</si>
  <si>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</si>
  <si>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</si>
  <si>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</si>
  <si>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</si>
  <si>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</si>
  <si>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</si>
  <si>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</si>
  <si>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</si>
  <si>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</si>
  <si>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</si>
  <si>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</si>
  <si>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</si>
  <si>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</si>
  <si>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</si>
  <si>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</si>
  <si>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</si>
  <si>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</si>
  <si>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</si>
  <si>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</si>
  <si>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</si>
  <si>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</si>
  <si>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</si>
  <si>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</si>
  <si>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</si>
  <si>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</si>
  <si>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</si>
  <si>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</si>
  <si>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</si>
  <si>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</si>
  <si>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</si>
  <si>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</si>
  <si>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</si>
  <si>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</si>
  <si>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</si>
  <si>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</si>
  <si>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</si>
  <si>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</si>
  <si>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</si>
  <si>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</si>
  <si>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</si>
  <si>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</si>
  <si>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</si>
  <si>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</si>
  <si>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</si>
  <si>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</si>
  <si>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</si>
  <si>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</si>
  <si>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</si>
  <si>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</si>
  <si>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</si>
  <si>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</si>
  <si>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</si>
  <si>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</si>
  <si>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</si>
  <si>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</si>
  <si>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</si>
  <si>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</si>
  <si>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</si>
  <si>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</si>
  <si>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</si>
  <si>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</si>
  <si>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</si>
  <si>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</si>
  <si>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</si>
  <si>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</si>
  <si>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</si>
  <si>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</si>
  <si>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</si>
  <si>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</si>
  <si>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</si>
  <si>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</si>
  <si>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</si>
  <si>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</si>
  <si>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</si>
  <si>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</si>
  <si>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</si>
  <si>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</si>
  <si>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</si>
  <si>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</si>
  <si>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</si>
  <si>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</si>
  <si>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</si>
  <si>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</si>
  <si>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</si>
  <si>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</si>
  <si>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</si>
  <si>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</si>
  <si>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</si>
  <si>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</si>
  <si>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</si>
  <si>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</si>
  <si>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</si>
  <si>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</si>
  <si>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</si>
  <si>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</si>
  <si>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</si>
  <si>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</si>
  <si>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</si>
  <si>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</si>
  <si>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</si>
  <si>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</si>
  <si>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</si>
  <si>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</si>
  <si>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</si>
  <si>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</si>
  <si>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</si>
  <si>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</si>
  <si>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</si>
  <si>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</si>
  <si>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</si>
  <si>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</si>
  <si>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</si>
  <si>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</si>
  <si>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</si>
  <si>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</si>
  <si>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</si>
  <si>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</si>
  <si>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</si>
  <si>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</si>
  <si>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</si>
  <si>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</si>
  <si>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</si>
  <si>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</si>
  <si>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</si>
  <si>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</si>
  <si>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</si>
  <si>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</si>
  <si>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</si>
  <si>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</si>
  <si>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</si>
  <si>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</si>
  <si>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</si>
  <si>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</si>
  <si>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</si>
  <si>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</si>
  <si>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</si>
  <si>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</si>
  <si>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</si>
  <si>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</si>
  <si>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</si>
  <si>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</si>
  <si>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</si>
  <si>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</si>
  <si>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</si>
  <si>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</si>
  <si>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</si>
  <si>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</si>
  <si>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</si>
  <si>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</si>
  <si>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</si>
  <si>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</si>
  <si>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</si>
  <si>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</si>
  <si>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</si>
  <si>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</si>
  <si>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</si>
  <si>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</si>
  <si>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</si>
  <si>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</si>
  <si>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</si>
  <si>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</si>
  <si>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</si>
  <si>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</si>
  <si>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</si>
  <si>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</si>
  <si>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</si>
  <si>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</si>
  <si>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</si>
  <si>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</si>
  <si>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</si>
  <si>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</si>
  <si>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</si>
  <si>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</si>
  <si>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</si>
  <si>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</si>
  <si>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</si>
  <si>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</si>
  <si>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</si>
  <si>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</si>
  <si>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</si>
  <si>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</si>
  <si>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</si>
  <si>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</si>
  <si>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</si>
  <si>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</si>
  <si>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</si>
  <si>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</si>
  <si>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</si>
  <si>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</si>
  <si>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</si>
  <si>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</si>
  <si>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</si>
  <si>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</si>
  <si>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</si>
  <si>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</si>
  <si>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</si>
  <si>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</si>
  <si>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</si>
  <si>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</si>
  <si>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</si>
  <si>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</si>
  <si>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</si>
  <si>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</si>
  <si>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</si>
  <si>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</si>
  <si>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</si>
  <si>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</si>
  <si>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</si>
  <si>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</si>
  <si>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</si>
  <si>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</si>
  <si>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</si>
  <si>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</si>
  <si>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</si>
  <si>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</si>
  <si>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</si>
  <si>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</si>
  <si>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</si>
  <si>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</si>
  <si>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</si>
  <si>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</si>
  <si>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</si>
  <si>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</si>
  <si>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</si>
  <si>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</si>
  <si>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</si>
  <si>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</si>
  <si>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</si>
  <si>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</si>
  <si>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</si>
  <si>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</si>
  <si>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</si>
  <si>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</si>
  <si>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</si>
  <si>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</si>
  <si>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</si>
  <si>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</si>
  <si>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</si>
  <si>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</si>
  <si>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</si>
  <si>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</si>
  <si>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</si>
  <si>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</si>
  <si>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</si>
  <si>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</si>
  <si>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</si>
  <si>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</si>
  <si>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</si>
  <si>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</si>
  <si>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</si>
  <si>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</si>
  <si>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</si>
  <si>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</si>
  <si>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</si>
  <si>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</si>
  <si>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</si>
  <si>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</si>
  <si>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</si>
  <si>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</si>
  <si>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</si>
  <si>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</si>
  <si>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</si>
  <si>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</si>
  <si>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</si>
  <si>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</si>
  <si>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</si>
  <si>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</si>
  <si>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</si>
  <si>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</si>
  <si>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</si>
  <si>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</si>
  <si>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</si>
  <si>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</si>
  <si>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</si>
  <si>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</si>
  <si>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</si>
  <si>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</si>
  <si>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</si>
  <si>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</si>
  <si>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</si>
  <si>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</si>
  <si>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</si>
  <si>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</si>
  <si>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</si>
  <si>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</si>
  <si>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</si>
  <si>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</si>
  <si>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</si>
  <si>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</si>
  <si>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</si>
  <si>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</si>
  <si>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</si>
  <si>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</si>
  <si>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</si>
  <si>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</si>
  <si>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</si>
  <si>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</si>
  <si>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</si>
  <si>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</si>
  <si>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</si>
  <si>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</si>
  <si>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</si>
  <si>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</si>
  <si>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</si>
  <si>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</si>
  <si>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</si>
  <si>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</si>
  <si>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</si>
  <si>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</si>
  <si>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</si>
  <si>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</si>
  <si>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</si>
  <si>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</si>
  <si>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</si>
  <si>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</si>
  <si>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</si>
  <si>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</si>
  <si>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</si>
  <si>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</si>
  <si>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</si>
  <si>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</si>
  <si>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</si>
  <si>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</si>
  <si>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</si>
  <si>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</si>
  <si>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</si>
  <si>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</si>
  <si>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</si>
  <si>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</si>
  <si>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</si>
  <si>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</si>
  <si>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</si>
  <si>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</si>
  <si>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</si>
  <si>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</si>
  <si>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</si>
  <si>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</si>
  <si>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</si>
  <si>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</si>
  <si>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</si>
  <si>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</si>
  <si>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</si>
  <si>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</si>
  <si>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</si>
  <si>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</si>
  <si>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</si>
  <si>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</si>
  <si>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</si>
  <si>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</si>
  <si>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</si>
  <si>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</si>
  <si>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</si>
  <si>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</si>
  <si>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</si>
  <si>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</si>
  <si>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</si>
  <si>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</si>
  <si>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</si>
  <si>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</si>
  <si>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</si>
  <si>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</si>
  <si>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</si>
  <si>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</si>
  <si>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</si>
  <si>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</si>
  <si>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</si>
  <si>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</si>
  <si>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</si>
  <si>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</si>
  <si>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</si>
  <si>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</si>
  <si>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</si>
  <si>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</si>
  <si>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</si>
  <si>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</si>
  <si>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</si>
  <si>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</si>
  <si>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</si>
  <si>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</si>
  <si>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</si>
  <si>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</si>
  <si>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</si>
  <si>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</si>
  <si>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</si>
  <si>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</si>
  <si>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</si>
  <si>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</si>
  <si>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</si>
  <si>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</si>
  <si>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</si>
  <si>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</si>
  <si>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</si>
  <si>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</si>
  <si>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</si>
  <si>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</si>
  <si>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</si>
  <si>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</si>
  <si>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</si>
  <si>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</si>
  <si>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</si>
  <si>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</si>
  <si>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</si>
  <si>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</si>
  <si>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</si>
  <si>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</si>
  <si>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</si>
  <si>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</si>
  <si>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</si>
  <si>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</si>
  <si>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</si>
  <si>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</si>
  <si>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</si>
  <si>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</si>
  <si>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</si>
  <si>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</si>
  <si>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</si>
  <si>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</si>
  <si>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</si>
  <si>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</si>
  <si>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</si>
  <si>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</si>
  <si>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</si>
  <si>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</si>
  <si>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</si>
  <si>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</si>
  <si>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</si>
  <si>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</si>
  <si>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</si>
  <si>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</si>
  <si>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</si>
  <si>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</si>
  <si>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</si>
  <si>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</si>
  <si>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</si>
  <si>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</si>
  <si>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</si>
  <si>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</si>
  <si>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</si>
  <si>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</si>
  <si>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</si>
  <si>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</si>
  <si>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</si>
  <si>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</si>
  <si>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</si>
  <si>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</si>
  <si>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</si>
  <si>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</si>
  <si>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</si>
  <si>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</si>
  <si>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</si>
  <si>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</si>
  <si>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</si>
  <si>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</si>
  <si>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</si>
  <si>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</si>
  <si>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</si>
  <si>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</si>
  <si>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</si>
  <si>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</si>
  <si>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</si>
  <si>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</si>
  <si>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</si>
  <si>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</si>
  <si>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</si>
  <si>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</si>
  <si>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</si>
  <si>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</si>
  <si>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</si>
  <si>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</si>
  <si>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</si>
  <si>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</si>
  <si>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</si>
  <si>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</si>
  <si>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</si>
  <si>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</si>
  <si>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</si>
  <si>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</si>
  <si>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</si>
  <si>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</si>
  <si>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</si>
  <si>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</si>
  <si>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</si>
  <si>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</si>
  <si>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</si>
  <si>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</si>
  <si>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</si>
  <si>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</si>
  <si>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</si>
  <si>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</si>
  <si>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</si>
  <si>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</si>
  <si>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</si>
  <si>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</si>
  <si>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</si>
  <si>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</si>
  <si>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</si>
  <si>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</si>
  <si>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</si>
  <si>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</si>
  <si>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</si>
  <si>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</si>
  <si>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</si>
  <si>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</si>
  <si>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</si>
  <si>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</si>
  <si>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</si>
  <si>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</si>
  <si>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</si>
  <si>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</si>
  <si>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</si>
  <si>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</si>
  <si>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</si>
  <si>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</si>
  <si>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</si>
  <si>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</si>
  <si>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</si>
  <si>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</si>
  <si>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</si>
  <si>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</si>
  <si>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</si>
  <si>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</si>
  <si>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</si>
  <si>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</si>
  <si>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</si>
  <si>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</si>
  <si>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</si>
  <si>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</si>
  <si>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</si>
  <si>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</si>
  <si>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</si>
  <si>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</si>
  <si>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</si>
  <si>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</si>
  <si>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</si>
  <si>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</si>
  <si>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</si>
  <si>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</si>
  <si>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</si>
  <si>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</si>
  <si>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</si>
  <si>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</si>
  <si>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</si>
  <si>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</si>
  <si>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</si>
  <si>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</si>
  <si>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</si>
  <si>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</si>
  <si>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</si>
  <si>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</si>
  <si>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</si>
  <si>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</si>
  <si>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</si>
  <si>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</si>
  <si>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</si>
  <si>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</si>
  <si>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</si>
  <si>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</si>
  <si>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</si>
  <si>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</si>
  <si>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</si>
  <si>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</si>
  <si>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</si>
  <si>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</si>
  <si>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</si>
  <si>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</si>
  <si>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</si>
  <si>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</si>
  <si>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</si>
  <si>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</si>
  <si>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</si>
  <si>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</si>
  <si>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</si>
  <si>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</si>
  <si>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</si>
  <si>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</si>
  <si>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</si>
  <si>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</si>
  <si>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</si>
  <si>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</si>
  <si>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</si>
  <si>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</si>
  <si>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</si>
  <si>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</si>
  <si>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</si>
  <si>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</si>
  <si>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</si>
  <si>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</si>
  <si>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</si>
  <si>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</si>
  <si>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</si>
  <si>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</si>
  <si>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</si>
  <si>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</si>
  <si>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</si>
  <si>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</si>
  <si>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</si>
  <si>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</si>
  <si>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</si>
  <si>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</si>
  <si>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</si>
  <si>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</si>
  <si>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</si>
  <si>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</si>
  <si>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</si>
  <si>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</si>
  <si>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</si>
  <si>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</si>
  <si>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</si>
  <si>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</si>
  <si>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</si>
  <si>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</si>
  <si>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</si>
  <si>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</si>
  <si>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</si>
  <si>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</si>
  <si>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</si>
  <si>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</si>
  <si>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</si>
  <si>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</si>
  <si>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</si>
  <si>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</si>
  <si>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</si>
  <si>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</si>
  <si>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</si>
  <si>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</si>
  <si>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</si>
  <si>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</si>
  <si>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</si>
  <si>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</si>
  <si>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</si>
  <si>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</si>
  <si>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</si>
  <si>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</si>
  <si>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</si>
  <si>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</si>
  <si>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</si>
  <si>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</si>
  <si>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</si>
  <si>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</si>
  <si>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</si>
  <si>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</si>
  <si>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</si>
  <si>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</si>
  <si>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</si>
  <si>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</si>
  <si>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</si>
  <si>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</si>
  <si>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</si>
  <si>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</si>
  <si>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</si>
  <si>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</si>
  <si>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</si>
  <si>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</si>
  <si>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</si>
  <si>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</si>
  <si>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</si>
  <si>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</si>
  <si>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</si>
  <si>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</si>
  <si>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</si>
  <si>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</si>
  <si>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</si>
  <si>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</si>
  <si>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</si>
  <si>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</si>
  <si>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</si>
  <si>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</si>
  <si>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</si>
  <si>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</si>
  <si>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</si>
  <si>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</si>
  <si>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</si>
  <si>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</si>
  <si>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</si>
  <si>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</si>
  <si>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</si>
  <si>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</si>
  <si>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</si>
  <si>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</si>
  <si>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</si>
  <si>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</si>
  <si>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</si>
  <si>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</si>
  <si>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</si>
  <si>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</si>
  <si>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</si>
  <si>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</si>
  <si>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</si>
  <si>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</si>
  <si>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</si>
  <si>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</si>
  <si>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</si>
  <si>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</si>
  <si>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</si>
  <si>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</si>
  <si>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</si>
  <si>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</si>
  <si>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</si>
  <si>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</si>
  <si>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</si>
  <si>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</si>
  <si>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</si>
  <si>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</si>
  <si>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</si>
  <si>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</si>
  <si>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</si>
  <si>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</si>
  <si>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</si>
  <si>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</si>
  <si>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</si>
  <si>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</si>
  <si>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</si>
  <si>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</si>
  <si>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</si>
  <si>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</si>
  <si>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</si>
  <si>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</si>
  <si>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</si>
  <si>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</si>
  <si>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</si>
  <si>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</si>
  <si>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</si>
  <si>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</si>
  <si>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</si>
  <si>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</si>
  <si>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</si>
  <si>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</si>
  <si>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</si>
  <si>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</si>
  <si>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</si>
  <si>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</si>
  <si>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</si>
  <si>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</si>
  <si>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</si>
  <si>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</si>
  <si>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</si>
  <si>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</si>
  <si>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</si>
  <si>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</si>
  <si>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</si>
  <si>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</si>
  <si>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</si>
  <si>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</si>
  <si>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</si>
  <si>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</si>
  <si>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</si>
  <si>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</si>
  <si>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</si>
  <si>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</si>
  <si>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</si>
  <si>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</si>
  <si>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</si>
  <si>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</si>
  <si>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</si>
  <si>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</si>
  <si>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</si>
  <si>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</si>
  <si>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</si>
  <si>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</si>
  <si>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</si>
  <si>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</si>
  <si>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</si>
  <si>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</si>
  <si>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</si>
  <si>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</si>
  <si>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</si>
  <si>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</si>
  <si>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</si>
  <si>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</si>
  <si>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</si>
  <si>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</si>
  <si>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</si>
  <si>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</si>
  <si>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</si>
  <si>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</si>
  <si>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</si>
  <si>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</si>
  <si>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</si>
  <si>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</si>
  <si>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</si>
  <si>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</si>
  <si>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</si>
  <si>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</si>
  <si>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</si>
  <si>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</si>
  <si>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</si>
  <si>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</si>
  <si>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</si>
  <si>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</si>
  <si>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</si>
  <si>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</si>
  <si>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</si>
  <si>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</si>
  <si>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</si>
  <si>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</si>
  <si>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</si>
  <si>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</si>
  <si>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</si>
  <si>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</si>
  <si>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</si>
  <si>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</si>
  <si>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</si>
  <si>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</si>
  <si>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</si>
  <si>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</si>
  <si>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</si>
  <si>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</si>
  <si>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</si>
  <si>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</si>
  <si>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</si>
  <si>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</si>
  <si>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</si>
  <si>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</si>
  <si>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</si>
  <si>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</si>
  <si>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</si>
  <si>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</si>
  <si>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</si>
  <si>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</si>
  <si>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</si>
  <si>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</si>
  <si>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</si>
  <si>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</si>
  <si>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</si>
  <si>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</si>
  <si>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</si>
  <si>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</si>
  <si>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</si>
  <si>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</si>
  <si>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</si>
  <si>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</si>
  <si>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</si>
  <si>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</si>
  <si>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</si>
  <si>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</si>
  <si>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</si>
  <si>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</si>
  <si>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</si>
  <si>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</si>
  <si>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</si>
  <si>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</si>
  <si>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</si>
  <si>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</si>
  <si>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</si>
  <si>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</si>
  <si>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</si>
  <si>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</si>
  <si>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</si>
  <si>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</si>
  <si>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</si>
  <si>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</si>
  <si>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</si>
  <si>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</si>
  <si>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</si>
  <si>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</si>
  <si>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</si>
  <si>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</si>
  <si>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</si>
  <si>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</si>
  <si>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</si>
  <si>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</si>
  <si>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</si>
  <si>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</si>
  <si>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</si>
  <si>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</si>
  <si>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</si>
  <si>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</si>
  <si>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</si>
  <si>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</si>
  <si>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</si>
  <si>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</si>
  <si>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</si>
  <si>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</si>
  <si>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</si>
  <si>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</si>
  <si>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</si>
  <si>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</si>
  <si>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</si>
  <si>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</si>
  <si>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</si>
  <si>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</si>
  <si>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</si>
  <si>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</si>
  <si>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</si>
  <si>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</si>
  <si>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</si>
  <si>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</si>
  <si>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</si>
  <si>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</si>
  <si>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</si>
  <si>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</si>
  <si>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</si>
  <si>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</si>
  <si>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</si>
  <si>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</si>
  <si>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</si>
  <si>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</si>
  <si>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</si>
  <si>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</si>
  <si>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</si>
  <si>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</si>
  <si>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</si>
  <si>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</si>
  <si>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</si>
  <si>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</si>
  <si>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</si>
  <si>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</si>
  <si>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</si>
  <si>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</si>
  <si>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</si>
  <si>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</si>
  <si>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</si>
  <si>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</si>
  <si>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</si>
  <si>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</si>
  <si>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</si>
  <si>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</si>
  <si>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</si>
  <si>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</si>
  <si>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</si>
  <si>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</si>
  <si>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</si>
  <si>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</si>
  <si>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</si>
  <si>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</si>
  <si>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</si>
  <si>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</si>
  <si>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</si>
  <si>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</si>
  <si>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</si>
  <si>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</si>
  <si>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</si>
  <si>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</si>
  <si>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</si>
  <si>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</si>
  <si>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</si>
  <si>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</si>
  <si>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</si>
  <si>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</si>
  <si>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</si>
  <si>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</si>
  <si>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</si>
  <si>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</si>
  <si>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</si>
  <si>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</si>
  <si>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</si>
  <si>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</si>
  <si>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</si>
  <si>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</si>
  <si>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</si>
  <si>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</si>
  <si>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</si>
  <si>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</si>
  <si>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</si>
  <si>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</si>
  <si>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</si>
  <si>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</si>
  <si>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</si>
  <si>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</si>
  <si>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</si>
  <si>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</si>
  <si>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</si>
  <si>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</si>
  <si>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</si>
  <si>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</si>
  <si>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</si>
  <si>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</si>
  <si>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</si>
  <si>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</si>
  <si>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</si>
  <si>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</si>
  <si>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</si>
  <si>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</si>
  <si>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</si>
  <si>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</si>
  <si>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</si>
  <si>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</si>
  <si>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</si>
  <si>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</si>
  <si>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</si>
  <si>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</si>
  <si>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</si>
  <si>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</si>
  <si>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</si>
  <si>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</si>
  <si>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</si>
  <si>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</si>
  <si>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</si>
  <si>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</si>
  <si>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</si>
  <si>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</si>
  <si>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</si>
  <si>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</si>
  <si>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</si>
  <si>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</si>
  <si>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</si>
  <si>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</si>
  <si>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</si>
  <si>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</si>
  <si>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</si>
  <si>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</si>
  <si>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</si>
  <si>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</si>
  <si>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</si>
  <si>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</si>
  <si>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</si>
  <si>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</si>
  <si>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</si>
  <si>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</si>
  <si>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</si>
  <si>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</si>
  <si>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</si>
  <si>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</si>
  <si>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</si>
  <si>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</si>
  <si>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</si>
  <si>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</si>
  <si>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</si>
  <si>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</si>
  <si>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</si>
  <si>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</si>
  <si>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</si>
  <si>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</si>
  <si>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</si>
  <si>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</si>
  <si>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</si>
  <si>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</si>
  <si>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</si>
  <si>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</si>
  <si>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</si>
  <si>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</si>
  <si>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</si>
  <si>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</si>
  <si>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</si>
  <si>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</si>
  <si>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</si>
  <si>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</si>
  <si>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</si>
  <si>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</si>
  <si>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</si>
  <si>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</si>
  <si>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</si>
  <si>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</si>
  <si>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</si>
  <si>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</si>
  <si>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</si>
  <si>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</si>
  <si>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</si>
  <si>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</si>
  <si>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</si>
  <si>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</si>
  <si>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</si>
  <si>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</si>
  <si>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</si>
  <si>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</si>
  <si>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</si>
  <si>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</si>
  <si>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</si>
  <si>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</si>
  <si>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</si>
  <si>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</si>
  <si>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</si>
  <si>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</si>
  <si>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</si>
  <si>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</si>
  <si>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</si>
  <si>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</si>
  <si>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</si>
  <si>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</si>
  <si>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</si>
  <si>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</si>
  <si>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</si>
  <si>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</si>
  <si>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</si>
  <si>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</si>
  <si>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</si>
  <si>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</si>
  <si>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</si>
  <si>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</si>
  <si>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</si>
  <si>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</si>
  <si>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</si>
  <si>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</si>
  <si>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</si>
  <si>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</si>
  <si>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</si>
  <si>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</si>
  <si>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</si>
  <si>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</si>
  <si>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</si>
  <si>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</si>
  <si>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</si>
  <si>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</si>
  <si>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</si>
  <si>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</si>
  <si>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</si>
  <si>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</si>
  <si>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</si>
  <si>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</si>
  <si>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</si>
  <si>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</si>
  <si>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</si>
  <si>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</si>
  <si>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</si>
  <si>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</si>
  <si>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</si>
  <si>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</si>
  <si>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</si>
  <si>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</si>
  <si>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</si>
  <si>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</si>
  <si>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</si>
  <si>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</si>
  <si>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</si>
  <si>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</si>
  <si>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</si>
  <si>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</si>
  <si>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</si>
  <si>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</si>
  <si>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</si>
  <si>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</si>
  <si>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</si>
  <si>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</si>
  <si>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</si>
  <si>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</si>
  <si>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</si>
  <si>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</si>
  <si>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</si>
  <si>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</si>
  <si>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</si>
  <si>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</si>
  <si>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</si>
  <si>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</si>
  <si>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</si>
  <si>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</si>
  <si>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</si>
  <si>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</si>
  <si>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</si>
  <si>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</si>
  <si>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</si>
  <si>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</si>
  <si>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</si>
  <si>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</si>
  <si>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</si>
  <si>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</si>
  <si>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</si>
  <si>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</si>
  <si>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</si>
  <si>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</si>
  <si>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</si>
  <si>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</si>
  <si>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</si>
  <si>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</si>
  <si>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</si>
  <si>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</si>
  <si>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</si>
  <si>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</si>
  <si>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</si>
  <si>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</si>
  <si>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</si>
  <si>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</si>
  <si>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</si>
  <si>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</si>
  <si>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</si>
  <si>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</si>
  <si>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</si>
  <si>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</si>
  <si>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</si>
  <si>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</si>
  <si>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</si>
  <si>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</si>
  <si>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</si>
  <si>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</si>
  <si>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</si>
  <si>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</si>
  <si>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</si>
  <si>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</si>
  <si>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</si>
  <si>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</si>
  <si>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</si>
  <si>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</si>
  <si>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</si>
  <si>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</si>
  <si>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</si>
  <si>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</si>
  <si>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</si>
  <si>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</si>
  <si>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</si>
  <si>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</si>
  <si>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</si>
  <si>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</si>
  <si>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</si>
  <si>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</si>
  <si>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</si>
  <si>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</si>
  <si>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</si>
  <si>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</si>
  <si>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</si>
  <si>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</si>
  <si>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</si>
  <si>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</si>
  <si>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</si>
  <si>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</si>
  <si>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</si>
  <si>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</si>
  <si>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</si>
  <si>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</si>
  <si>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</si>
  <si>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</si>
  <si>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</si>
  <si>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</si>
  <si>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</si>
  <si>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</si>
  <si>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</si>
  <si>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</si>
  <si>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</si>
  <si>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</si>
  <si>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</si>
  <si>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</si>
  <si>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</si>
  <si>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</si>
  <si>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</si>
  <si>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</si>
  <si>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</si>
  <si>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</si>
  <si>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</si>
  <si>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</si>
  <si>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</si>
  <si>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</si>
  <si>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</si>
  <si>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</si>
  <si>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</si>
  <si>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</si>
  <si>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</si>
  <si>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</si>
  <si>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</si>
  <si>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</si>
  <si>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</si>
  <si>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</si>
  <si>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</si>
  <si>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</si>
  <si>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</si>
  <si>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</si>
  <si>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</si>
  <si>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</si>
  <si>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</si>
  <si>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</si>
  <si>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</si>
  <si>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</si>
  <si>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</si>
  <si>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</si>
  <si>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</si>
  <si>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</si>
  <si>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</si>
  <si>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</si>
  <si>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</si>
  <si>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</si>
  <si>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</si>
  <si>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</si>
  <si>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</si>
  <si>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</si>
  <si>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</si>
  <si>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</si>
  <si>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</si>
  <si>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</si>
  <si>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</si>
  <si>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</si>
  <si>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</si>
  <si>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</si>
  <si>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</si>
  <si>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</si>
  <si>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</si>
  <si>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</si>
  <si>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</si>
  <si>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</si>
  <si>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</si>
  <si>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</si>
  <si>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</si>
  <si>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</si>
  <si>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</si>
  <si>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</si>
  <si>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</si>
  <si>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</si>
  <si>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</si>
  <si>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</si>
  <si>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</si>
  <si>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</si>
  <si>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</si>
  <si>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</si>
  <si>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</si>
  <si>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</si>
  <si>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</si>
  <si>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</si>
  <si>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</si>
  <si>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</si>
  <si>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</si>
  <si>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</si>
  <si>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</si>
  <si>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</si>
  <si>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</si>
  <si>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</si>
  <si>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</si>
  <si>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</si>
  <si>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</si>
  <si>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</si>
  <si>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</si>
  <si>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</si>
  <si>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</si>
  <si>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</si>
  <si>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</si>
  <si>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</si>
  <si>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</si>
  <si>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</si>
  <si>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</si>
  <si>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</si>
  <si>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</si>
  <si>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</si>
  <si>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</si>
  <si>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</si>
  <si>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</si>
  <si>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</si>
  <si>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</si>
  <si>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</si>
  <si>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</si>
  <si>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</si>
  <si>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</si>
  <si>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</si>
  <si>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</si>
  <si>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</si>
  <si>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</si>
  <si>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</si>
  <si>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</si>
  <si>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</si>
  <si>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</si>
  <si>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</si>
  <si>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</si>
  <si>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</si>
  <si>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</si>
  <si>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</si>
  <si>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</si>
  <si>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</si>
  <si>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</si>
  <si>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</si>
  <si>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</si>
  <si>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</si>
  <si>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</si>
  <si>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</si>
  <si>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</si>
  <si>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</si>
  <si>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</si>
  <si>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</si>
  <si>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</si>
  <si>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</si>
  <si>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</si>
  <si>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</si>
  <si>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</si>
  <si>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</si>
  <si>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</si>
  <si>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</si>
  <si>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</si>
  <si>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</si>
  <si>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</si>
  <si>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</si>
  <si>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</si>
  <si>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</si>
  <si>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</si>
  <si>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</si>
  <si>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</si>
  <si>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</si>
  <si>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</si>
  <si>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</si>
  <si>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</si>
  <si>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</si>
  <si>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</si>
  <si>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</si>
  <si>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</si>
  <si>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</si>
  <si>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</si>
  <si>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</si>
  <si>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</si>
  <si>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</si>
  <si>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</si>
  <si>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</si>
  <si>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</si>
  <si>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</si>
  <si>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</si>
  <si>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</si>
  <si>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</si>
  <si>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</si>
  <si>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</si>
  <si>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</si>
  <si>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</si>
  <si>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</si>
  <si>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</si>
  <si>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</si>
  <si>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</si>
  <si>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</si>
  <si>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</si>
  <si>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</si>
  <si>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</si>
  <si>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</si>
  <si>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</si>
  <si>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</si>
  <si>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</si>
  <si>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</si>
  <si>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</si>
  <si>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</si>
  <si>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</si>
  <si>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</si>
  <si>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</si>
  <si>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</si>
  <si>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</si>
  <si>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</si>
  <si>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</si>
  <si>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</si>
  <si>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</si>
  <si>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</si>
  <si>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</si>
  <si>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</si>
  <si>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</si>
  <si>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</si>
  <si>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</si>
  <si>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</si>
  <si>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</si>
  <si>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</si>
  <si>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</si>
  <si>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</si>
  <si>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</si>
  <si>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</si>
  <si>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</si>
  <si>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</si>
  <si>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</si>
  <si>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</si>
  <si>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</si>
  <si>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</si>
  <si>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</si>
  <si>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</si>
  <si>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</si>
  <si>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</si>
  <si>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</si>
  <si>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</si>
  <si>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</si>
  <si>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</si>
  <si>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</si>
  <si>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</si>
  <si>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</si>
  <si>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</si>
  <si>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</si>
  <si>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</si>
  <si>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</si>
  <si>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</si>
  <si>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</si>
  <si>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</si>
  <si>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</si>
  <si>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</si>
  <si>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</si>
  <si>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</si>
  <si>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</si>
  <si>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</si>
  <si>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</si>
  <si>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</si>
  <si>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</si>
  <si>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</si>
  <si>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</si>
  <si>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</si>
  <si>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</si>
  <si>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</si>
  <si>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</si>
  <si>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</si>
  <si>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</si>
  <si>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</si>
  <si>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</si>
  <si>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</si>
  <si>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</si>
  <si>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</si>
  <si>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</si>
  <si>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</si>
  <si>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</si>
  <si>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</si>
  <si>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</si>
  <si>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</si>
  <si>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</si>
  <si>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</si>
  <si>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</si>
  <si>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</si>
  <si>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</si>
  <si>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</si>
  <si>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</si>
  <si>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</si>
  <si>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</si>
  <si>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</si>
  <si>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</si>
  <si>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</si>
  <si>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</si>
  <si>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</si>
  <si>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</si>
  <si>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</si>
  <si>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</si>
  <si>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</si>
  <si>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</si>
  <si>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</si>
  <si>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</si>
  <si>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</si>
  <si>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</si>
  <si>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</si>
  <si>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</si>
  <si>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</si>
  <si>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</si>
  <si>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</si>
  <si>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</si>
  <si>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</si>
  <si>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</si>
  <si>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</si>
  <si>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</si>
  <si>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</si>
  <si>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</si>
  <si>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</si>
  <si>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</si>
  <si>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</si>
  <si>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</si>
  <si>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</si>
  <si>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</si>
  <si>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</si>
  <si>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</si>
  <si>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</si>
  <si>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</si>
  <si>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</si>
  <si>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</si>
  <si>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</si>
  <si>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</si>
  <si>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</si>
  <si>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</si>
  <si>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</si>
  <si>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</si>
  <si>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</si>
  <si>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</si>
  <si>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</si>
  <si>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</si>
  <si>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</si>
  <si>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</si>
  <si>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</si>
  <si>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</si>
  <si>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</si>
  <si>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</si>
  <si>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</si>
  <si>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</si>
  <si>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</si>
  <si>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</si>
  <si>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</si>
  <si>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</si>
  <si>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</si>
  <si>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</si>
  <si>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</si>
  <si>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</si>
  <si>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</si>
  <si>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</si>
  <si>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</si>
  <si>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</si>
  <si>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</si>
  <si>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</si>
  <si>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</si>
  <si>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</si>
  <si>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</si>
  <si>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</si>
  <si>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</si>
  <si>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</si>
  <si>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</si>
  <si>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</si>
  <si>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</si>
  <si>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</si>
  <si>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</si>
  <si>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</si>
  <si>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</si>
  <si>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</si>
  <si>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</si>
  <si>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</si>
  <si>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</si>
  <si>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</si>
  <si>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</si>
  <si>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</si>
  <si>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</si>
  <si>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</si>
  <si>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</si>
  <si>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</si>
  <si>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</si>
  <si>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</si>
  <si>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</si>
  <si>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</si>
  <si>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</si>
  <si>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</si>
  <si>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</si>
  <si>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</si>
  <si>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</si>
  <si>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</si>
  <si>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</si>
  <si>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</si>
  <si>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</si>
  <si>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</si>
  <si>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</si>
  <si>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</si>
  <si>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</si>
  <si>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</si>
  <si>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</si>
  <si>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</si>
  <si>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</si>
  <si>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</si>
  <si>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</si>
  <si>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</si>
  <si>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</si>
  <si>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</si>
  <si>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</si>
  <si>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</si>
  <si>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</si>
  <si>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</si>
  <si>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</si>
  <si>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</si>
  <si>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</si>
  <si>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</si>
  <si>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</si>
  <si>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</si>
  <si>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</si>
  <si>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</si>
  <si>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</si>
  <si>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</si>
  <si>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</si>
  <si>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</si>
  <si>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</si>
  <si>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</si>
  <si>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</si>
  <si>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</si>
  <si>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</si>
  <si>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</si>
  <si>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</si>
  <si>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</si>
  <si>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</si>
  <si>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</si>
  <si>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</si>
  <si>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</si>
  <si>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</si>
  <si>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</si>
  <si>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</si>
  <si>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</si>
  <si>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</si>
  <si>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</si>
  <si>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</si>
  <si>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</si>
  <si>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</si>
  <si>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</si>
  <si>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</si>
  <si>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</si>
  <si>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</si>
  <si>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</si>
  <si>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</si>
  <si>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</si>
  <si>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</si>
  <si>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</si>
  <si>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</si>
  <si>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</si>
  <si>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</si>
  <si>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</si>
  <si>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</si>
  <si>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</si>
  <si>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</si>
  <si>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</si>
  <si>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</si>
  <si>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</si>
  <si>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</si>
  <si>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</si>
  <si>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</si>
  <si>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</si>
  <si>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</si>
  <si>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</si>
  <si>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</si>
  <si>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</si>
  <si>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</si>
  <si>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</si>
  <si>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</si>
  <si>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</si>
  <si>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</si>
  <si>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</si>
  <si>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</si>
  <si>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</si>
  <si>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</si>
  <si>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</si>
  <si>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</si>
  <si>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</si>
  <si>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</si>
  <si>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</si>
  <si>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</si>
  <si>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</si>
  <si>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</si>
  <si>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</si>
  <si>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</si>
  <si>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</si>
  <si>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</si>
  <si>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</si>
  <si>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</si>
  <si>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</si>
  <si>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</si>
  <si>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</si>
  <si>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</si>
  <si>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</si>
  <si>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</si>
  <si>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</si>
  <si>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</si>
  <si>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</si>
  <si>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</si>
  <si>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</si>
  <si>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</si>
  <si>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</si>
  <si>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</si>
  <si>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</si>
  <si>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</si>
  <si>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</si>
  <si>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</si>
  <si>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</si>
  <si>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</si>
  <si>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</si>
  <si>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</si>
  <si>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</si>
  <si>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</si>
  <si>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</si>
  <si>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</si>
  <si>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</si>
  <si>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</si>
  <si>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</si>
  <si>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</si>
  <si>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</si>
  <si>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</si>
  <si>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</si>
  <si>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</si>
  <si>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</si>
  <si>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</si>
  <si>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</si>
  <si>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</si>
  <si>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</si>
  <si>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</si>
  <si>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</si>
  <si>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</si>
  <si>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</si>
  <si>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</si>
  <si>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</si>
  <si>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</si>
  <si>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</si>
  <si>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</si>
  <si>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</si>
  <si>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</si>
  <si>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</si>
  <si>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</si>
  <si>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</si>
  <si>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</si>
  <si>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</si>
  <si>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</si>
  <si>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</si>
  <si>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</si>
  <si>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</si>
  <si>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</si>
  <si>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</si>
  <si>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</si>
  <si>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</si>
  <si>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</si>
  <si>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</si>
  <si>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</si>
  <si>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</si>
  <si>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</si>
  <si>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</si>
  <si>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</si>
  <si>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</si>
  <si>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</si>
  <si>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</si>
  <si>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</si>
  <si>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</si>
  <si>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</si>
  <si>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</si>
  <si>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</si>
  <si>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</si>
  <si>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</si>
  <si>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</si>
  <si>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</si>
  <si>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</si>
  <si>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</si>
  <si>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</si>
  <si>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</si>
  <si>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</si>
  <si>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</si>
  <si>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</si>
  <si>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</si>
  <si>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</si>
  <si>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</si>
  <si>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</si>
  <si>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</si>
  <si>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</si>
  <si>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</si>
  <si>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</si>
  <si>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</si>
  <si>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</si>
  <si>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</si>
  <si>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</si>
  <si>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</si>
  <si>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</si>
  <si>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</si>
  <si>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</si>
  <si>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</si>
  <si>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</si>
  <si>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</si>
  <si>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</si>
  <si>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</si>
  <si>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</si>
  <si>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</si>
  <si>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</si>
  <si>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</si>
  <si>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</si>
  <si>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</si>
  <si>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</si>
  <si>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</si>
  <si>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</si>
  <si>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</si>
  <si>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</si>
  <si>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</si>
  <si>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</si>
  <si>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</si>
  <si>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</si>
  <si>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</si>
  <si>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</si>
  <si>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</si>
  <si>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</si>
  <si>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</si>
  <si>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</si>
  <si>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</si>
  <si>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</si>
  <si>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</si>
  <si>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</si>
  <si>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</si>
  <si>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</si>
  <si>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</si>
  <si>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</si>
  <si>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</si>
  <si>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</si>
  <si>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</si>
  <si>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</si>
  <si>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</si>
  <si>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</si>
  <si>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</si>
  <si>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</si>
  <si>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</si>
  <si>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</si>
  <si>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</si>
  <si>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</si>
  <si>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</si>
  <si>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</si>
  <si>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</si>
  <si>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</si>
  <si>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</si>
  <si>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</si>
  <si>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</si>
  <si>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</si>
  <si>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</si>
  <si>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</si>
  <si>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</si>
  <si>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</si>
  <si>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</si>
  <si>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</si>
  <si>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</si>
  <si>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</si>
  <si>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</si>
  <si>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</si>
  <si>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</si>
  <si>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</si>
  <si>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</si>
  <si>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</si>
  <si>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</si>
  <si>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</si>
  <si>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</si>
  <si>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</si>
  <si>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</si>
  <si>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</si>
  <si>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</si>
  <si>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</si>
  <si>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</si>
  <si>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</si>
  <si>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</si>
  <si>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</si>
  <si>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</si>
  <si>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</si>
  <si>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</si>
  <si>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</si>
  <si>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</si>
  <si>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</si>
  <si>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</si>
  <si>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</si>
  <si>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</si>
  <si>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</si>
  <si>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</si>
  <si>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</si>
  <si>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</si>
  <si>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</si>
  <si>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</si>
  <si>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</si>
  <si>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</si>
  <si>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</si>
  <si>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</si>
  <si>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</si>
  <si>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</si>
  <si>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</si>
  <si>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</si>
  <si>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</si>
  <si>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</si>
  <si>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</si>
  <si>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</si>
  <si>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</si>
  <si>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</si>
  <si>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</si>
  <si>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</si>
  <si>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</si>
  <si>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</si>
  <si>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</si>
  <si>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</si>
  <si>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</si>
  <si>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</si>
  <si>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</si>
  <si>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</si>
  <si>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</si>
  <si>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</si>
  <si>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</si>
  <si>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</si>
  <si>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</si>
  <si>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</si>
  <si>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</si>
  <si>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</si>
  <si>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</si>
  <si>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</si>
  <si>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</si>
  <si>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</si>
  <si>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</si>
  <si>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</si>
  <si>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</si>
  <si>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</si>
  <si>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</si>
  <si>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</si>
  <si>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</si>
  <si>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</si>
  <si>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</si>
  <si>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</si>
  <si>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</si>
  <si>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</si>
  <si>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</si>
  <si>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</si>
  <si>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</si>
  <si>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</si>
  <si>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</si>
  <si>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</si>
  <si>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</si>
  <si>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</si>
  <si>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</si>
  <si>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</si>
  <si>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</si>
  <si>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</si>
  <si>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</si>
  <si>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</si>
  <si>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</si>
  <si>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</si>
  <si>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</si>
  <si>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</si>
  <si>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</si>
  <si>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</si>
  <si>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</si>
  <si>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</si>
  <si>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</si>
  <si>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</si>
  <si>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</si>
  <si>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</si>
  <si>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</si>
  <si>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</si>
  <si>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</si>
  <si>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</si>
  <si>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</si>
  <si>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</si>
  <si>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</si>
  <si>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</si>
  <si>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</si>
  <si>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</si>
  <si>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</si>
  <si>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</si>
  <si>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</si>
  <si>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</si>
  <si>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</si>
  <si>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</si>
  <si>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</si>
  <si>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</si>
  <si>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</si>
  <si>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</si>
  <si>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</si>
  <si>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</si>
  <si>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</si>
  <si>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</si>
  <si>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</si>
  <si>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</si>
  <si>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</si>
  <si>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</si>
  <si>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</si>
  <si>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</si>
  <si>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</si>
  <si>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</si>
  <si>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</si>
  <si>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</si>
  <si>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</si>
  <si>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</si>
  <si>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</si>
  <si>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</si>
  <si>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</si>
  <si>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</si>
  <si>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</si>
  <si>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</si>
  <si>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</si>
  <si>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</si>
  <si>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</si>
  <si>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</si>
  <si>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</si>
  <si>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</si>
  <si>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</si>
  <si>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</si>
  <si>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</si>
  <si>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</si>
  <si>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</si>
  <si>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</si>
  <si>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</si>
  <si>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</si>
  <si>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</si>
  <si>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</si>
  <si>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</si>
  <si>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</si>
  <si>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</si>
  <si>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</si>
  <si>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</si>
  <si>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</si>
  <si>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</si>
  <si>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</si>
  <si>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</si>
  <si>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</si>
  <si>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</si>
  <si>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</si>
  <si>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</si>
  <si>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</si>
  <si>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</si>
  <si>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</si>
  <si>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</si>
  <si>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</si>
  <si>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</si>
  <si>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</si>
  <si>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</si>
  <si>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</si>
  <si>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</si>
  <si>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</si>
  <si>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</si>
  <si>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</si>
  <si>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</si>
  <si>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</si>
  <si>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</si>
  <si>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</si>
  <si>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</si>
  <si>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</si>
  <si>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</si>
  <si>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</si>
  <si>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</si>
  <si>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</si>
  <si>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</si>
  <si>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</si>
  <si>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</si>
  <si>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</si>
  <si>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</si>
  <si>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</si>
  <si>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</si>
  <si>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</si>
  <si>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</si>
  <si>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</si>
  <si>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</si>
  <si>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</si>
  <si>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</si>
  <si>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</si>
  <si>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</si>
  <si>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</si>
  <si>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</si>
  <si>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</si>
  <si>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</si>
  <si>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</si>
  <si>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</si>
  <si>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</si>
  <si>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</si>
  <si>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</si>
  <si>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</si>
  <si>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</si>
  <si>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</si>
  <si>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</si>
  <si>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</si>
  <si>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</si>
  <si>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</si>
  <si>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</si>
  <si>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</si>
  <si>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</si>
  <si>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</si>
  <si>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</si>
  <si>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</si>
  <si>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</si>
  <si>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</si>
  <si>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</si>
  <si>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</si>
  <si>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</si>
  <si>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</si>
  <si>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</si>
  <si>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</si>
  <si>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</si>
  <si>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</si>
  <si>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</si>
  <si>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</si>
  <si>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</si>
  <si>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</si>
  <si>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</si>
  <si>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</si>
  <si>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</si>
  <si>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</si>
  <si>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</si>
  <si>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</si>
  <si>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</si>
  <si>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</si>
  <si>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</si>
  <si>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</si>
  <si>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</si>
  <si>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</si>
  <si>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</si>
  <si>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</si>
  <si>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</si>
  <si>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</si>
  <si>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</si>
  <si>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</si>
  <si>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</si>
  <si>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</si>
  <si>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</si>
  <si>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</si>
  <si>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</si>
  <si>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</si>
  <si>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</si>
  <si>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</si>
  <si>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</si>
  <si>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</si>
  <si>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</si>
  <si>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</si>
  <si>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</si>
  <si>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</si>
  <si>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</si>
  <si>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</si>
  <si>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</si>
  <si>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</si>
  <si>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</si>
  <si>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</si>
  <si>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</si>
  <si>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</si>
  <si>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</si>
  <si>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</si>
  <si>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</si>
  <si>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</si>
  <si>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</si>
  <si>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</si>
  <si>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</si>
  <si>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</si>
  <si>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</si>
  <si>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</si>
  <si>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</si>
  <si>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</si>
  <si>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</si>
  <si>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</si>
  <si>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</si>
  <si>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</si>
  <si>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</si>
  <si>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</si>
  <si>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</si>
  <si>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</si>
  <si>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</si>
  <si>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</si>
  <si>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</si>
  <si>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</si>
  <si>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</si>
  <si>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</si>
  <si>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</si>
  <si>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</si>
  <si>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</si>
  <si>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</si>
  <si>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</si>
  <si>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</si>
  <si>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</si>
  <si>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</si>
  <si>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</si>
  <si>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</si>
  <si>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</si>
  <si>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</si>
  <si>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</si>
  <si>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</si>
  <si>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</si>
  <si>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</si>
  <si>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</si>
  <si>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</si>
  <si>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</si>
  <si>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</si>
  <si>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</si>
  <si>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</si>
  <si>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</si>
  <si>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</si>
  <si>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</si>
  <si>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</si>
  <si>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</si>
  <si>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</si>
  <si>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</si>
  <si>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</si>
  <si>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</si>
  <si>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</si>
  <si>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</si>
  <si>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</si>
  <si>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</si>
  <si>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</si>
  <si>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</si>
  <si>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</si>
  <si>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</si>
  <si>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</si>
  <si>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</si>
  <si>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</si>
  <si>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</si>
  <si>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</si>
  <si>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</si>
  <si>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</si>
  <si>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</si>
  <si>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</si>
  <si>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</si>
  <si>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</si>
  <si>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</si>
  <si>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</si>
  <si>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</si>
  <si>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</si>
  <si>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</si>
  <si>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</si>
  <si>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</si>
  <si>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</si>
  <si>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</si>
  <si>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</si>
  <si>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</si>
  <si>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</si>
  <si>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</si>
  <si>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</si>
  <si>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</si>
  <si>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</si>
  <si>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</si>
  <si>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</si>
  <si>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</si>
  <si>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</si>
  <si>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</si>
  <si>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</si>
  <si>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</si>
  <si>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</si>
  <si>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</si>
  <si>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</si>
  <si>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</si>
  <si>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</si>
  <si>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</si>
  <si>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</si>
  <si>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</si>
  <si>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</si>
  <si>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</si>
  <si>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</si>
  <si>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</si>
  <si>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</si>
  <si>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</si>
  <si>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</si>
  <si>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</si>
  <si>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</si>
  <si>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</si>
  <si>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</si>
  <si>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</si>
  <si>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</si>
  <si>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</si>
  <si>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</si>
  <si>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</si>
  <si>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</si>
  <si>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</si>
  <si>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</si>
  <si>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</si>
  <si>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</si>
  <si>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</si>
  <si>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</si>
  <si>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</si>
  <si>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</si>
  <si>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</si>
  <si>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</si>
  <si>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</si>
  <si>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</si>
  <si>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</si>
  <si>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</si>
  <si>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</si>
  <si>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</si>
  <si>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</si>
  <si>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</si>
  <si>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</si>
  <si>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</si>
  <si>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</si>
  <si>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</si>
  <si>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</si>
  <si>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</si>
  <si>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</si>
  <si>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</si>
  <si>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</si>
  <si>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</si>
  <si>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</si>
  <si>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</si>
  <si>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</si>
  <si>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</si>
  <si>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</si>
  <si>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</si>
  <si>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</si>
  <si>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</si>
  <si>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</si>
  <si>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</si>
  <si>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</si>
  <si>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</si>
  <si>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</si>
  <si>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</si>
  <si>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</si>
  <si>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</si>
  <si>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</si>
  <si>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</si>
  <si>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</si>
  <si>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</si>
  <si>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</si>
  <si>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</si>
  <si>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</si>
  <si>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</si>
  <si>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</si>
  <si>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</si>
  <si>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</si>
  <si>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</si>
  <si>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</si>
  <si>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</si>
  <si>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</si>
  <si>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</si>
  <si>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</si>
  <si>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</si>
  <si>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</si>
  <si>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</si>
  <si>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</si>
  <si>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</si>
  <si>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</si>
  <si>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</si>
  <si>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</si>
  <si>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</si>
  <si>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</si>
  <si>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</si>
  <si>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</si>
  <si>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</si>
  <si>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</si>
  <si>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</si>
  <si>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</si>
  <si>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</si>
  <si>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</si>
  <si>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</si>
  <si>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</si>
  <si>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</si>
  <si>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</si>
  <si>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</si>
  <si>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</si>
  <si>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</si>
  <si>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</si>
  <si>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</si>
  <si>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</si>
  <si>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</si>
  <si>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</si>
  <si>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</si>
  <si>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</si>
  <si>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</si>
  <si>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</si>
  <si>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</si>
  <si>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</si>
  <si>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</si>
  <si>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</si>
  <si>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</si>
  <si>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</si>
  <si>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</si>
  <si>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</si>
  <si>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</si>
  <si>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</si>
  <si>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</si>
  <si>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</si>
  <si>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</si>
  <si>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</si>
  <si>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</si>
  <si>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</si>
  <si>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</si>
  <si>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</si>
  <si>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</si>
  <si>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</si>
  <si>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</si>
  <si>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</si>
  <si>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</si>
  <si>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</si>
  <si>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</si>
  <si>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</si>
  <si>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</si>
  <si>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</si>
  <si>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</si>
  <si>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</si>
  <si>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</si>
  <si>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</si>
  <si>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</si>
  <si>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</si>
  <si>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</si>
  <si>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</si>
  <si>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</si>
  <si>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</si>
  <si>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</si>
  <si>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</si>
  <si>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</si>
  <si>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</si>
  <si>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</si>
  <si>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</si>
  <si>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</si>
  <si>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</si>
  <si>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</si>
  <si>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</si>
  <si>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</si>
  <si>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</si>
  <si>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</si>
  <si>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</si>
  <si>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</si>
  <si>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</si>
  <si>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</si>
  <si>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</si>
  <si>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</si>
  <si>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</si>
  <si>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</si>
  <si>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</si>
  <si>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</si>
  <si>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</si>
  <si>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</si>
  <si>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</si>
  <si>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</si>
  <si>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</si>
  <si>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</si>
  <si>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</si>
  <si>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</si>
  <si>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</si>
  <si>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</si>
  <si>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</si>
  <si>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</si>
  <si>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</si>
  <si>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</si>
  <si>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</si>
  <si>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</si>
  <si>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</si>
  <si>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</si>
  <si>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</si>
  <si>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</si>
  <si>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</si>
  <si>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</si>
  <si>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</si>
  <si>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</si>
  <si>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</si>
  <si>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</si>
  <si>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</si>
  <si>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</si>
  <si>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</si>
  <si>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</si>
  <si>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</si>
  <si>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</si>
  <si>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</si>
  <si>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</si>
  <si>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</si>
  <si>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</si>
  <si>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</si>
  <si>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</si>
  <si>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</si>
  <si>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</si>
  <si>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</si>
  <si>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</si>
  <si>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</si>
  <si>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</si>
  <si>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</si>
  <si>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</si>
  <si>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</si>
  <si>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</si>
  <si>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</si>
  <si>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</si>
  <si>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</si>
  <si>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</si>
  <si>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</si>
  <si>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</si>
  <si>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</si>
  <si>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</si>
  <si>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</si>
  <si>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</si>
  <si>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</si>
  <si>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</si>
  <si>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</si>
  <si>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</si>
  <si>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</si>
  <si>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</si>
  <si>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</si>
  <si>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</si>
  <si>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</si>
  <si>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</si>
  <si>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</si>
  <si>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</si>
  <si>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</si>
  <si>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</si>
  <si>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</si>
  <si>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</si>
  <si>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</si>
  <si>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</si>
  <si>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</si>
  <si>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</si>
  <si>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</si>
  <si>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</si>
  <si>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</si>
  <si>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</si>
  <si>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</si>
  <si>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</si>
  <si>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</si>
  <si>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</si>
  <si>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</si>
  <si>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</si>
  <si>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</si>
  <si>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</si>
  <si>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</si>
  <si>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</si>
  <si>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</si>
  <si>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</si>
  <si>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</si>
  <si>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</si>
  <si>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</si>
  <si>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</si>
  <si>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</si>
  <si>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</si>
  <si>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</si>
  <si>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</si>
  <si>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</si>
  <si>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</si>
  <si>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</si>
  <si>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</si>
  <si>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</si>
  <si>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</si>
  <si>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</si>
  <si>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</si>
  <si>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</si>
  <si>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</si>
  <si>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</si>
  <si>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</si>
  <si>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</si>
  <si>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</si>
  <si>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</si>
  <si>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</si>
  <si>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</si>
  <si>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</si>
  <si>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</si>
  <si>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</si>
  <si>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</si>
  <si>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</si>
  <si>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</si>
  <si>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</si>
  <si>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</si>
  <si>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</si>
  <si>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</si>
  <si>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</si>
  <si>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</si>
  <si>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</si>
  <si>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</si>
  <si>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</si>
  <si>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</si>
  <si>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</si>
  <si>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</si>
  <si>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</si>
  <si>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</si>
  <si>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</si>
  <si>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</si>
  <si>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</si>
  <si>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</si>
  <si>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</si>
  <si>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</si>
  <si>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</si>
  <si>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</si>
  <si>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</si>
  <si>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</si>
  <si>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</si>
  <si>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</si>
  <si>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</si>
  <si>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</si>
  <si>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</si>
  <si>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</si>
  <si>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</si>
  <si>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</si>
  <si>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</si>
  <si>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</si>
  <si>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</si>
  <si>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</si>
  <si>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</si>
  <si>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</si>
  <si>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</si>
  <si>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</si>
  <si>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</si>
  <si>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</si>
  <si>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</si>
  <si>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</si>
  <si>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</si>
  <si>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</si>
  <si>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</si>
  <si>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</si>
  <si>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</si>
  <si>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</si>
  <si>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</si>
  <si>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</si>
  <si>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</si>
  <si>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</si>
  <si>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</si>
  <si>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</si>
  <si>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</si>
  <si>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</si>
  <si>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</si>
  <si>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</si>
  <si>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</si>
  <si>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</si>
  <si>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</si>
  <si>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</si>
  <si>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</si>
  <si>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</si>
  <si>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</si>
  <si>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</si>
  <si>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</si>
  <si>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</si>
  <si>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</si>
  <si>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</si>
  <si>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</si>
  <si>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</si>
  <si>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</si>
  <si>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</si>
  <si>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</si>
  <si>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</si>
  <si>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</si>
  <si>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</si>
  <si>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</si>
  <si>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</si>
  <si>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</si>
  <si>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</si>
  <si>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</si>
  <si>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</si>
  <si>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</si>
  <si>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</si>
  <si>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</si>
  <si>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</si>
  <si>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</si>
  <si>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</si>
  <si>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</si>
  <si>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</si>
  <si>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</si>
  <si>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</si>
  <si>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</si>
  <si>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</si>
  <si>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</si>
  <si>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</si>
  <si>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</si>
  <si>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</si>
  <si>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</si>
  <si>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</si>
  <si>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</si>
  <si>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</si>
  <si>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</si>
  <si>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</si>
  <si>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</si>
  <si>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</si>
  <si>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</si>
  <si>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</si>
  <si>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</si>
  <si>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</si>
  <si>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</si>
  <si>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</si>
  <si>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</si>
  <si>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</si>
  <si>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</si>
  <si>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</si>
  <si>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</si>
  <si>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</si>
  <si>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</si>
  <si>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</si>
  <si>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</si>
  <si>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</si>
  <si>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</si>
  <si>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</si>
  <si>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</si>
  <si>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</si>
  <si>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</si>
  <si>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</si>
  <si>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</si>
  <si>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</si>
  <si>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</si>
  <si>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</si>
  <si>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</si>
  <si>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</si>
  <si>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</si>
  <si>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</si>
  <si>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</si>
  <si>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</si>
  <si>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</si>
  <si>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</si>
  <si>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</si>
  <si>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</si>
  <si>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</si>
  <si>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</si>
  <si>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</si>
  <si>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</si>
  <si>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</si>
  <si>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</si>
  <si>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</si>
  <si>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</si>
  <si>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</si>
  <si>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</si>
  <si>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</si>
  <si>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</si>
  <si>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</si>
  <si>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</si>
  <si>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</si>
  <si>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</si>
  <si>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</si>
  <si>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</si>
  <si>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</si>
  <si>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</si>
  <si>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</si>
  <si>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</si>
  <si>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</si>
  <si>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</si>
  <si>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</si>
  <si>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</si>
  <si>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</si>
  <si>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</si>
  <si>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</si>
  <si>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</si>
  <si>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</si>
  <si>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</si>
  <si>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</si>
  <si>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</si>
  <si>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</si>
  <si>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</si>
  <si>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</si>
  <si>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</si>
  <si>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</si>
  <si>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</si>
  <si>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</si>
  <si>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</si>
  <si>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</si>
  <si>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</si>
  <si>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</si>
  <si>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</si>
  <si>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</si>
  <si>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</si>
  <si>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</si>
  <si>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</si>
  <si>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</si>
  <si>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</si>
  <si>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</si>
  <si>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</si>
  <si>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</si>
  <si>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</si>
  <si>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</si>
  <si>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</si>
  <si>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</si>
  <si>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</si>
  <si>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</si>
  <si>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</si>
  <si>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</si>
  <si>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</si>
  <si>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</si>
  <si>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</si>
  <si>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</si>
  <si>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</si>
  <si>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</si>
  <si>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</si>
  <si>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</si>
  <si>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</si>
  <si>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</si>
  <si>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</si>
  <si>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</si>
  <si>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</si>
  <si>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</si>
  <si>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</si>
  <si>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</si>
  <si>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</si>
  <si>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</si>
  <si>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</si>
  <si>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</si>
  <si>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</si>
  <si>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</si>
  <si>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</si>
  <si>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</si>
  <si>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</si>
  <si>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</si>
  <si>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</si>
  <si>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</si>
  <si>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</si>
  <si>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</si>
  <si>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</si>
  <si>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</si>
  <si>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</si>
  <si>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</si>
  <si>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</si>
  <si>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</si>
  <si>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</si>
  <si>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</si>
  <si>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</si>
  <si>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</si>
  <si>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</si>
  <si>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</si>
  <si>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</si>
  <si>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</si>
  <si>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</si>
  <si>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</si>
  <si>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</si>
  <si>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</si>
  <si>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</si>
  <si>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</si>
  <si>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</si>
  <si>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</si>
  <si>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</si>
  <si>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</si>
  <si>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</si>
  <si>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</si>
  <si>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</si>
  <si>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</si>
  <si>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</si>
  <si>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</si>
  <si>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</si>
  <si>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</si>
  <si>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</si>
  <si>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</si>
  <si>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</si>
  <si>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</si>
  <si>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</si>
  <si>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</si>
  <si>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</si>
  <si>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</si>
  <si>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</si>
  <si>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</si>
  <si>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</si>
  <si>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</si>
  <si>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</si>
  <si>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</si>
  <si>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</si>
  <si>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</si>
  <si>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</si>
  <si>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</si>
  <si>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</si>
  <si>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</si>
  <si>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</si>
  <si>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</si>
  <si>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</si>
  <si>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</si>
  <si>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</si>
  <si>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</si>
  <si>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</si>
  <si>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</si>
  <si>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</si>
  <si>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</si>
  <si>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</si>
  <si>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</si>
  <si>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</si>
  <si>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</si>
  <si>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</si>
  <si>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</si>
  <si>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</si>
  <si>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</si>
  <si>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</si>
  <si>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</si>
  <si>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</si>
  <si>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</si>
  <si>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</si>
  <si>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</si>
  <si>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</si>
  <si>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</si>
  <si>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</si>
  <si>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</si>
  <si>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</si>
  <si>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</si>
  <si>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</si>
  <si>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</si>
  <si>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</si>
  <si>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</si>
  <si>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</si>
  <si>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</si>
  <si>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</si>
  <si>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</si>
  <si>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</si>
  <si>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</si>
  <si>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</si>
  <si>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</si>
  <si>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</si>
  <si>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</si>
  <si>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</si>
  <si>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</si>
  <si>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</si>
  <si>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</si>
  <si>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</si>
  <si>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</si>
  <si>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</si>
  <si>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</si>
  <si>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</si>
  <si>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</si>
  <si>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</si>
  <si>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</si>
  <si>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</si>
  <si>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</si>
  <si>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</si>
  <si>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</si>
  <si>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</si>
  <si>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</si>
  <si>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</si>
  <si>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</si>
  <si>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</si>
  <si>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</si>
  <si>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</si>
  <si>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</si>
  <si>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</si>
  <si>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</si>
  <si>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</si>
  <si>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</si>
  <si>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</si>
  <si>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</si>
  <si>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</si>
  <si>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</si>
  <si>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</si>
  <si>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</si>
  <si>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</si>
  <si>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</si>
  <si>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</si>
  <si>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</si>
  <si>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</si>
  <si>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</si>
  <si>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</si>
  <si>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</si>
  <si>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</si>
  <si>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</si>
  <si>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</si>
  <si>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</si>
  <si>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</si>
  <si>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</si>
  <si>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</si>
  <si>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</si>
  <si>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</si>
  <si>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</si>
  <si>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</si>
  <si>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</si>
  <si>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</si>
  <si>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</si>
  <si>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</si>
  <si>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</si>
  <si>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</si>
  <si>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</si>
  <si>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</si>
  <si>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</si>
  <si>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</si>
  <si>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</si>
  <si>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</si>
  <si>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</si>
  <si>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</si>
  <si>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</si>
  <si>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</si>
  <si>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</si>
  <si>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</si>
  <si>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</si>
  <si>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</si>
  <si>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</si>
  <si>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</si>
  <si>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</si>
  <si>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</si>
  <si>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</si>
  <si>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</si>
  <si>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</si>
  <si>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</si>
  <si>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</si>
  <si>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</si>
  <si>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</si>
  <si>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</si>
  <si>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</si>
  <si>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</si>
  <si>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</si>
  <si>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</si>
  <si>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</si>
  <si>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</si>
  <si>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</si>
  <si>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</si>
  <si>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</si>
  <si>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</si>
  <si>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</si>
  <si>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</si>
  <si>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</si>
  <si>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</si>
  <si>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</si>
  <si>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</si>
  <si>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</si>
  <si>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</si>
  <si>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</si>
  <si>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</si>
  <si>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</si>
  <si>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</si>
  <si>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</si>
  <si>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</si>
  <si>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</si>
  <si>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</si>
  <si>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</si>
  <si>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</si>
  <si>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</si>
  <si>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</si>
  <si>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</si>
  <si>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</si>
  <si>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</si>
  <si>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</si>
  <si>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</si>
  <si>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</si>
  <si>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</si>
  <si>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</si>
  <si>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</si>
  <si>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</si>
  <si>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</si>
  <si>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</si>
  <si>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</si>
  <si>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</si>
  <si>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</si>
  <si>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</si>
  <si>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</si>
  <si>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</si>
  <si>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</si>
  <si>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</si>
  <si>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</si>
  <si>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</si>
  <si>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</si>
  <si>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</si>
  <si>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</si>
  <si>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</si>
  <si>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</si>
  <si>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</si>
  <si>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</si>
  <si>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</si>
  <si>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</si>
  <si>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</si>
  <si>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</si>
  <si>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</si>
  <si>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</si>
  <si>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</si>
  <si>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</si>
  <si>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</si>
  <si>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</si>
  <si>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</si>
  <si>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</si>
  <si>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</si>
  <si>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</si>
  <si>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</si>
  <si>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</si>
  <si>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</si>
  <si>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</si>
  <si>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</si>
  <si>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</si>
  <si>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</si>
  <si>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</si>
  <si>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</si>
  <si>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</si>
  <si>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</si>
  <si>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</si>
  <si>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</si>
  <si>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</si>
  <si>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</si>
  <si>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</si>
  <si>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</si>
  <si>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</si>
  <si>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</si>
  <si>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</si>
  <si>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</si>
  <si>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</si>
  <si>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</si>
  <si>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</si>
  <si>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</si>
  <si>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</si>
  <si>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</si>
  <si>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</si>
  <si>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</si>
  <si>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</si>
  <si>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</si>
  <si>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</si>
  <si>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</si>
  <si>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</si>
  <si>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</si>
  <si>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</si>
  <si>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</si>
  <si>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</si>
  <si>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</si>
  <si>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</si>
  <si>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</si>
  <si>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</si>
  <si>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</si>
  <si>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</si>
  <si>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</si>
  <si>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</si>
  <si>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</si>
  <si>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</si>
  <si>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</si>
  <si>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</si>
  <si>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</si>
  <si>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</si>
  <si>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</si>
  <si>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</si>
  <si>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</si>
  <si>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</si>
  <si>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</si>
  <si>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</si>
  <si>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</si>
  <si>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</si>
  <si>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</si>
  <si>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</si>
  <si>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</si>
  <si>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</si>
  <si>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</si>
  <si>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</si>
  <si>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</si>
  <si>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</si>
  <si>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</si>
  <si>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</si>
  <si>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</si>
  <si>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</si>
  <si>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</si>
  <si>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</si>
  <si>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</si>
  <si>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</si>
  <si>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</si>
  <si>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</si>
  <si>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</si>
  <si>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</si>
  <si>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</si>
  <si>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</si>
  <si>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</si>
  <si>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</si>
  <si>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</si>
  <si>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</si>
  <si>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</si>
  <si>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</si>
  <si>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</si>
  <si>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</si>
  <si>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</si>
  <si>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</si>
  <si>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</si>
  <si>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</si>
  <si>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</si>
  <si>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</si>
  <si>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</si>
  <si>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</si>
  <si>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</si>
  <si>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</si>
  <si>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</si>
  <si>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</si>
  <si>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</si>
  <si>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</si>
  <si>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</si>
  <si>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</si>
  <si>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</si>
  <si>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</si>
  <si>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</si>
  <si>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</si>
  <si>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</si>
  <si>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</si>
  <si>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</si>
  <si>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</si>
  <si>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</si>
  <si>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</si>
  <si>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</si>
  <si>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</si>
  <si>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</si>
  <si>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</si>
  <si>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</si>
  <si>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</si>
  <si>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</si>
  <si>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</si>
  <si>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</si>
  <si>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</si>
  <si>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</si>
  <si>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</si>
  <si>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</si>
  <si>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</si>
  <si>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</si>
  <si>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</si>
  <si>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</si>
  <si>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</si>
  <si>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</si>
  <si>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</si>
  <si>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</si>
  <si>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</si>
  <si>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</si>
  <si>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</si>
  <si>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</si>
  <si>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</si>
  <si>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</si>
  <si>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</si>
  <si>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</si>
  <si>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</si>
  <si>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</si>
  <si>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</si>
  <si>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</si>
  <si>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</si>
  <si>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</si>
  <si>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</si>
  <si>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</si>
  <si>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</si>
  <si>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</si>
  <si>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</si>
  <si>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</si>
  <si>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</si>
  <si>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</si>
  <si>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</si>
  <si>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</si>
  <si>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</si>
  <si>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</si>
  <si>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</si>
  <si>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</si>
  <si>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</si>
  <si>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</si>
  <si>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</si>
  <si>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</si>
  <si>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</si>
  <si>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</si>
  <si>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</si>
  <si>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</si>
  <si>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</si>
  <si>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</si>
  <si>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</si>
  <si>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</si>
  <si>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</si>
  <si>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</si>
  <si>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</si>
  <si>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</si>
  <si>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</si>
  <si>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</si>
  <si>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</si>
  <si>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</si>
  <si>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</si>
  <si>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</si>
  <si>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</si>
  <si>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</si>
  <si>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</si>
  <si>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</si>
  <si>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</si>
  <si>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</si>
  <si>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</si>
  <si>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</si>
  <si>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</si>
  <si>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</si>
  <si>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</si>
  <si>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</si>
  <si>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</si>
  <si>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</si>
  <si>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</si>
  <si>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</si>
  <si>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</si>
  <si>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</si>
  <si>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</si>
  <si>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</si>
  <si>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</si>
  <si>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</si>
  <si>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</si>
  <si>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</si>
  <si>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</si>
  <si>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</si>
  <si>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</si>
  <si>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</si>
  <si>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</si>
  <si>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</si>
  <si>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</si>
  <si>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</si>
  <si>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</si>
  <si>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</si>
  <si>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</si>
  <si>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</si>
  <si>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</si>
  <si>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</si>
  <si>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</si>
  <si>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</si>
  <si>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</si>
  <si>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</si>
  <si>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</si>
  <si>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</si>
  <si>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</si>
  <si>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</si>
  <si>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</si>
  <si>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</si>
  <si>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</si>
  <si>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</si>
  <si>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</si>
  <si>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</si>
  <si>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</si>
  <si>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</si>
  <si>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</si>
  <si>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</si>
  <si>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</si>
  <si>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</si>
  <si>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</si>
  <si>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</si>
  <si>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</si>
  <si>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</si>
  <si>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</si>
  <si>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</si>
  <si>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</si>
  <si>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</si>
  <si>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</si>
  <si>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</si>
  <si>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</si>
  <si>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</si>
  <si>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</si>
  <si>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</si>
  <si>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</si>
  <si>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</si>
  <si>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</si>
  <si>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</si>
  <si>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</si>
  <si>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</si>
  <si>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</si>
  <si>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</si>
  <si>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</si>
  <si>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</si>
  <si>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</si>
  <si>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</si>
  <si>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</si>
  <si>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</si>
  <si>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</si>
  <si>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</si>
  <si>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</si>
  <si>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</si>
  <si>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</si>
  <si>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</si>
  <si>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</si>
  <si>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</si>
  <si>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</si>
  <si>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</si>
  <si>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</si>
  <si>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</si>
  <si>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</si>
  <si>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</si>
  <si>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</si>
  <si>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</si>
  <si>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</si>
  <si>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</si>
  <si>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</si>
  <si>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</si>
  <si>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</si>
  <si>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</si>
  <si>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</si>
  <si>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</si>
  <si>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</si>
  <si>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</si>
  <si>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</si>
  <si>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</si>
  <si>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</si>
  <si>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</si>
  <si>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</si>
  <si>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</si>
  <si>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</si>
  <si>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</si>
  <si>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</si>
  <si>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</si>
  <si>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</si>
  <si>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</si>
  <si>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</si>
  <si>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</si>
  <si>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</si>
  <si>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</si>
  <si>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</si>
  <si>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</si>
  <si>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</si>
  <si>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</si>
  <si>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</si>
  <si>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</si>
  <si>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</si>
  <si>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</si>
  <si>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</si>
  <si>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</si>
  <si>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</si>
  <si>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</si>
  <si>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</si>
  <si>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</si>
  <si>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</si>
  <si>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</si>
  <si>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</si>
  <si>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</si>
  <si>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</si>
  <si>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</si>
  <si>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</si>
  <si>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</si>
  <si>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</si>
  <si>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</si>
  <si>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</si>
  <si>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</si>
  <si>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</si>
  <si>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</si>
  <si>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</si>
  <si>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</si>
  <si>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</si>
  <si>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</si>
  <si>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</si>
  <si>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</si>
  <si>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</si>
  <si>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</si>
  <si>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</si>
  <si>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</si>
  <si>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</si>
  <si>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</si>
  <si>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</si>
  <si>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</si>
  <si>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</si>
  <si>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</si>
  <si>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</si>
  <si>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</si>
  <si>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</si>
  <si>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</si>
  <si>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</si>
  <si>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</si>
  <si>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</si>
  <si>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</si>
  <si>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</si>
  <si>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</si>
  <si>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</si>
  <si>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</si>
  <si>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</si>
  <si>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</si>
  <si>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</si>
  <si>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</si>
  <si>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</si>
  <si>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</si>
  <si>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</si>
  <si>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</si>
  <si>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</si>
  <si>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</si>
  <si>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</si>
  <si>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</si>
  <si>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</si>
  <si>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</si>
  <si>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</si>
  <si>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</si>
  <si>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</si>
  <si>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</si>
  <si>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</si>
  <si>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</si>
  <si>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</si>
  <si>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</si>
  <si>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</si>
  <si>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</si>
  <si>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</si>
  <si>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</si>
  <si>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</si>
  <si>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</si>
  <si>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</si>
  <si>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</si>
  <si>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</si>
  <si>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</si>
  <si>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</si>
  <si>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</si>
  <si>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</si>
  <si>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</si>
  <si>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</si>
  <si>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</si>
  <si>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</si>
  <si>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</si>
  <si>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</si>
  <si>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</si>
  <si>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</si>
  <si>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</si>
  <si>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</si>
  <si>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</si>
  <si>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</si>
  <si>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</si>
  <si>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</si>
  <si>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</si>
  <si>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</si>
  <si>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</si>
  <si>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</si>
  <si>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</si>
  <si>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</si>
  <si>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</si>
  <si>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</si>
  <si>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</si>
  <si>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</si>
  <si>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</si>
  <si>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</si>
  <si>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</si>
  <si>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</si>
  <si>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</si>
  <si>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</si>
  <si>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</si>
  <si>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</si>
  <si>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</si>
  <si>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</si>
  <si>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</si>
  <si>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</si>
  <si>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</si>
  <si>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</si>
  <si>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</si>
  <si>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</si>
  <si>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</si>
  <si>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</si>
  <si>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</si>
  <si>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</si>
  <si>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</si>
  <si>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</si>
  <si>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</si>
  <si>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</si>
  <si>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</si>
  <si>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</si>
  <si>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</si>
  <si>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</si>
  <si>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</si>
  <si>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</si>
  <si>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</si>
  <si>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</si>
  <si>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</si>
  <si>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</si>
  <si>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</si>
  <si>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</si>
  <si>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</si>
  <si>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</si>
  <si>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</si>
  <si>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</si>
  <si>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</si>
  <si>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</si>
  <si>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</si>
  <si>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</si>
  <si>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</si>
  <si>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</si>
  <si>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</si>
  <si>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</si>
  <si>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</si>
  <si>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</si>
  <si>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</si>
  <si>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</si>
  <si>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</si>
  <si>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</si>
  <si>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</si>
  <si>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</si>
  <si>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</si>
  <si>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</si>
  <si>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</si>
  <si>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</si>
  <si>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</si>
  <si>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</si>
  <si>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</si>
  <si>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</si>
  <si>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</si>
  <si>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</si>
  <si>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</si>
  <si>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</si>
  <si>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</si>
  <si>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</si>
  <si>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</si>
  <si>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</si>
  <si>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</si>
  <si>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</si>
  <si>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</si>
  <si>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</si>
  <si>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</si>
  <si>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</si>
  <si>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</si>
  <si>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</si>
  <si>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</si>
  <si>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</si>
  <si>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</si>
  <si>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</si>
  <si>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</si>
  <si>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</si>
  <si>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</si>
  <si>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</si>
  <si>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</si>
  <si>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</si>
  <si>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</si>
  <si>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</si>
  <si>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</si>
  <si>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</si>
  <si>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</si>
  <si>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</si>
  <si>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</si>
  <si>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</si>
  <si>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</si>
  <si>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</si>
  <si>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</si>
  <si>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</si>
  <si>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</si>
  <si>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</si>
  <si>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</si>
  <si>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</si>
  <si>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</si>
  <si>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</si>
  <si>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</si>
  <si>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</si>
  <si>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</si>
  <si>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</si>
  <si>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</si>
  <si>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</si>
  <si>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</si>
  <si>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</si>
  <si>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</si>
  <si>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</si>
  <si>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</si>
  <si>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</si>
  <si>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</si>
  <si>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</si>
  <si>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</si>
  <si>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</si>
  <si>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</si>
  <si>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</si>
  <si>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</si>
  <si>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</si>
  <si>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</si>
  <si>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</si>
  <si>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</si>
  <si>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</si>
  <si>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</si>
  <si>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</si>
  <si>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</si>
  <si>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</si>
  <si>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</si>
  <si>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</si>
  <si>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</si>
  <si>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</si>
  <si>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</si>
  <si>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</si>
  <si>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</si>
  <si>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</si>
  <si>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</si>
  <si>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</si>
  <si>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</si>
  <si>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</si>
  <si>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</si>
  <si>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</si>
  <si>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</si>
  <si>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</si>
  <si>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</si>
  <si>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</si>
  <si>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</si>
  <si>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</si>
  <si>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</si>
  <si>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</si>
  <si>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</si>
  <si>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</si>
  <si>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</si>
  <si>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</si>
  <si>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</si>
  <si>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</si>
  <si>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</si>
  <si>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</si>
  <si>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</si>
  <si>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</si>
  <si>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</si>
  <si>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</si>
  <si>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</si>
  <si>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</si>
  <si>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</si>
  <si>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</si>
  <si>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</si>
  <si>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</si>
  <si>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</si>
  <si>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</si>
  <si>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</si>
  <si>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</si>
  <si>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</si>
  <si>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</si>
  <si>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</si>
  <si>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</si>
  <si>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</si>
  <si>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</si>
  <si>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</si>
  <si>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</si>
  <si>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</si>
  <si>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</si>
  <si>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</si>
  <si>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</si>
  <si>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</si>
  <si>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</si>
  <si>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</si>
  <si>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</si>
  <si>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</si>
  <si>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</si>
  <si>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</si>
  <si>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</si>
  <si>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</si>
  <si>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</si>
  <si>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</si>
  <si>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</si>
  <si>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</si>
  <si>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</si>
  <si>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</si>
  <si>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</si>
  <si>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</si>
  <si>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</si>
  <si>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</si>
  <si>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</si>
  <si>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</si>
  <si>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</si>
  <si>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</si>
  <si>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</si>
  <si>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</si>
  <si>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</si>
  <si>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</si>
  <si>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</si>
  <si>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</si>
  <si>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</si>
  <si>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</si>
  <si>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</si>
  <si>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</si>
  <si>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</si>
  <si>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</si>
  <si>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</si>
  <si>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</si>
  <si>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</si>
  <si>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</si>
  <si>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</si>
  <si>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</si>
  <si>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</si>
  <si>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</si>
  <si>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</si>
  <si>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</si>
  <si>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</si>
  <si>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</si>
  <si>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</si>
  <si>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</si>
  <si>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</si>
  <si>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</si>
  <si>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</si>
  <si>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</si>
  <si>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</si>
  <si>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</si>
  <si>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</si>
  <si>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</si>
  <si>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</si>
  <si>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</si>
  <si>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</si>
  <si>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</si>
  <si>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</si>
  <si>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</si>
  <si>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</si>
  <si>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</si>
  <si>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</si>
  <si>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</si>
  <si>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</si>
  <si>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</si>
  <si>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</si>
  <si>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</si>
  <si>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</si>
  <si>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</si>
  <si>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</si>
  <si>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</si>
  <si>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</si>
  <si>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</si>
  <si>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</si>
  <si>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</si>
  <si>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</si>
  <si>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</si>
  <si>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</si>
  <si>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</si>
  <si>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</si>
  <si>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</si>
  <si>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</si>
  <si>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</si>
  <si>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</si>
  <si>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</si>
  <si>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</si>
  <si>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</si>
  <si>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</si>
  <si>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</si>
  <si>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</si>
  <si>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</si>
  <si>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</si>
  <si>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</si>
  <si>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</si>
  <si>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</si>
  <si>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</si>
  <si>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</si>
  <si>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</si>
  <si>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</si>
  <si>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</si>
  <si>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</si>
  <si>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</si>
  <si>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</si>
  <si>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</si>
  <si>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</si>
  <si>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</si>
  <si>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</si>
  <si>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</si>
  <si>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</si>
  <si>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</si>
  <si>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</si>
  <si>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</si>
  <si>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</si>
  <si>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</si>
  <si>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</si>
  <si>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</si>
  <si>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</si>
  <si>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</si>
  <si>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</si>
  <si>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</si>
  <si>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</si>
  <si>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</si>
  <si>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</si>
  <si>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</si>
  <si>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</si>
  <si>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</si>
  <si>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</si>
  <si>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</si>
  <si>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</si>
  <si>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</si>
  <si>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</si>
  <si>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</si>
  <si>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</si>
  <si>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</si>
  <si>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</si>
  <si>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</si>
  <si>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</si>
  <si>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</si>
  <si>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</si>
  <si>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</si>
  <si>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</si>
  <si>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</si>
  <si>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</si>
  <si>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</si>
  <si>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</si>
  <si>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</si>
  <si>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</si>
  <si>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</si>
  <si>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</si>
  <si>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</si>
  <si>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</si>
  <si>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</si>
  <si>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</si>
  <si>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</si>
  <si>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</si>
  <si>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</si>
  <si>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</si>
  <si>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</si>
  <si>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</si>
  <si>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</si>
  <si>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</si>
  <si>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</si>
  <si>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</si>
  <si>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</si>
  <si>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</si>
  <si>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</si>
  <si>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</si>
  <si>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</si>
  <si>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</si>
  <si>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</si>
  <si>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</si>
  <si>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</si>
  <si>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</si>
  <si>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</si>
  <si>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</si>
  <si>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</si>
  <si>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</si>
  <si>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</si>
  <si>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</si>
  <si>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</si>
  <si>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</si>
  <si>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</si>
  <si>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</si>
  <si>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</si>
  <si>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</si>
  <si>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</si>
  <si>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</si>
  <si>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</si>
  <si>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</si>
  <si>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</si>
  <si>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</si>
  <si>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</si>
  <si>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</si>
  <si>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</si>
  <si>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</si>
  <si>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</si>
  <si>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</si>
  <si>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</si>
  <si>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</si>
  <si>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</si>
  <si>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</si>
  <si>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</si>
  <si>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</si>
  <si>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</si>
  <si>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</si>
  <si>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</si>
  <si>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</si>
  <si>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</si>
  <si>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</si>
  <si>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</si>
  <si>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</si>
  <si>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</si>
  <si>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</si>
  <si>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</si>
  <si>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</si>
  <si>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</si>
  <si>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</si>
  <si>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</si>
  <si>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</si>
  <si>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</si>
  <si>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</si>
  <si>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</si>
  <si>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</si>
  <si>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</si>
  <si>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</si>
  <si>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</si>
  <si>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</si>
  <si>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</si>
  <si>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</si>
  <si>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</si>
  <si>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</si>
  <si>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</si>
  <si>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</si>
  <si>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</si>
  <si>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</si>
  <si>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</si>
  <si>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</si>
  <si>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</si>
  <si>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</si>
  <si>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</si>
  <si>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</si>
  <si>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</si>
  <si>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</si>
  <si>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</si>
  <si>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</si>
  <si>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</si>
  <si>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</si>
  <si>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</si>
  <si>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</si>
  <si>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</si>
  <si>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</si>
  <si>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</si>
  <si>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</si>
  <si>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</si>
  <si>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</si>
  <si>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</si>
  <si>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</si>
  <si>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</si>
  <si>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</si>
  <si>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</si>
  <si>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</si>
  <si>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</si>
  <si>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</si>
  <si>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</si>
  <si>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</si>
  <si>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</si>
  <si>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</si>
  <si>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</si>
  <si>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</si>
  <si>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</si>
  <si>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</si>
  <si>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</si>
  <si>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</si>
  <si>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</si>
  <si>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</si>
  <si>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</si>
  <si>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</si>
  <si>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</si>
  <si>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</si>
  <si>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</si>
  <si>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</si>
  <si>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</si>
  <si>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</si>
  <si>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</si>
  <si>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</si>
  <si>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</si>
  <si>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</si>
  <si>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</si>
  <si>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</si>
  <si>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</si>
  <si>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</si>
  <si>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</si>
  <si>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</si>
  <si>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</si>
  <si>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</si>
  <si>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</si>
  <si>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</si>
  <si>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</si>
  <si>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</si>
  <si>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</si>
  <si>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</si>
  <si>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</si>
  <si>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</si>
  <si>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</si>
  <si>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</si>
  <si>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</si>
  <si>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</si>
  <si>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</si>
  <si>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</si>
  <si>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</si>
  <si>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</si>
  <si>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</si>
  <si>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</si>
  <si>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</si>
  <si>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</si>
  <si>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</si>
  <si>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</si>
  <si>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</si>
  <si>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</si>
  <si>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</si>
  <si>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</si>
  <si>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</si>
  <si>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</si>
  <si>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</si>
  <si>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</si>
  <si>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</si>
  <si>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</si>
  <si>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</si>
  <si>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</si>
  <si>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</si>
  <si>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</si>
  <si>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</si>
  <si>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</si>
  <si>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</si>
  <si>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</si>
  <si>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</si>
  <si>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</si>
  <si>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</si>
  <si>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</si>
  <si>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</si>
  <si>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</si>
  <si>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</si>
  <si>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</si>
  <si>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</si>
  <si>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</si>
  <si>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</si>
  <si>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</si>
  <si>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</si>
  <si>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</si>
  <si>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</si>
  <si>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</si>
  <si>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</si>
  <si>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</si>
  <si>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</si>
  <si>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</si>
  <si>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</si>
  <si>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</si>
  <si>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</si>
  <si>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</si>
  <si>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</si>
  <si>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</si>
  <si>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</si>
  <si>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</si>
  <si>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</si>
  <si>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</si>
  <si>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</si>
  <si>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</si>
  <si>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</si>
  <si>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</si>
  <si>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</si>
  <si>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</si>
  <si>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</si>
  <si>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</si>
  <si>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</si>
  <si>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</si>
  <si>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</si>
  <si>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</si>
  <si>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</si>
  <si>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</si>
  <si>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</si>
  <si>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</si>
  <si>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</si>
  <si>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</si>
  <si>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</si>
  <si>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</si>
  <si>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</si>
  <si>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</si>
  <si>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</si>
  <si>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</si>
  <si>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</si>
  <si>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</si>
  <si>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</si>
  <si>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</si>
  <si>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</si>
  <si>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</si>
  <si>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</si>
  <si>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</si>
  <si>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</si>
  <si>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</si>
  <si>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</si>
  <si>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</si>
  <si>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</si>
  <si>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</si>
  <si>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</si>
  <si>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</si>
  <si>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</si>
  <si>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</si>
  <si>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</si>
  <si>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</si>
  <si>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</si>
  <si>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</si>
  <si>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</si>
  <si>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</si>
  <si>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</si>
  <si>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</si>
  <si>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</si>
  <si>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</si>
  <si>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</si>
  <si>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</si>
  <si>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</si>
  <si>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</si>
  <si>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</si>
  <si>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</si>
  <si>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</si>
  <si>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</si>
  <si>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</si>
  <si>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</si>
  <si>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</si>
  <si>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</si>
  <si>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</si>
  <si>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</si>
  <si>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</si>
  <si>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</si>
  <si>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</si>
  <si>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</si>
  <si>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</si>
  <si>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</si>
  <si>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</si>
  <si>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</si>
  <si>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</si>
  <si>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</si>
  <si>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</si>
  <si>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</si>
  <si>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</si>
  <si>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</si>
  <si>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</si>
  <si>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</si>
  <si>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</si>
  <si>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</si>
  <si>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</si>
  <si>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</si>
  <si>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</si>
  <si>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</si>
  <si>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</si>
  <si>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</si>
  <si>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</si>
  <si>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</si>
  <si>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</si>
  <si>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</si>
  <si>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</si>
  <si>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</si>
  <si>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</si>
  <si>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</si>
  <si>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</si>
  <si>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</si>
  <si>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</si>
  <si>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</si>
  <si>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</si>
  <si>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</si>
  <si>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</si>
  <si>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</si>
  <si>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</si>
  <si>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</si>
  <si>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</si>
  <si>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</si>
  <si>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</si>
  <si>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</si>
  <si>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</si>
  <si>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</si>
  <si>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</si>
  <si>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</si>
  <si>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</si>
  <si>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</si>
  <si>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</si>
  <si>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</si>
  <si>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</si>
  <si>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</si>
  <si>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</si>
  <si>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</si>
  <si>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</si>
  <si>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</si>
  <si>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</si>
  <si>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</si>
  <si>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</si>
  <si>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</si>
  <si>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</si>
  <si>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</si>
  <si>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</si>
  <si>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</si>
  <si>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</si>
  <si>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</si>
  <si>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</si>
  <si>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</si>
  <si>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</si>
  <si>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</si>
  <si>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</si>
  <si>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</si>
  <si>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</si>
  <si>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</si>
  <si>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</si>
  <si>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</si>
  <si>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</si>
  <si>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</si>
  <si>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</si>
  <si>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</si>
  <si>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</si>
  <si>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</si>
  <si>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</si>
  <si>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</si>
  <si>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</si>
  <si>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</si>
  <si>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</si>
  <si>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</si>
  <si>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</si>
  <si>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</si>
  <si>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</si>
  <si>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</si>
  <si>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</si>
  <si>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</si>
  <si>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</si>
  <si>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</si>
  <si>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</si>
  <si>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</si>
  <si>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</si>
  <si>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</si>
  <si>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</si>
  <si>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</si>
  <si>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</si>
  <si>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</si>
  <si>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</si>
  <si>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</si>
  <si>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</si>
  <si>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</si>
  <si>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</si>
  <si>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</si>
  <si>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</si>
  <si>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</si>
  <si>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</si>
  <si>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</si>
  <si>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</si>
  <si>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</si>
  <si>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</si>
  <si>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</si>
  <si>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</si>
  <si>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</si>
  <si>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</si>
  <si>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</si>
  <si>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</si>
  <si>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</si>
  <si>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</si>
  <si>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</si>
  <si>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</si>
  <si>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</si>
  <si>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</si>
  <si>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</si>
  <si>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</si>
  <si>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</si>
  <si>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</si>
  <si>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</si>
  <si>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</si>
  <si>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</si>
  <si>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</si>
  <si>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</si>
  <si>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</si>
  <si>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</si>
  <si>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</si>
  <si>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</si>
  <si>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</si>
  <si>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</si>
  <si>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</si>
  <si>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</si>
  <si>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</si>
  <si>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</si>
  <si>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</si>
  <si>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</si>
  <si>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</si>
  <si>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</si>
  <si>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</si>
  <si>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</si>
  <si>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</si>
  <si>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</si>
  <si>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</si>
  <si>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</si>
  <si>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</si>
  <si>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</si>
  <si>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</si>
  <si>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</si>
  <si>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</si>
  <si>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</si>
  <si>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</si>
  <si>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</si>
  <si>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</si>
  <si>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</si>
  <si>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</si>
  <si>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</si>
  <si>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</si>
  <si>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</si>
  <si>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</si>
  <si>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</si>
  <si>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</si>
  <si>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</si>
  <si>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</si>
  <si>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</si>
  <si>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</si>
  <si>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</si>
  <si>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</si>
  <si>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</si>
  <si>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</si>
  <si>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</si>
  <si>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</si>
  <si>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</si>
  <si>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</si>
  <si>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</si>
  <si>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</si>
  <si>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</si>
  <si>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</si>
  <si>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</si>
  <si>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</si>
  <si>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</si>
  <si>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</si>
  <si>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</si>
  <si>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</si>
  <si>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</si>
  <si>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</si>
  <si>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</si>
  <si>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</si>
  <si>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</si>
  <si>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</si>
  <si>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</si>
  <si>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</si>
  <si>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</si>
  <si>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</si>
  <si>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</si>
  <si>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</si>
  <si>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</si>
  <si>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</si>
  <si>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</si>
  <si>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</si>
  <si>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</si>
  <si>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</si>
  <si>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</si>
  <si>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</si>
  <si>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</si>
  <si>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</si>
  <si>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</si>
  <si>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</si>
  <si>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</si>
  <si>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</si>
  <si>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</si>
  <si>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</si>
  <si>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</si>
  <si>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</si>
  <si>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</si>
  <si>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</si>
  <si>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</si>
  <si>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</si>
  <si>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</si>
  <si>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</si>
  <si>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</si>
  <si>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</si>
  <si>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</si>
  <si>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</si>
  <si>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</si>
  <si>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</si>
  <si>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</si>
  <si>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</si>
  <si>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</si>
  <si>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</si>
  <si>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</si>
  <si>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</si>
  <si>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</si>
  <si>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</si>
  <si>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</si>
  <si>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</si>
  <si>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</si>
  <si>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</si>
  <si>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</si>
  <si>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</si>
  <si>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</si>
  <si>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</si>
  <si>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</si>
  <si>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</si>
  <si>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</si>
  <si>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</si>
  <si>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</si>
  <si>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</si>
  <si>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</si>
  <si>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</si>
  <si>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</si>
  <si>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</si>
  <si>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</si>
  <si>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</si>
  <si>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</si>
  <si>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</si>
  <si>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</si>
  <si>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</si>
  <si>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</si>
  <si>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</si>
  <si>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</si>
  <si>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</si>
  <si>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</si>
  <si>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</si>
  <si>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</si>
  <si>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</si>
  <si>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</si>
  <si>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</si>
  <si>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</si>
  <si>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</si>
  <si>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</si>
  <si>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</si>
  <si>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</si>
  <si>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</si>
  <si>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</si>
  <si>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</si>
  <si>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</si>
  <si>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</si>
  <si>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</si>
  <si>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</si>
  <si>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</si>
  <si>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</si>
  <si>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</si>
  <si>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</si>
  <si>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</si>
  <si>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</si>
  <si>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</si>
  <si>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</si>
  <si>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</si>
  <si>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</si>
  <si>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</si>
  <si>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</si>
  <si>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</si>
  <si>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</si>
  <si>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</si>
  <si>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</si>
  <si>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</si>
  <si>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</si>
  <si>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</si>
  <si>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</si>
  <si>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</si>
  <si>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</si>
  <si>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</si>
  <si>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</si>
  <si>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</si>
  <si>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</si>
  <si>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</si>
  <si>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</si>
  <si>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</si>
  <si>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</si>
  <si>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</si>
  <si>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</si>
  <si>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</si>
  <si>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</si>
  <si>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</si>
  <si>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</si>
  <si>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</si>
  <si>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</si>
  <si>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</si>
  <si>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</si>
  <si>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</si>
  <si>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</si>
  <si>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</si>
  <si>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</si>
  <si>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</si>
  <si>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</si>
  <si>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</si>
  <si>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</si>
  <si>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</si>
  <si>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</si>
  <si>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</si>
  <si>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</si>
  <si>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</si>
  <si>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</si>
  <si>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</si>
  <si>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</si>
  <si>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</si>
  <si>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</si>
  <si>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</si>
  <si>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</si>
  <si>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</si>
  <si>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</si>
  <si>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</si>
  <si>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</si>
  <si>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</si>
  <si>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</si>
  <si>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</si>
  <si>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</si>
  <si>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</si>
  <si>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</si>
  <si>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</si>
  <si>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</si>
  <si>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</si>
  <si>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</si>
  <si>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</si>
  <si>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</si>
  <si>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</si>
  <si>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</si>
  <si>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</si>
  <si>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</si>
  <si>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</si>
  <si>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</si>
  <si>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</si>
  <si>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</si>
  <si>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</si>
  <si>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</si>
  <si>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</si>
  <si>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</si>
  <si>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</si>
  <si>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</si>
  <si>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</si>
  <si>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</si>
  <si>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</si>
  <si>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</si>
  <si>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</si>
  <si>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</si>
  <si>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</si>
  <si>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</si>
  <si>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</si>
  <si>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</si>
  <si>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</si>
  <si>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</si>
  <si>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</si>
  <si>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</si>
  <si>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</si>
  <si>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</si>
  <si>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</si>
  <si>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</si>
  <si>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</si>
  <si>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</si>
  <si>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</si>
  <si>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</si>
  <si>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</si>
  <si>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</si>
  <si>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</si>
  <si>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</si>
  <si>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</si>
  <si>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</si>
  <si>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</si>
  <si>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</si>
  <si>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</si>
  <si>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</si>
  <si>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</si>
  <si>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</si>
  <si>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</si>
  <si>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</si>
  <si>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</si>
  <si>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</si>
  <si>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</si>
  <si>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</si>
  <si>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</si>
  <si>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</si>
  <si>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</si>
  <si>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</si>
  <si>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</si>
  <si>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</si>
  <si>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</si>
  <si>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</si>
  <si>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</si>
  <si>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</si>
  <si>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</si>
  <si>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</si>
  <si>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</si>
  <si>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</si>
  <si>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</si>
  <si>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</si>
  <si>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</si>
  <si>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</si>
  <si>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</si>
  <si>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</si>
  <si>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</si>
  <si>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</si>
  <si>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</si>
  <si>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</si>
  <si>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</si>
  <si>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</si>
  <si>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</si>
  <si>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</si>
  <si>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</si>
  <si>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</si>
  <si>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</si>
  <si>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</si>
  <si>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</si>
  <si>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</si>
  <si>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</si>
  <si>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</si>
  <si>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</si>
  <si>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</si>
  <si>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</si>
  <si>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</si>
  <si>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</si>
  <si>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</si>
  <si>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</si>
  <si>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</si>
  <si>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</si>
  <si>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</si>
  <si>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</si>
  <si>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</si>
  <si>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</si>
  <si>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</si>
  <si>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</si>
  <si>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</si>
  <si>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</si>
  <si>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</si>
  <si>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</si>
  <si>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</si>
  <si>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</si>
  <si>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</si>
  <si>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</si>
  <si>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</si>
  <si>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</si>
  <si>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</si>
  <si>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</si>
  <si>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</si>
  <si>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</si>
  <si>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</si>
  <si>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</si>
  <si>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</si>
  <si>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</si>
  <si>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</si>
  <si>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</si>
  <si>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</si>
  <si>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</si>
  <si>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</si>
  <si>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</si>
  <si>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</si>
  <si>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</si>
  <si>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</si>
  <si>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</si>
  <si>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</si>
  <si>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</si>
  <si>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</si>
  <si>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</si>
  <si>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</si>
  <si>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</si>
  <si>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</si>
  <si>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</si>
  <si>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</si>
  <si>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</si>
  <si>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</si>
  <si>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</si>
  <si>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</si>
  <si>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</si>
  <si>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</si>
  <si>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</si>
  <si>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</si>
  <si>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</si>
  <si>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</si>
  <si>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</si>
  <si>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</si>
  <si>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</si>
  <si>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</si>
  <si>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</si>
  <si>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</si>
  <si>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</si>
  <si>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</si>
  <si>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</si>
  <si>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</si>
  <si>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</si>
  <si>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</si>
  <si>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</si>
  <si>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</si>
  <si>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</si>
  <si>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</si>
  <si>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</si>
  <si>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</si>
  <si>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</si>
  <si>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</si>
  <si>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</si>
  <si>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</si>
  <si>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</si>
  <si>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</si>
  <si>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</si>
  <si>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</si>
  <si>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</si>
  <si>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</si>
  <si>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</si>
  <si>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</si>
  <si>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</si>
  <si>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</si>
  <si>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</si>
  <si>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</si>
  <si>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</si>
  <si>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</si>
  <si>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</si>
  <si>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</si>
  <si>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</si>
  <si>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</si>
  <si>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</si>
  <si>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</si>
  <si>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</si>
  <si>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</si>
  <si>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</si>
  <si>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</si>
  <si>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</si>
  <si>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</si>
  <si>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</si>
  <si>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</si>
  <si>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</si>
  <si>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</si>
  <si>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</si>
  <si>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</si>
  <si>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</si>
  <si>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</si>
  <si>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</si>
  <si>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</si>
  <si>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</si>
  <si>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</si>
  <si>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</si>
  <si>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</si>
  <si>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</si>
  <si>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</si>
  <si>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</si>
  <si>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</si>
  <si>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</si>
  <si>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</si>
  <si>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</si>
  <si>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</si>
  <si>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</si>
  <si>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</si>
  <si>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</si>
  <si>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</si>
  <si>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</si>
  <si>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</si>
  <si>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</si>
  <si>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</si>
  <si>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</si>
  <si>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</si>
  <si>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</si>
  <si>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</si>
  <si>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</si>
  <si>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</si>
  <si>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</si>
  <si>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</si>
  <si>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</si>
  <si>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</si>
  <si>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</si>
  <si>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</si>
  <si>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</si>
  <si>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</si>
  <si>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</si>
  <si>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</si>
  <si>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</si>
  <si>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</si>
  <si>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</si>
  <si>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</si>
  <si>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</si>
  <si>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</si>
  <si>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</si>
  <si>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</si>
  <si>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</si>
  <si>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</si>
  <si>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</si>
  <si>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</si>
  <si>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</si>
  <si>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</si>
  <si>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</si>
  <si>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</si>
  <si>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</si>
  <si>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</si>
  <si>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</si>
  <si>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</si>
  <si>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</si>
  <si>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</si>
  <si>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</si>
  <si>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</si>
  <si>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</si>
  <si>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</si>
  <si>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</si>
  <si>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</si>
  <si>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</si>
  <si>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</si>
  <si>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</si>
  <si>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</si>
  <si>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</si>
  <si>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</si>
  <si>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</si>
  <si>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</si>
  <si>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</si>
  <si>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</si>
  <si>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</si>
  <si>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</si>
  <si>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</si>
  <si>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</si>
  <si>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</si>
  <si>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</si>
  <si>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</si>
  <si>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</si>
  <si>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</si>
  <si>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</si>
  <si>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</si>
  <si>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</si>
  <si>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</si>
  <si>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</si>
  <si>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</si>
  <si>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</si>
  <si>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</si>
  <si>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</si>
  <si>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</si>
  <si>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</si>
  <si>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</si>
  <si>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</si>
  <si>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</si>
  <si>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</si>
  <si>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</si>
  <si>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</si>
  <si>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</si>
  <si>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</si>
  <si>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</si>
  <si>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</si>
  <si>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</si>
  <si>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</si>
  <si>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</si>
  <si>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</si>
  <si>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</si>
  <si>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</si>
  <si>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</si>
  <si>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</si>
  <si>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</si>
  <si>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</si>
  <si>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</si>
  <si>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</si>
  <si>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</si>
  <si>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</si>
  <si>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</si>
  <si>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</si>
  <si>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</si>
  <si>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</si>
  <si>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</si>
  <si>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</si>
  <si>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</si>
  <si>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</si>
  <si>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</si>
  <si>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</si>
  <si>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</si>
  <si>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</si>
  <si>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</si>
  <si>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</si>
  <si>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</si>
  <si>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</si>
  <si>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</si>
  <si>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</si>
  <si>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</si>
  <si>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</si>
  <si>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</si>
  <si>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</si>
  <si>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</si>
  <si>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</si>
  <si>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</si>
  <si>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</si>
  <si>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</si>
  <si>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</si>
  <si>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</si>
  <si>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</si>
  <si>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</si>
  <si>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</si>
  <si>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</si>
  <si>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</si>
  <si>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</si>
  <si>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</si>
  <si>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</si>
  <si>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</si>
  <si>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</si>
  <si>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</si>
  <si>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</si>
  <si>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</si>
  <si>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</si>
  <si>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</si>
  <si>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</si>
  <si>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</si>
  <si>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</si>
  <si>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</si>
  <si>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</si>
  <si>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</si>
  <si>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</si>
  <si>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</si>
  <si>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</si>
  <si>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</si>
  <si>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</si>
  <si>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</si>
  <si>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</si>
  <si>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</si>
  <si>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</si>
  <si>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</si>
  <si>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</si>
  <si>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</si>
  <si>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</si>
  <si>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</si>
  <si>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</si>
  <si>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</si>
  <si>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</si>
  <si>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</si>
  <si>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</si>
  <si>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</si>
  <si>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</si>
  <si>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</si>
  <si>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</si>
  <si>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</si>
  <si>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</si>
  <si>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</si>
  <si>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</si>
  <si>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</si>
  <si>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</si>
  <si>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</si>
  <si>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</si>
  <si>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</si>
  <si>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</si>
  <si>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</si>
  <si>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</si>
  <si>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</si>
  <si>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</si>
  <si>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</si>
  <si>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</si>
  <si>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</si>
  <si>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</si>
  <si>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</si>
  <si>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</si>
  <si>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</si>
  <si>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</si>
  <si>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</si>
  <si>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</si>
  <si>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</si>
  <si>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</si>
  <si>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</si>
  <si>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</si>
  <si>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</si>
  <si>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</si>
  <si>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</si>
  <si>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</si>
  <si>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</si>
  <si>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</si>
  <si>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</si>
  <si>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</si>
  <si>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</si>
  <si>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</si>
  <si>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</si>
  <si>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</si>
  <si>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</si>
  <si>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</si>
  <si>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</si>
  <si>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</si>
  <si>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</si>
  <si>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</si>
  <si>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</si>
  <si>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</si>
  <si>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</si>
  <si>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</si>
  <si>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</si>
  <si>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</si>
  <si>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</si>
  <si>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</si>
  <si>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</si>
  <si>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</si>
  <si>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</si>
  <si>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</si>
  <si>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</si>
  <si>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</si>
  <si>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</si>
  <si>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</si>
  <si>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</si>
  <si>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</si>
  <si>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</si>
  <si>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</si>
  <si>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</si>
  <si>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</si>
  <si>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</si>
  <si>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</si>
  <si>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</si>
  <si>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</si>
  <si>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</si>
  <si>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</si>
  <si>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</si>
  <si>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</si>
  <si>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</si>
  <si>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</si>
  <si>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</si>
  <si>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</si>
  <si>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</si>
  <si>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</si>
  <si>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</si>
  <si>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</si>
  <si>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</si>
  <si>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</si>
  <si>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</si>
  <si>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</si>
  <si>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</si>
  <si>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</si>
  <si>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</si>
  <si>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</si>
  <si>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</si>
  <si>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</si>
  <si>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</si>
  <si>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</si>
  <si>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</si>
  <si>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</si>
  <si>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</si>
  <si>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</si>
  <si>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</si>
  <si>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</si>
  <si>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</si>
  <si>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</si>
  <si>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</si>
  <si>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</si>
  <si>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</si>
  <si>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</si>
  <si>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</si>
  <si>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</si>
  <si>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</si>
  <si>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</si>
  <si>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</si>
  <si>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</si>
  <si>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</si>
  <si>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</si>
  <si>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</si>
  <si>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</si>
  <si>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</si>
  <si>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</si>
  <si>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</si>
  <si>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</si>
  <si>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</si>
  <si>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</si>
  <si>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</si>
  <si>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</si>
  <si>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</si>
  <si>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</si>
  <si>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</si>
  <si>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</si>
  <si>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</si>
  <si>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</si>
  <si>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</si>
  <si>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</si>
  <si>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</si>
  <si>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</si>
  <si>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</si>
  <si>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</si>
  <si>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</si>
  <si>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</si>
  <si>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</si>
  <si>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</si>
  <si>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</si>
  <si>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</si>
  <si>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</si>
  <si>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</si>
  <si>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</si>
  <si>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</si>
  <si>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</si>
  <si>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</si>
  <si>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</si>
  <si>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</si>
  <si>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</si>
  <si>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</si>
  <si>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</si>
  <si>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</si>
  <si>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</si>
  <si>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</si>
  <si>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</si>
  <si>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</si>
  <si>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</si>
  <si>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</si>
  <si>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</si>
  <si>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</si>
  <si>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</si>
  <si>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</si>
  <si>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</si>
  <si>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</si>
  <si>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</si>
  <si>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</si>
  <si>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</si>
  <si>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</si>
  <si>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</si>
  <si>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</si>
  <si>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</si>
  <si>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</si>
  <si>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</si>
  <si>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</si>
  <si>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</si>
  <si>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</si>
  <si>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</si>
  <si>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</si>
  <si>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</si>
  <si>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</si>
  <si>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</si>
  <si>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</si>
  <si>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</si>
  <si>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</si>
  <si>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</si>
  <si>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</si>
  <si>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</si>
  <si>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</si>
  <si>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</si>
  <si>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</si>
  <si>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</si>
  <si>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</si>
  <si>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</si>
  <si>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</si>
  <si>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</si>
  <si>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</si>
  <si>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</si>
  <si>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</si>
  <si>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</si>
  <si>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</si>
  <si>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</si>
  <si>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</si>
  <si>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</si>
  <si>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</si>
  <si>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</si>
  <si>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</si>
  <si>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</si>
  <si>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</si>
  <si>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</si>
  <si>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</si>
  <si>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</si>
  <si>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</si>
  <si>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</si>
  <si>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</si>
  <si>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</si>
  <si>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</si>
  <si>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</si>
  <si>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</si>
  <si>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</si>
  <si>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</si>
  <si>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</si>
  <si>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</si>
  <si>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</si>
  <si>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</si>
  <si>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</si>
  <si>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</si>
  <si>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</si>
  <si>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</si>
  <si>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</si>
  <si>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</si>
  <si>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</si>
  <si>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</si>
  <si>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</si>
  <si>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</si>
  <si>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</si>
  <si>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</si>
  <si>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</si>
  <si>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</si>
  <si>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</si>
  <si>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</si>
  <si>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</si>
  <si>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</si>
  <si>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</si>
  <si>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</si>
  <si>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</si>
  <si>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</si>
  <si>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</si>
  <si>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</si>
  <si>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</si>
  <si>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</si>
  <si>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</si>
  <si>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</si>
  <si>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</si>
  <si>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</si>
  <si>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</si>
  <si>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</si>
  <si>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</si>
  <si>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</si>
  <si>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</si>
  <si>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</si>
  <si>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</si>
  <si>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</si>
  <si>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</si>
  <si>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</si>
  <si>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</si>
  <si>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</si>
  <si>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</si>
  <si>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</si>
  <si>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</si>
  <si>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</si>
  <si>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</si>
  <si>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</si>
  <si>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</si>
  <si>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</si>
  <si>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</si>
  <si>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</si>
  <si>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</si>
  <si>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</si>
  <si>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</si>
  <si>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</si>
  <si>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</si>
  <si>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</si>
  <si>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</si>
  <si>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</si>
  <si>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</si>
  <si>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</si>
  <si>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</si>
  <si>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</si>
  <si>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</si>
  <si>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</si>
  <si>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</si>
  <si>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</si>
  <si>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</si>
  <si>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</si>
  <si>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</si>
  <si>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</si>
  <si>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</si>
  <si>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</si>
  <si>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</si>
  <si>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</si>
  <si>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</si>
  <si>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</si>
  <si>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</si>
  <si>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</si>
  <si>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</si>
  <si>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</si>
  <si>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</si>
  <si>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</si>
  <si>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</si>
  <si>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</si>
  <si>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</si>
  <si>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</si>
  <si>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</si>
  <si>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</si>
  <si>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</si>
  <si>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</si>
  <si>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</si>
  <si>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</si>
  <si>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</si>
  <si>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</si>
  <si>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</si>
  <si>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</si>
  <si>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</si>
  <si>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</si>
  <si>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</si>
  <si>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</si>
  <si>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</si>
  <si>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</si>
  <si>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</si>
  <si>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</si>
  <si>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</si>
  <si>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</si>
  <si>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</si>
  <si>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</si>
  <si>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</si>
  <si>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</si>
  <si>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</si>
  <si>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</si>
  <si>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</si>
  <si>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</si>
  <si>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</si>
  <si>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</si>
  <si>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</si>
  <si>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</si>
  <si>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</si>
  <si>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</si>
  <si>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</si>
  <si>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</si>
  <si>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</si>
  <si>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</si>
  <si>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</si>
  <si>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</si>
  <si>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</si>
  <si>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</si>
  <si>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</si>
  <si>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</si>
  <si>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</si>
  <si>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</si>
  <si>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</si>
  <si>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</si>
  <si>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</si>
  <si>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</si>
  <si>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</si>
  <si>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</si>
  <si>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</si>
  <si>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</si>
  <si>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</si>
  <si>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</si>
  <si>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</si>
  <si>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</si>
  <si>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</si>
  <si>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</si>
  <si>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</si>
  <si>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</si>
  <si>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</si>
  <si>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</si>
  <si>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</si>
  <si>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</si>
  <si>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</si>
  <si>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</si>
  <si>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</si>
  <si>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</si>
  <si>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</si>
  <si>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</si>
  <si>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</si>
  <si>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</si>
  <si>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</si>
  <si>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</si>
  <si>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</si>
  <si>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</si>
  <si>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</si>
  <si>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</si>
  <si>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</si>
  <si>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</si>
  <si>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</si>
  <si>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</si>
  <si>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</si>
  <si>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</si>
  <si>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</si>
  <si>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</si>
  <si>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</si>
  <si>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</si>
  <si>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</si>
  <si>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</si>
  <si>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</si>
  <si>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</si>
  <si>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</si>
  <si>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</si>
  <si>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</si>
  <si>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</si>
  <si>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</si>
  <si>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</si>
  <si>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</si>
  <si>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</si>
  <si>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</si>
  <si>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</si>
  <si>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</si>
  <si>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</si>
  <si>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</si>
  <si>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</si>
  <si>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</si>
  <si>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</si>
  <si>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</si>
  <si>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</si>
  <si>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</si>
  <si>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</si>
  <si>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</si>
  <si>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</si>
  <si>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</si>
  <si>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</si>
  <si>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</si>
  <si>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</si>
  <si>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</si>
  <si>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</si>
  <si>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</si>
  <si>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</si>
  <si>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</si>
  <si>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</si>
  <si>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</si>
  <si>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</si>
  <si>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</si>
  <si>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</si>
  <si>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</si>
  <si>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</si>
  <si>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</si>
  <si>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</si>
  <si>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</si>
  <si>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</si>
  <si>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</si>
  <si>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</si>
  <si>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</si>
  <si>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</si>
  <si>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</si>
  <si>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</si>
  <si>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</si>
  <si>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</si>
  <si>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</si>
  <si>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</si>
  <si>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</si>
  <si>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</si>
  <si>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</si>
  <si>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</si>
  <si>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</si>
  <si>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</si>
  <si>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</si>
  <si>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</si>
  <si>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</si>
  <si>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</si>
  <si>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</si>
  <si>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</si>
  <si>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</si>
  <si>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</si>
  <si>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</si>
  <si>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</si>
  <si>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</si>
  <si>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</si>
  <si>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</si>
  <si>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</si>
  <si>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</si>
  <si>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</si>
  <si>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</si>
  <si>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</si>
  <si>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</si>
  <si>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</si>
  <si>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</si>
  <si>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</si>
  <si>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</si>
  <si>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</si>
  <si>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</si>
  <si>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</si>
  <si>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</si>
  <si>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</si>
  <si>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</si>
  <si>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</si>
  <si>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</si>
  <si>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</si>
  <si>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</si>
  <si>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</si>
  <si>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</si>
  <si>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</si>
  <si>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</si>
  <si>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</si>
  <si>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</si>
  <si>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</si>
  <si>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</si>
  <si>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</si>
  <si>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</si>
  <si>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</si>
  <si>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</si>
  <si>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</si>
  <si>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</si>
  <si>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</si>
  <si>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</si>
  <si>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</si>
  <si>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</si>
  <si>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</si>
  <si>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</si>
  <si>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</si>
  <si>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</si>
  <si>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</si>
  <si>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</si>
  <si>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</si>
  <si>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</si>
  <si>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</si>
  <si>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</si>
  <si>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</si>
  <si>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</si>
  <si>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</si>
  <si>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</si>
  <si>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</si>
  <si>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</si>
  <si>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</si>
  <si>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</si>
  <si>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</si>
  <si>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</si>
  <si>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</si>
  <si>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</si>
  <si>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</si>
  <si>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</si>
  <si>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</si>
  <si>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</si>
  <si>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</si>
  <si>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</si>
  <si>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</si>
  <si>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</si>
  <si>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</si>
  <si>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</si>
  <si>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</si>
  <si>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</si>
  <si>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</si>
  <si>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</si>
  <si>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</si>
  <si>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</si>
  <si>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</si>
  <si>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</si>
  <si>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</si>
  <si>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</si>
  <si>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</si>
  <si>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</si>
  <si>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</si>
  <si>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</si>
  <si>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</si>
  <si>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</si>
  <si>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</si>
  <si>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</si>
  <si>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</si>
  <si>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</si>
  <si>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</si>
  <si>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</si>
  <si>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</si>
  <si>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</si>
  <si>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</si>
  <si>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</si>
  <si>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</si>
  <si>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</si>
  <si>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</si>
  <si>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</si>
  <si>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</si>
  <si>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</si>
  <si>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</si>
  <si>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</si>
  <si>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</si>
  <si>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</si>
  <si>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</si>
  <si>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</si>
  <si>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</si>
  <si>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</si>
  <si>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</si>
  <si>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</si>
  <si>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</si>
  <si>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</si>
  <si>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</si>
  <si>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</si>
  <si>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</si>
  <si>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</si>
  <si>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</si>
  <si>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</si>
  <si>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</si>
  <si>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</si>
  <si>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</si>
  <si>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</si>
  <si>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</si>
  <si>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</si>
  <si>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</si>
  <si>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</si>
  <si>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</si>
  <si>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</si>
  <si>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</si>
  <si>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</si>
  <si>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</si>
  <si>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</si>
  <si>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</si>
  <si>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</si>
  <si>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</si>
  <si>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</si>
  <si>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</si>
  <si>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</si>
  <si>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</si>
  <si>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</si>
  <si>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</si>
  <si>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</si>
  <si>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</si>
  <si>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</si>
  <si>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</si>
  <si>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</si>
  <si>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</si>
  <si>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</si>
  <si>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</si>
  <si>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</si>
  <si>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</si>
  <si>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</si>
  <si>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</si>
  <si>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</si>
  <si>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</si>
  <si>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</si>
  <si>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</si>
  <si>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</si>
  <si>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</si>
  <si>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</si>
  <si>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</si>
  <si>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</si>
  <si>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</si>
  <si>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</si>
  <si>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</si>
  <si>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</si>
  <si>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</si>
  <si>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</si>
  <si>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</si>
  <si>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</si>
  <si>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</si>
  <si>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</si>
  <si>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</si>
  <si>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</si>
  <si>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</si>
  <si>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</si>
  <si>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</si>
  <si>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</si>
  <si>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</si>
  <si>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</si>
  <si>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</si>
  <si>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</si>
  <si>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</si>
  <si>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</si>
  <si>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</si>
  <si>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</si>
  <si>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</si>
  <si>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</si>
  <si>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</si>
  <si>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</si>
  <si>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</si>
  <si>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</si>
  <si>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</si>
  <si>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</si>
  <si>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</si>
  <si>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</si>
  <si>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</si>
  <si>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</si>
  <si>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</si>
  <si>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</si>
  <si>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</si>
  <si>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</si>
  <si>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</si>
  <si>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</si>
  <si>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</si>
  <si>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</si>
  <si>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</si>
  <si>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</si>
  <si>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</si>
  <si>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</si>
  <si>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</si>
  <si>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</si>
  <si>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</si>
  <si>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</si>
  <si>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</si>
  <si>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</si>
  <si>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</si>
  <si>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</si>
  <si>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</si>
  <si>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</si>
  <si>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</si>
  <si>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</si>
  <si>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</si>
  <si>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</si>
  <si>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</si>
  <si>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</si>
  <si>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</si>
  <si>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</si>
  <si>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</si>
  <si>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</si>
  <si>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</si>
  <si>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</si>
  <si>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</si>
  <si>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</si>
  <si>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</si>
  <si>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</si>
  <si>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</si>
  <si>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</si>
  <si>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</si>
  <si>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</si>
  <si>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</si>
  <si>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</si>
  <si>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</si>
  <si>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</si>
  <si>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</si>
  <si>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</si>
  <si>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</si>
  <si>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</si>
  <si>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</si>
  <si>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</si>
  <si>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</si>
  <si>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</si>
  <si>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</si>
  <si>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</si>
  <si>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</si>
  <si>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</si>
  <si>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</si>
  <si>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</si>
  <si>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</si>
  <si>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</si>
  <si>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</si>
  <si>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</si>
  <si>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</si>
  <si>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</si>
  <si>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</si>
  <si>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</si>
  <si>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</si>
  <si>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</si>
  <si>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</si>
  <si>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</si>
  <si>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</si>
  <si>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</si>
  <si>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</si>
  <si>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</si>
  <si>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</si>
  <si>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</si>
  <si>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</si>
  <si>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</si>
  <si>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</si>
  <si>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</si>
  <si>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</si>
  <si>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</si>
  <si>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</si>
  <si>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</si>
  <si>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</si>
  <si>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</si>
  <si>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</si>
  <si>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</si>
  <si>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</si>
  <si>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</si>
  <si>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</si>
  <si>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</si>
  <si>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</si>
  <si>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</si>
  <si>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</si>
  <si>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</si>
  <si>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</si>
  <si>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</si>
  <si>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</si>
  <si>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</si>
  <si>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</si>
  <si>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</si>
  <si>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</si>
  <si>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</si>
  <si>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</si>
  <si>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</si>
  <si>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</si>
  <si>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</si>
  <si>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</si>
  <si>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</si>
  <si>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</si>
  <si>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</si>
  <si>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</si>
  <si>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</si>
  <si>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</si>
  <si>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</si>
  <si>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</si>
  <si>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</si>
  <si>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</si>
  <si>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</si>
  <si>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</si>
  <si>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</si>
  <si>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</si>
  <si>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</si>
  <si>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</si>
  <si>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</si>
  <si>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</si>
  <si>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</si>
  <si>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</si>
  <si>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</si>
  <si>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</si>
  <si>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</si>
  <si>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</si>
  <si>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</si>
  <si>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</si>
  <si>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</si>
  <si>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</si>
  <si>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</si>
  <si>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</si>
  <si>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</si>
  <si>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</si>
  <si>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</si>
  <si>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</si>
  <si>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</si>
  <si>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</si>
  <si>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</si>
  <si>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</si>
  <si>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</si>
  <si>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</si>
  <si>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</si>
  <si>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</si>
  <si>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</si>
  <si>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</si>
  <si>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</si>
  <si>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</si>
  <si>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</si>
  <si>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</si>
  <si>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</si>
  <si>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</si>
  <si>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</si>
  <si>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</si>
  <si>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</si>
  <si>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</si>
  <si>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</si>
  <si>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</si>
  <si>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</si>
  <si>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</si>
  <si>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</si>
  <si>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</si>
  <si>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</si>
  <si>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</si>
  <si>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</si>
  <si>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</si>
  <si>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</si>
  <si>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</si>
  <si>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</si>
  <si>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</si>
  <si>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</si>
  <si>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</si>
  <si>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</si>
  <si>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</si>
  <si>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</si>
  <si>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</si>
  <si>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</si>
  <si>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</si>
  <si>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</si>
  <si>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</si>
  <si>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</si>
  <si>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</si>
  <si>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</si>
  <si>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</si>
  <si>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</si>
  <si>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</si>
  <si>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</si>
  <si>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</si>
  <si>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</si>
  <si>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</si>
  <si>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</si>
  <si>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</si>
  <si>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</si>
  <si>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</si>
  <si>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</si>
  <si>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</si>
  <si>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</si>
  <si>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</si>
  <si>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</si>
  <si>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</si>
  <si>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</si>
  <si>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</si>
  <si>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</si>
  <si>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</si>
  <si>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</si>
  <si>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</si>
  <si>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</si>
  <si>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</si>
  <si>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</si>
  <si>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</si>
  <si>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</si>
  <si>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</si>
  <si>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</si>
  <si>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</si>
  <si>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</si>
  <si>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</si>
  <si>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</si>
  <si>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</si>
  <si>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</si>
  <si>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</si>
  <si>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</si>
  <si>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</si>
  <si>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</si>
  <si>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</si>
  <si>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</si>
  <si>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</si>
  <si>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</si>
  <si>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</si>
  <si>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</si>
  <si>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</si>
  <si>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</si>
  <si>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</si>
  <si>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</si>
  <si>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</si>
  <si>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</si>
  <si>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</si>
  <si>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</si>
  <si>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</si>
  <si>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</si>
  <si>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</si>
  <si>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</si>
  <si>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</si>
  <si>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</si>
  <si>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</si>
  <si>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</si>
  <si>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</si>
  <si>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</si>
  <si>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</si>
  <si>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</si>
  <si>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</si>
  <si>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</si>
  <si>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</si>
  <si>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</si>
  <si>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</si>
  <si>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</si>
  <si>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</si>
  <si>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</si>
  <si>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</si>
  <si>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</si>
  <si>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</si>
  <si>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</si>
  <si>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</si>
  <si>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</si>
  <si>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</si>
  <si>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</si>
  <si>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</si>
  <si>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</si>
  <si>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</si>
  <si>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</si>
  <si>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</si>
  <si>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</si>
  <si>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</si>
  <si>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</si>
  <si>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</si>
  <si>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</si>
  <si>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</si>
  <si>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</si>
  <si>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</si>
  <si>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</si>
  <si>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</si>
  <si>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</si>
  <si>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</si>
  <si>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</si>
  <si>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</si>
  <si>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</si>
  <si>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</si>
  <si>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</si>
  <si>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</si>
  <si>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</si>
  <si>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</si>
  <si>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</si>
  <si>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</si>
  <si>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</si>
  <si>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</si>
  <si>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</si>
  <si>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</si>
  <si>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</si>
  <si>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</si>
  <si>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</si>
  <si>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</si>
  <si>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</si>
  <si>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</si>
  <si>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</si>
  <si>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</si>
  <si>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</si>
  <si>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</si>
  <si>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</si>
  <si>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</si>
  <si>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</si>
  <si>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</si>
  <si>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</si>
  <si>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</si>
  <si>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</si>
  <si>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</si>
  <si>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</si>
  <si>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</si>
  <si>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</si>
  <si>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</si>
  <si>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</si>
  <si>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</si>
  <si>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</si>
  <si>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</si>
  <si>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</si>
  <si>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</si>
  <si>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</si>
  <si>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</si>
  <si>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</si>
  <si>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</si>
  <si>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</si>
  <si>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</si>
  <si>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</si>
  <si>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</si>
  <si>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</si>
  <si>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</si>
  <si>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</si>
  <si>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</si>
  <si>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</si>
  <si>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</si>
  <si>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</si>
  <si>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</si>
  <si>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</si>
  <si>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</si>
  <si>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</si>
  <si>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</si>
  <si>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</si>
  <si>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</si>
  <si>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</si>
  <si>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</si>
  <si>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</si>
  <si>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</si>
  <si>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</si>
  <si>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</si>
  <si>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</si>
  <si>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</si>
  <si>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</si>
  <si>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</si>
  <si>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</si>
  <si>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</si>
  <si>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</si>
  <si>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</si>
  <si>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</si>
  <si>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</si>
  <si>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</si>
  <si>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</si>
  <si>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</si>
  <si>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</si>
  <si>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</si>
  <si>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</si>
  <si>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</si>
  <si>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</si>
  <si>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</si>
  <si>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</si>
  <si>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</si>
  <si>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</si>
  <si>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</si>
  <si>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</si>
  <si>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</si>
  <si>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</si>
  <si>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</si>
  <si>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</si>
  <si>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</si>
  <si>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</si>
  <si>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</si>
  <si>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</si>
  <si>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</si>
  <si>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</si>
  <si>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</si>
  <si>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</si>
  <si>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</si>
  <si>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</si>
  <si>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</si>
  <si>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</si>
  <si>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</si>
  <si>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</si>
  <si>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</si>
  <si>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</si>
  <si>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</si>
  <si>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</si>
  <si>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</si>
  <si>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</si>
  <si>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</si>
  <si>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</si>
  <si>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</si>
  <si>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</si>
  <si>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</si>
  <si>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</si>
  <si>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</si>
  <si>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</si>
  <si>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</si>
  <si>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</si>
  <si>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</si>
  <si>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</si>
  <si>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</si>
  <si>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</si>
  <si>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</si>
  <si>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</si>
  <si>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</si>
  <si>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</si>
  <si>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</si>
  <si>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</si>
  <si>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</si>
  <si>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</si>
  <si>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</si>
  <si>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</si>
  <si>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</si>
  <si>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</si>
  <si>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</si>
  <si>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</si>
  <si>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</si>
  <si>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</si>
  <si>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</si>
  <si>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</si>
  <si>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</si>
  <si>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</si>
  <si>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</si>
  <si>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</si>
  <si>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</si>
  <si>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</si>
  <si>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</si>
  <si>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</si>
  <si>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</si>
  <si>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</si>
  <si>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</si>
  <si>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</si>
  <si>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</si>
  <si>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</si>
  <si>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</si>
  <si>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</si>
  <si>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</si>
  <si>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</si>
  <si>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</si>
  <si>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</si>
  <si>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</si>
  <si>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</si>
  <si>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</si>
  <si>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</si>
  <si>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</si>
  <si>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</si>
  <si>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</si>
  <si>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</si>
  <si>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</si>
  <si>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</si>
  <si>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</si>
  <si>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</si>
  <si>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</si>
  <si>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</si>
  <si>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</si>
  <si>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</si>
  <si>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</si>
  <si>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</si>
  <si>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</si>
  <si>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</si>
  <si>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</si>
  <si>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</si>
  <si>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</si>
  <si>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</si>
  <si>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</si>
  <si>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</si>
  <si>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</si>
  <si>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</si>
  <si>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</si>
  <si>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</si>
  <si>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</si>
  <si>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</si>
  <si>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</si>
  <si>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</si>
  <si>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</si>
  <si>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</si>
  <si>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</si>
  <si>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</si>
  <si>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</si>
  <si>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</si>
  <si>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</si>
  <si>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</si>
  <si>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</si>
  <si>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</si>
  <si>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</si>
  <si>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</si>
  <si>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</si>
  <si>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</si>
  <si>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</si>
  <si>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</si>
  <si>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</si>
  <si>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</si>
  <si>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</si>
  <si>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</si>
  <si>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</si>
  <si>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</si>
  <si>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</si>
  <si>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</si>
  <si>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</si>
  <si>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</si>
  <si>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</si>
  <si>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</si>
  <si>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</si>
  <si>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</si>
  <si>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</si>
  <si>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</si>
  <si>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</si>
  <si>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</si>
  <si>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</si>
  <si>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</si>
  <si>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</si>
  <si>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</si>
  <si>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</si>
  <si>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</si>
  <si>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</si>
  <si>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</si>
  <si>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</si>
  <si>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</si>
  <si>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</si>
  <si>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</si>
  <si>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</si>
  <si>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</si>
  <si>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</si>
  <si>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</si>
  <si>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</si>
  <si>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</si>
  <si>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</si>
  <si>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</si>
  <si>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</si>
  <si>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</si>
  <si>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</si>
  <si>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</si>
  <si>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</si>
  <si>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</si>
  <si>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</si>
  <si>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</si>
  <si>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</si>
  <si>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</si>
  <si>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</si>
  <si>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</si>
  <si>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</si>
  <si>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</si>
  <si>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</si>
  <si>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</si>
  <si>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</si>
  <si>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</si>
  <si>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</si>
  <si>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</si>
  <si>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</si>
  <si>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</si>
  <si>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</si>
  <si>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</si>
  <si>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</si>
  <si>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</si>
  <si>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</si>
  <si>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</si>
  <si>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</si>
  <si>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</si>
  <si>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</si>
  <si>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</si>
  <si>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</si>
  <si>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</si>
  <si>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</si>
  <si>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</si>
  <si>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</si>
  <si>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</si>
  <si>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</si>
  <si>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</si>
  <si>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</si>
  <si>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</si>
  <si>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</si>
  <si>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</si>
  <si>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</si>
  <si>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</si>
  <si>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</si>
  <si>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</si>
  <si>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</si>
  <si>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</si>
  <si>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</si>
  <si>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</si>
  <si>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</si>
  <si>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</si>
  <si>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</si>
  <si>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</si>
  <si>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</si>
  <si>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</si>
  <si>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</si>
  <si>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</si>
  <si>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</si>
  <si>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</si>
  <si>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</si>
  <si>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</si>
  <si>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</si>
  <si>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</si>
  <si>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</si>
  <si>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</si>
  <si>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</si>
  <si>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</si>
  <si>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</si>
  <si>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</si>
  <si>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</si>
  <si>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</si>
  <si>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</si>
  <si>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</si>
  <si>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</si>
  <si>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</si>
  <si>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</si>
  <si>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</si>
  <si>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</si>
  <si>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</si>
  <si>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</si>
  <si>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</si>
  <si>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</si>
  <si>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</si>
  <si>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</si>
  <si>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</si>
  <si>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</si>
  <si>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</si>
  <si>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</si>
  <si>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</si>
  <si>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</si>
  <si>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</si>
  <si>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</si>
  <si>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</si>
  <si>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</si>
  <si>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</si>
  <si>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</si>
  <si>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</si>
  <si>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</si>
  <si>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</si>
  <si>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</si>
  <si>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</si>
  <si>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</si>
  <si>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</si>
  <si>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</si>
  <si>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</si>
  <si>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</si>
  <si>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</si>
  <si>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</si>
  <si>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</si>
  <si>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</si>
  <si>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</si>
  <si>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</si>
  <si>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</si>
  <si>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</si>
  <si>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</si>
  <si>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</si>
  <si>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</si>
  <si>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</si>
  <si>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</si>
  <si>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</si>
  <si>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</si>
  <si>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</si>
  <si>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</si>
  <si>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</si>
  <si>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</si>
  <si>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</si>
  <si>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</si>
  <si>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</si>
  <si>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</si>
  <si>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</si>
  <si>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</si>
  <si>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</si>
  <si>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</si>
  <si>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</si>
  <si>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</si>
  <si>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</si>
  <si>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</si>
  <si>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</si>
  <si>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</si>
  <si>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</si>
  <si>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</si>
  <si>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</si>
  <si>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</si>
  <si>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</si>
  <si>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</si>
  <si>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</si>
  <si>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</si>
  <si>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</si>
  <si>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</si>
  <si>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</si>
  <si>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</si>
  <si>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</si>
  <si>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</si>
  <si>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</si>
  <si>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</si>
  <si>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</si>
  <si>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</si>
  <si>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</si>
  <si>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</si>
  <si>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</si>
  <si>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</si>
  <si>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</si>
  <si>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</si>
  <si>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</si>
  <si>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</si>
  <si>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</si>
  <si>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</si>
  <si>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</si>
  <si>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</si>
  <si>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</si>
  <si>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</si>
  <si>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</si>
  <si>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</si>
  <si>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</si>
  <si>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</si>
  <si>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</si>
  <si>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</si>
  <si>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</si>
  <si>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</si>
  <si>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</si>
  <si>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</si>
  <si>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</si>
  <si>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</si>
  <si>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</si>
  <si>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</si>
  <si>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</si>
  <si>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</si>
  <si>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</si>
  <si>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</si>
  <si>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</si>
  <si>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</si>
  <si>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</si>
  <si>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</si>
  <si>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</si>
  <si>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</si>
  <si>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</si>
  <si>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</si>
  <si>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</si>
  <si>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</si>
  <si>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</si>
  <si>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</si>
  <si>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</si>
  <si>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</si>
  <si>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</si>
  <si>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</si>
  <si>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</si>
  <si>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</si>
  <si>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</si>
  <si>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</si>
  <si>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</si>
  <si>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</si>
  <si>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</si>
  <si>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</si>
  <si>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</si>
  <si>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</si>
  <si>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</si>
  <si>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</si>
  <si>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</si>
  <si>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</si>
  <si>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</si>
  <si>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</si>
  <si>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</si>
  <si>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</si>
  <si>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</si>
  <si>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</si>
  <si>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</si>
  <si>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</si>
  <si>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</si>
  <si>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</si>
  <si>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</si>
  <si>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</si>
  <si>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</si>
  <si>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</si>
  <si>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</si>
  <si>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</si>
  <si>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</si>
  <si>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</si>
  <si>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</si>
  <si>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</si>
  <si>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</si>
  <si>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</si>
  <si>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</si>
  <si>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</si>
  <si>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</si>
  <si>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</si>
  <si>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</si>
  <si>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</si>
  <si>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</si>
  <si>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</si>
  <si>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</si>
  <si>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</si>
  <si>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</si>
  <si>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</si>
  <si>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</si>
  <si>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</si>
  <si>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</si>
  <si>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</si>
  <si>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</si>
  <si>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</si>
  <si>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</si>
  <si>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</si>
  <si>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</si>
  <si>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</si>
  <si>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</si>
  <si>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</si>
  <si>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</si>
  <si>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</si>
  <si>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</si>
  <si>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</si>
  <si>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</si>
  <si>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</si>
  <si>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</si>
  <si>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</si>
  <si>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</si>
  <si>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</si>
  <si>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</si>
  <si>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</si>
  <si>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</si>
  <si>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</si>
  <si>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</si>
  <si>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</si>
  <si>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</si>
  <si>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</si>
  <si>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</si>
  <si>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</si>
  <si>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</si>
  <si>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</si>
  <si>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</si>
  <si>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</si>
  <si>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</si>
  <si>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</si>
  <si>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</si>
  <si>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</si>
  <si>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</si>
  <si>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</si>
  <si>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</si>
  <si>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</si>
  <si>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</si>
  <si>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</si>
  <si>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</si>
  <si>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</si>
  <si>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</si>
  <si>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</si>
  <si>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</si>
  <si>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</si>
  <si>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</si>
  <si>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</si>
  <si>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</si>
  <si>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</si>
  <si>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</si>
  <si>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</si>
  <si>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</si>
  <si>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</si>
  <si>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</si>
  <si>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</si>
  <si>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</si>
  <si>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</si>
  <si>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</si>
  <si>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</si>
  <si>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</si>
  <si>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</si>
  <si>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</si>
  <si>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</si>
  <si>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</si>
  <si>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</si>
  <si>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</si>
  <si>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</si>
  <si>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</si>
  <si>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</si>
  <si>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</si>
  <si>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</si>
  <si>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</si>
  <si>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</si>
  <si>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</si>
  <si>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</si>
  <si>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</si>
  <si>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</si>
  <si>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</si>
  <si>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</si>
  <si>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</si>
  <si>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</si>
  <si>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</si>
  <si>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</si>
  <si>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</si>
  <si>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</si>
  <si>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</si>
  <si>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</si>
  <si>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</si>
  <si>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</si>
  <si>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</si>
  <si>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</si>
  <si>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</si>
  <si>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</si>
  <si>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</si>
  <si>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</si>
  <si>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</si>
  <si>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</si>
  <si>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</si>
  <si>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</si>
  <si>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</si>
  <si>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</si>
  <si>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</si>
  <si>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</si>
  <si>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</si>
  <si>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</si>
  <si>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</si>
  <si>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</si>
  <si>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</si>
  <si>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</si>
  <si>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</si>
  <si>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</si>
  <si>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</si>
  <si>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</si>
  <si>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</si>
  <si>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</si>
  <si>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</si>
  <si>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</si>
  <si>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</si>
  <si>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</si>
  <si>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</si>
  <si>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</si>
  <si>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</si>
  <si>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</si>
  <si>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</si>
  <si>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</si>
  <si>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</si>
  <si>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</si>
  <si>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</si>
  <si>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</si>
  <si>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</si>
  <si>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</si>
  <si>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</si>
  <si>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</si>
  <si>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</si>
  <si>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</si>
  <si>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</si>
  <si>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</si>
  <si>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</si>
  <si>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</si>
  <si>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</si>
  <si>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</si>
  <si>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</si>
  <si>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</si>
  <si>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</si>
  <si>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</si>
  <si>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</si>
  <si>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</si>
  <si>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</si>
  <si>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</si>
  <si>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</si>
  <si>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</si>
  <si>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</si>
  <si>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</si>
  <si>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</si>
  <si>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</si>
  <si>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</si>
  <si>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</si>
  <si>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</si>
  <si>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</si>
  <si>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</si>
  <si>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</si>
  <si>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</si>
  <si>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</si>
  <si>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</si>
  <si>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</si>
  <si>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</si>
  <si>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</si>
  <si>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</si>
  <si>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</si>
  <si>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</si>
  <si>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</si>
  <si>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</si>
  <si>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</si>
  <si>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</si>
  <si>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</si>
  <si>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</si>
  <si>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</si>
  <si>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</si>
  <si>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</si>
  <si>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</si>
  <si>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</si>
  <si>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</si>
  <si>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</si>
  <si>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</si>
  <si>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</si>
  <si>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</si>
  <si>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</si>
  <si>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</si>
  <si>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</si>
  <si>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</si>
  <si>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</si>
  <si>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</si>
  <si>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</si>
  <si>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</si>
  <si>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</si>
  <si>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</si>
  <si>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</si>
  <si>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</si>
  <si>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</si>
  <si>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</si>
  <si>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</si>
  <si>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</si>
  <si>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</si>
  <si>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</si>
  <si>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</si>
  <si>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</si>
  <si>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</si>
  <si>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</si>
  <si>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</si>
  <si>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</si>
  <si>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</si>
  <si>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</si>
  <si>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</si>
  <si>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</si>
  <si>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</si>
  <si>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</si>
  <si>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</si>
  <si>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</si>
  <si>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</si>
  <si>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</si>
  <si>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</si>
  <si>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</si>
  <si>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</si>
  <si>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</si>
  <si>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</si>
  <si>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</si>
  <si>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</si>
  <si>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</si>
  <si>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</si>
  <si>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</si>
  <si>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</si>
  <si>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</si>
  <si>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</si>
  <si>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</si>
  <si>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</si>
  <si>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</si>
  <si>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</si>
  <si>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</si>
  <si>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</si>
  <si>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</si>
  <si>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</si>
  <si>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</si>
  <si>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</si>
  <si>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</si>
  <si>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</si>
  <si>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</si>
  <si>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</si>
  <si>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</si>
  <si>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</si>
  <si>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</si>
  <si>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</si>
  <si>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</si>
  <si>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</si>
  <si>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</si>
  <si>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</si>
  <si>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</si>
  <si>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</si>
  <si>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</si>
  <si>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</si>
  <si>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</si>
  <si>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</si>
  <si>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</si>
  <si>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</si>
  <si>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</si>
  <si>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</si>
  <si>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</si>
  <si>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</si>
  <si>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</si>
  <si>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</si>
  <si>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</si>
  <si>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</si>
  <si>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</si>
  <si>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</si>
  <si>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</si>
  <si>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</si>
  <si>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</si>
  <si>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</si>
  <si>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</si>
  <si>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</si>
  <si>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</si>
  <si>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</si>
  <si>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</si>
  <si>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</si>
  <si>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</si>
  <si>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</si>
  <si>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</si>
  <si>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</si>
  <si>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</si>
  <si>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</si>
  <si>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</si>
  <si>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</si>
  <si>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</si>
  <si>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</si>
  <si>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</si>
  <si>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</si>
  <si>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</si>
  <si>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</si>
  <si>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</si>
  <si>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</si>
  <si>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</si>
  <si>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</si>
  <si>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</si>
  <si>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</si>
  <si>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</si>
  <si>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</si>
  <si>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</si>
  <si>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</si>
  <si>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</si>
  <si>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</si>
  <si>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</si>
  <si>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</si>
  <si>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</si>
  <si>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</si>
  <si>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</si>
  <si>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</si>
  <si>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</si>
  <si>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</si>
  <si>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</si>
  <si>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</si>
  <si>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</si>
  <si>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</si>
  <si>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</si>
  <si>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</si>
  <si>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</si>
  <si>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</si>
  <si>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</si>
  <si>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</si>
  <si>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</si>
  <si>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</si>
  <si>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</si>
  <si>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</si>
  <si>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</si>
  <si>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</si>
  <si>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</si>
  <si>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</si>
  <si>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</si>
  <si>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</si>
  <si>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</si>
  <si>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</si>
  <si>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</si>
  <si>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</si>
  <si>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</si>
  <si>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</si>
  <si>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</si>
  <si>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</si>
  <si>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</si>
  <si>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</si>
  <si>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</si>
  <si>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</si>
  <si>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</si>
  <si>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</si>
  <si>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</si>
  <si>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</si>
  <si>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</si>
  <si>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</si>
  <si>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</si>
  <si>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</si>
  <si>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</si>
  <si>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</si>
  <si>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</si>
  <si>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</si>
  <si>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</si>
  <si>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</si>
  <si>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</si>
  <si>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</si>
  <si>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</si>
  <si>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</si>
  <si>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</si>
  <si>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</si>
  <si>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</si>
  <si>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</si>
  <si>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</si>
  <si>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</si>
  <si>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</si>
  <si>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</si>
  <si>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</si>
  <si>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</si>
  <si>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</si>
  <si>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</si>
  <si>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</si>
  <si>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</si>
  <si>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</si>
  <si>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</si>
  <si>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</si>
  <si>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</si>
  <si>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</si>
  <si>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</si>
  <si>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</si>
  <si>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</si>
  <si>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</si>
  <si>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</si>
  <si>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</si>
  <si>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</si>
  <si>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</si>
  <si>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</si>
  <si>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</si>
  <si>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</si>
  <si>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</si>
  <si>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</si>
  <si>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</si>
  <si>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</si>
  <si>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</si>
  <si>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</si>
  <si>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</si>
  <si>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</si>
  <si>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</si>
  <si>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</si>
  <si>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</si>
  <si>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</si>
  <si>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</si>
  <si>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</si>
  <si>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</si>
  <si>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</si>
  <si>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</si>
  <si>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</si>
  <si>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</si>
  <si>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</si>
  <si>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</si>
  <si>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</si>
  <si>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</si>
  <si>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</si>
  <si>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</si>
  <si>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</si>
  <si>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</si>
  <si>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</si>
  <si>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</si>
  <si>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</si>
  <si>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</si>
  <si>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</si>
  <si>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</si>
  <si>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</si>
  <si>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</si>
  <si>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</si>
  <si>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</si>
  <si>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</si>
  <si>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</si>
  <si>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</si>
  <si>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</si>
  <si>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</si>
  <si>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</si>
  <si>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</si>
  <si>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</si>
  <si>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</si>
  <si>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</si>
  <si>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</si>
  <si>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</si>
  <si>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</si>
  <si>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</si>
  <si>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</si>
  <si>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</si>
  <si>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</si>
  <si>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</si>
  <si>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</si>
  <si>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</si>
  <si>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</si>
  <si>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</si>
  <si>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</si>
  <si>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</si>
  <si>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</si>
  <si>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</si>
  <si>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</si>
  <si>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</si>
  <si>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</si>
  <si>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</si>
  <si>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</si>
  <si>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</si>
  <si>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</si>
  <si>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</si>
  <si>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</si>
  <si>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</si>
  <si>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</si>
  <si>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</si>
  <si>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</si>
  <si>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</si>
  <si>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</si>
  <si>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</si>
  <si>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</si>
  <si>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</si>
  <si>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</si>
  <si>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</si>
  <si>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</si>
  <si>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</si>
  <si>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</si>
  <si>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</si>
  <si>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</si>
  <si>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</si>
  <si>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</si>
  <si>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</si>
  <si>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</si>
  <si>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</si>
  <si>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</si>
  <si>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</si>
  <si>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</si>
  <si>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</si>
  <si>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</si>
  <si>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</si>
  <si>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</si>
  <si>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</si>
  <si>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</si>
  <si>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</si>
  <si>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</si>
  <si>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</si>
  <si>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</si>
  <si>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</si>
  <si>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</si>
  <si>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</si>
  <si>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</si>
  <si>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</si>
  <si>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</si>
  <si>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</si>
  <si>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</si>
  <si>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</si>
  <si>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</si>
  <si>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0</t>
  </si>
  <si>
    <t>Successful</t>
  </si>
  <si>
    <t>Failed</t>
  </si>
  <si>
    <t>Mean Goal</t>
  </si>
  <si>
    <t>Median Goal</t>
  </si>
  <si>
    <t>Mean Pledged</t>
  </si>
  <si>
    <t>Median Pledged</t>
  </si>
  <si>
    <t xml:space="preserve">Upper Quartile of Goal </t>
  </si>
  <si>
    <t>Lower Quartile of Goal</t>
  </si>
  <si>
    <t>IQR of Goal</t>
  </si>
  <si>
    <t xml:space="preserve">Upper Quartile of Pledged </t>
  </si>
  <si>
    <t>Lower Quartile of Pledged</t>
  </si>
  <si>
    <t>IQR of Pledged</t>
  </si>
  <si>
    <t>Standard Deviation Of Goal</t>
  </si>
  <si>
    <t>Standard Deviation Of Pledged</t>
  </si>
  <si>
    <t>Count of name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</si>
  <si>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</si>
  <si>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</si>
  <si>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</si>
  <si>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</si>
  <si>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</si>
  <si>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</si>
  <si>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Number Failed</t>
  </si>
  <si>
    <t>Less Than 1000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</si>
  <si>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</si>
  <si>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</si>
  <si>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</si>
  <si>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</si>
  <si>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</si>
  <si>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</si>
  <si>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</si>
  <si>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</si>
  <si>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</si>
  <si>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</si>
  <si>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20000 to 24999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</si>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</sst>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center"/>
    </xf>
    <xf numFmtId="0" fontId="4" fillId="0" borderId="0" xfId="0" applyFont="1"/>
    <xf numFmtId="44" fontId="0" fillId="0" borderId="0" xfId="1" applyFont="1"/>
    <xf numFmtId="9" fontId="0" fillId="0" borderId="0" xfId="2" applyFont="1"/>
    <xf numFmtId="0" fontId="1" fillId="0" borderId="0" xfId="0" applyFont="1"/>
    <xf numFmtId="9" fontId="2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8B8B"/>
      <color rgb="FFFE8C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F-5747-9A2A-4B4BA0FC017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F-5747-9A2A-4B4BA0FC017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F-5747-9A2A-4B4BA0FC0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17759"/>
        <c:axId val="91219407"/>
      </c:lineChart>
      <c:catAx>
        <c:axId val="912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9407"/>
        <c:crosses val="autoZero"/>
        <c:auto val="1"/>
        <c:lblAlgn val="ctr"/>
        <c:lblOffset val="100"/>
        <c:noMultiLvlLbl val="0"/>
      </c:catAx>
      <c:valAx>
        <c:axId val="912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2-4A48-8999-EB64E3B714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2-4A48-8999-EB64E3B714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2-4A48-8999-EB64E3B71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45440"/>
        <c:axId val="210950096"/>
      </c:lineChart>
      <c:catAx>
        <c:axId val="2109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0096"/>
        <c:crosses val="autoZero"/>
        <c:auto val="1"/>
        <c:lblAlgn val="ctr"/>
        <c:lblOffset val="100"/>
        <c:noMultiLvlLbl val="0"/>
      </c:catAx>
      <c:valAx>
        <c:axId val="2109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31351310880118"/>
          <c:y val="2.87317556901419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1-40D8-A3F6-F407409ADA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1-40D8-A3F6-F407409ADA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1-40D8-A3F6-F407409ADA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1-40D8-A3F6-F407409AD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543616"/>
        <c:axId val="822545280"/>
      </c:barChart>
      <c:catAx>
        <c:axId val="8225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5280"/>
        <c:crosses val="autoZero"/>
        <c:auto val="1"/>
        <c:lblAlgn val="ctr"/>
        <c:lblOffset val="100"/>
        <c:noMultiLvlLbl val="0"/>
      </c:catAx>
      <c:valAx>
        <c:axId val="8225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F-459C-BC0E-07C0953730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F-459C-BC0E-07C0953730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F-459C-BC0E-07C095373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4489296"/>
        <c:axId val="824490960"/>
      </c:barChart>
      <c:catAx>
        <c:axId val="8244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90960"/>
        <c:crosses val="autoZero"/>
        <c:auto val="1"/>
        <c:lblAlgn val="ctr"/>
        <c:lblOffset val="100"/>
        <c:noMultiLvlLbl val="0"/>
      </c:catAx>
      <c:valAx>
        <c:axId val="82449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7638156468973485"/>
          <c:y val="3.7299306608939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Date'!$B$7:$B$23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3-44EA-A786-BBA9AA15F3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Date'!$C$7:$C$23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3-44EA-A786-BBA9AA15F3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Date'!$D$7:$D$23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3-44EA-A786-BBA9AA15F3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Date'!$E$7:$E$23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C3-44EA-A786-BBA9AA15F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195904"/>
        <c:axId val="890196320"/>
      </c:lineChart>
      <c:catAx>
        <c:axId val="8901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96320"/>
        <c:crosses val="autoZero"/>
        <c:auto val="1"/>
        <c:lblAlgn val="ctr"/>
        <c:lblOffset val="100"/>
        <c:noMultiLvlLbl val="0"/>
      </c:catAx>
      <c:valAx>
        <c:axId val="8901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4592FCF-01F5-A443-BA46-2F80F52ED9B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4E1672-6649-4448-B469-9A1CFE4A54E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113829-E299-6344-962B-BC4CABF98677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</xdr:row>
      <xdr:rowOff>12700</xdr:rowOff>
    </xdr:from>
    <xdr:to>
      <xdr:col>16</xdr:col>
      <xdr:colOff>495300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22487-392A-FCDC-4A3D-CB3517E21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831850</xdr:colOff>
      <xdr:row>1</xdr:row>
      <xdr:rowOff>25400</xdr:rowOff>
    </xdr:from>
    <xdr:to>
      <xdr:col>22</xdr:col>
      <xdr:colOff>76200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523FA-311E-2422-E25F-600C2FA19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72390</xdr:rowOff>
    </xdr:from>
    <xdr:to>
      <xdr:col>14</xdr:col>
      <xdr:colOff>518160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22540-C5EC-C8EA-6E4E-EACD61C6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64770</xdr:rowOff>
    </xdr:from>
    <xdr:to>
      <xdr:col>15</xdr:col>
      <xdr:colOff>243840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8B362-DB7F-9652-C8A2-7C4E44D77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49530</xdr:rowOff>
    </xdr:from>
    <xdr:to>
      <xdr:col>16</xdr:col>
      <xdr:colOff>144780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EF8D-8D32-4F24-D143-3A3F001A6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FC0ADE-339C-31C8-E527-0EB27EFBB5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D5328A-7BD1-AEB8-ED91-B3D039D798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ya Malko" refreshedDate="44775.858021180553" createdVersion="8" refreshedVersion="8" minRefreshableVersion="3" recordCount="4114" xr:uid="{FE217AB6-2B55-4BDF-8719-442B564A992D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ya Malko" refreshedDate="44787.669047685187" createdVersion="8" refreshedVersion="8" minRefreshableVersion="3" recordCount="4115" xr:uid="{8A27458F-58BC-6A42-B0EB-FE15AAA27BEF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NonDate="0" containsDate="1" containsString="0" containsBlank="1" minDate="2009-08-10T19:26:00" maxDate="2017-05-03T19:12:00"/>
    </cacheField>
    <cacheField name="launched_at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44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  <fieldGroup base="18">
        <rangePr startNum="2009" endNum="2017"/>
        <groupItems count="10">
          <s v="(blank)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d v="2016-07-06T00:00:00"/>
    <x v="13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x v="165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d v="2014-11-26T20:26:5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x v="202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x v="221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d v="2015-02-19T21:19:4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x v="490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x v="516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d v="2017-03-25T13:14:2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d v="2016-09-28T22:24:5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x v="1049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x v="1059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x v="108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d v="2015-07-09T16:47:30"/>
    <x v="1141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x v="1484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x v="1569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x v="1586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d v="2015-09-23T20:34:2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d v="2016-07-13T06:49:5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d v="2015-03-24T19:34:0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x v="2507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2858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2865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2872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2876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x v="2894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2943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2958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2960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057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x v="3061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x v="3125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145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190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636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733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741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743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790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791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02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d v="2014-12-11T05:28:22"/>
    <x v="3886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x v="4087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b v="0"/>
    <n v="182"/>
    <b v="1"/>
    <s v="film &amp; video/television"/>
    <n v="137"/>
    <n v="63.92"/>
    <x v="0"/>
    <s v="television"/>
    <x v="0"/>
  </r>
  <r>
    <n v="1"/>
    <x v="1"/>
    <s v="A Hannibal TV Show Fan Convention and Art Collective"/>
    <n v="10275"/>
    <n v="14653"/>
    <x v="0"/>
    <x v="0"/>
    <s v="USD"/>
    <d v="2017-03-02T14:24:43"/>
    <x v="1"/>
    <b v="0"/>
    <n v="79"/>
    <b v="1"/>
    <s v="film &amp; video/television"/>
    <n v="143"/>
    <n v="185.48"/>
    <x v="0"/>
    <s v="television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d v="2016-02-15T16:51:23"/>
    <x v="2"/>
    <b v="0"/>
    <n v="35"/>
    <b v="1"/>
    <s v="film &amp; video/television"/>
    <n v="105"/>
    <n v="15"/>
    <x v="0"/>
    <s v="television"/>
    <x v="2"/>
  </r>
  <r>
    <n v="3"/>
    <x v="3"/>
    <s v="We already produced the *very* beginning of this story. Help us to see it through?"/>
    <n v="10000"/>
    <n v="10390"/>
    <x v="0"/>
    <x v="0"/>
    <s v="USD"/>
    <d v="2014-08-07T12:21:47"/>
    <x v="3"/>
    <b v="0"/>
    <n v="150"/>
    <b v="1"/>
    <s v="film &amp; video/television"/>
    <n v="104"/>
    <n v="69.27"/>
    <x v="0"/>
    <s v="television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b v="0"/>
    <n v="284"/>
    <b v="1"/>
    <s v="film &amp; video/television"/>
    <n v="123"/>
    <n v="190.55"/>
    <x v="0"/>
    <s v="television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b v="0"/>
    <n v="47"/>
    <b v="1"/>
    <s v="film &amp; video/television"/>
    <n v="110"/>
    <n v="93.4"/>
    <x v="0"/>
    <s v="television"/>
    <x v="2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b v="0"/>
    <n v="58"/>
    <b v="1"/>
    <s v="film &amp; video/television"/>
    <n v="106"/>
    <n v="146.88"/>
    <x v="0"/>
    <s v="television"/>
    <x v="3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b v="0"/>
    <n v="57"/>
    <b v="1"/>
    <s v="film &amp; video/television"/>
    <n v="101"/>
    <n v="159.82"/>
    <x v="0"/>
    <s v="television"/>
    <x v="2"/>
  </r>
  <r>
    <n v="8"/>
    <x v="8"/>
    <s v="Help us raise the funds to film our pilot episode!"/>
    <n v="3500"/>
    <n v="3501.52"/>
    <x v="0"/>
    <x v="0"/>
    <s v="USD"/>
    <d v="2016-04-15T21:00:00"/>
    <x v="8"/>
    <b v="0"/>
    <n v="12"/>
    <b v="1"/>
    <s v="film &amp; video/television"/>
    <n v="100"/>
    <n v="291.79000000000002"/>
    <x v="0"/>
    <s v="television"/>
    <x v="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b v="0"/>
    <n v="20"/>
    <b v="1"/>
    <s v="film &amp; video/television"/>
    <n v="126"/>
    <n v="31.5"/>
    <x v="0"/>
    <s v="television"/>
    <x v="2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b v="0"/>
    <n v="19"/>
    <b v="1"/>
    <s v="film &amp; video/television"/>
    <n v="101"/>
    <n v="158.68"/>
    <x v="0"/>
    <s v="television"/>
    <x v="3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b v="0"/>
    <n v="75"/>
    <b v="1"/>
    <s v="film &amp; video/television"/>
    <n v="121"/>
    <n v="80.33"/>
    <x v="0"/>
    <s v="television"/>
    <x v="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b v="0"/>
    <n v="827"/>
    <b v="1"/>
    <s v="film &amp; video/television"/>
    <n v="165"/>
    <n v="59.96"/>
    <x v="0"/>
    <s v="television"/>
    <x v="3"/>
  </r>
  <r>
    <n v="13"/>
    <x v="13"/>
    <s v="A travel series hosted by touring musicians that profiles a different American city in each episode."/>
    <n v="3500"/>
    <n v="5599"/>
    <x v="0"/>
    <x v="0"/>
    <s v="USD"/>
    <d v="2016-06-23T20:27:00"/>
    <x v="13"/>
    <b v="0"/>
    <n v="51"/>
    <b v="1"/>
    <s v="film &amp; video/television"/>
    <n v="160"/>
    <n v="109.78"/>
    <x v="0"/>
    <s v="television"/>
    <x v="2"/>
  </r>
  <r>
    <n v="14"/>
    <x v="14"/>
    <s v="A highly charged post apocalyptic sci fi series that pulls no punches!"/>
    <n v="6000"/>
    <n v="6056"/>
    <x v="0"/>
    <x v="2"/>
    <s v="AUD"/>
    <d v="2014-07-13T13:59:00"/>
    <x v="14"/>
    <b v="0"/>
    <n v="41"/>
    <b v="1"/>
    <s v="film &amp; video/television"/>
    <n v="101"/>
    <n v="147.71"/>
    <x v="0"/>
    <s v="television"/>
    <x v="3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b v="0"/>
    <n v="98"/>
    <b v="1"/>
    <s v="film &amp; video/television"/>
    <n v="107"/>
    <n v="21.76"/>
    <x v="0"/>
    <s v="television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b v="0"/>
    <n v="70"/>
    <b v="1"/>
    <s v="film &amp; video/television"/>
    <n v="100"/>
    <n v="171.84"/>
    <x v="0"/>
    <s v="television"/>
    <x v="3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b v="0"/>
    <n v="36"/>
    <b v="1"/>
    <s v="film &amp; video/television"/>
    <n v="101"/>
    <n v="41.94"/>
    <x v="0"/>
    <s v="television"/>
    <x v="3"/>
  </r>
  <r>
    <n v="18"/>
    <x v="18"/>
    <s v="The Indian cooking show you crave: complete with cooking, travel to India, and loads of spicy inspiration with Anupy."/>
    <n v="30000"/>
    <n v="31896.33"/>
    <x v="0"/>
    <x v="0"/>
    <s v="USD"/>
    <d v="2014-09-17T13:00:56"/>
    <x v="18"/>
    <b v="0"/>
    <n v="342"/>
    <b v="1"/>
    <s v="film &amp; video/television"/>
    <n v="106"/>
    <n v="93.26"/>
    <x v="0"/>
    <s v="television"/>
    <x v="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b v="0"/>
    <n v="22"/>
    <b v="1"/>
    <s v="film &amp; video/television"/>
    <n v="145"/>
    <n v="56.14"/>
    <x v="0"/>
    <s v="television"/>
    <x v="0"/>
  </r>
  <r>
    <n v="20"/>
    <x v="20"/>
    <s v="Help us reach our goal &amp; pay the drama dept that is performing the hard read, which is set for October 2015."/>
    <n v="2000"/>
    <n v="2004"/>
    <x v="0"/>
    <x v="0"/>
    <s v="USD"/>
    <d v="2015-09-13T18:11:52"/>
    <x v="20"/>
    <b v="0"/>
    <n v="25"/>
    <b v="1"/>
    <s v="film &amp; video/television"/>
    <n v="100"/>
    <n v="80.16"/>
    <x v="0"/>
    <s v="television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b v="0"/>
    <n v="101"/>
    <b v="1"/>
    <s v="film &amp; video/television"/>
    <n v="109"/>
    <n v="199.9"/>
    <x v="0"/>
    <s v="television"/>
    <x v="3"/>
  </r>
  <r>
    <n v="22"/>
    <x v="22"/>
    <s v="Meet Gary, and Troy: Two unlikely friends that investigate &quot;strange phenomenon&quot;."/>
    <n v="350"/>
    <n v="410"/>
    <x v="0"/>
    <x v="0"/>
    <s v="USD"/>
    <d v="2015-01-01T07:59:00"/>
    <x v="22"/>
    <b v="0"/>
    <n v="8"/>
    <b v="1"/>
    <s v="film &amp; video/television"/>
    <n v="117"/>
    <n v="51.25"/>
    <x v="0"/>
    <s v="television"/>
    <x v="3"/>
  </r>
  <r>
    <n v="23"/>
    <x v="23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b v="0"/>
    <n v="23"/>
    <b v="1"/>
    <s v="film &amp; video/television"/>
    <n v="119"/>
    <n v="103.04"/>
    <x v="0"/>
    <s v="television"/>
    <x v="0"/>
  </r>
  <r>
    <n v="24"/>
    <x v="24"/>
    <s v="STL Up Late is a weekly late night comedy talk show for St. Louis television."/>
    <n v="35000"/>
    <n v="38082.69"/>
    <x v="0"/>
    <x v="0"/>
    <s v="USD"/>
    <d v="2015-09-15T19:39:00"/>
    <x v="24"/>
    <b v="0"/>
    <n v="574"/>
    <b v="1"/>
    <s v="film &amp; video/television"/>
    <n v="109"/>
    <n v="66.349999999999994"/>
    <x v="0"/>
    <s v="television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d v="2016-01-09T00:36:01"/>
    <x v="25"/>
    <b v="0"/>
    <n v="14"/>
    <b v="1"/>
    <s v="film &amp; video/television"/>
    <n v="133"/>
    <n v="57.14"/>
    <x v="0"/>
    <s v="television"/>
    <x v="0"/>
  </r>
  <r>
    <n v="26"/>
    <x v="26"/>
    <s v="Highlighting Sicily's points of light: its extraordinary people. Editing phase is now underway!!!"/>
    <n v="1250"/>
    <n v="1940"/>
    <x v="0"/>
    <x v="0"/>
    <s v="USD"/>
    <d v="2014-08-17T12:22:24"/>
    <x v="26"/>
    <b v="0"/>
    <n v="19"/>
    <b v="1"/>
    <s v="film &amp; video/television"/>
    <n v="155"/>
    <n v="102.11"/>
    <x v="0"/>
    <s v="television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d v="2014-11-16T04:57:13"/>
    <x v="27"/>
    <b v="0"/>
    <n v="150"/>
    <b v="1"/>
    <s v="film &amp; video/television"/>
    <n v="112"/>
    <n v="148.97"/>
    <x v="0"/>
    <s v="television"/>
    <x v="3"/>
  </r>
  <r>
    <n v="28"/>
    <x v="28"/>
    <s v="John and Brian are on a quest to change people's lives and rehabilitate dogs."/>
    <n v="12000"/>
    <n v="12042"/>
    <x v="0"/>
    <x v="0"/>
    <s v="USD"/>
    <d v="2015-12-16T23:08:04"/>
    <x v="28"/>
    <b v="0"/>
    <n v="71"/>
    <b v="1"/>
    <s v="film &amp; video/television"/>
    <n v="100"/>
    <n v="169.61"/>
    <x v="0"/>
    <s v="television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b v="0"/>
    <n v="117"/>
    <b v="1"/>
    <s v="film &amp; video/television"/>
    <n v="123"/>
    <n v="31.62"/>
    <x v="0"/>
    <s v="television"/>
    <x v="3"/>
  </r>
  <r>
    <n v="30"/>
    <x v="30"/>
    <s v="Comedy series about three introverted roommates coping with single life, secret resentments, and loudmouthed extroverts."/>
    <n v="4000"/>
    <n v="4051.99"/>
    <x v="0"/>
    <x v="0"/>
    <s v="USD"/>
    <d v="2014-08-21T07:01:55"/>
    <x v="30"/>
    <b v="0"/>
    <n v="53"/>
    <b v="1"/>
    <s v="film &amp; video/television"/>
    <n v="101"/>
    <n v="76.45"/>
    <x v="0"/>
    <s v="television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d v="2016-01-25T19:00:34"/>
    <x v="31"/>
    <b v="0"/>
    <n v="1"/>
    <b v="1"/>
    <s v="film &amp; video/television"/>
    <n v="100"/>
    <n v="13"/>
    <x v="0"/>
    <s v="television"/>
    <x v="2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b v="0"/>
    <n v="89"/>
    <b v="1"/>
    <s v="film &amp; video/television"/>
    <n v="100"/>
    <n v="320.45"/>
    <x v="0"/>
    <s v="television"/>
    <x v="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b v="0"/>
    <n v="64"/>
    <b v="1"/>
    <s v="film &amp; video/television"/>
    <n v="102"/>
    <n v="83.75"/>
    <x v="0"/>
    <s v="television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b v="0"/>
    <n v="68"/>
    <b v="1"/>
    <s v="film &amp; video/television"/>
    <n v="130"/>
    <n v="49.88"/>
    <x v="0"/>
    <s v="television"/>
    <x v="3"/>
  </r>
  <r>
    <n v="35"/>
    <x v="35"/>
    <s v="Why Adam? is an independent TV show that explores concepts of basic science in everyday life."/>
    <n v="1000"/>
    <n v="1665"/>
    <x v="0"/>
    <x v="0"/>
    <s v="USD"/>
    <d v="2015-04-28T00:00:00"/>
    <x v="35"/>
    <b v="0"/>
    <n v="28"/>
    <b v="1"/>
    <s v="film &amp; video/television"/>
    <n v="167"/>
    <n v="59.46"/>
    <x v="0"/>
    <s v="television"/>
    <x v="0"/>
  </r>
  <r>
    <n v="36"/>
    <x v="36"/>
    <s v="A modern day priest makes an unusual discovery, setting off a chain of events."/>
    <n v="6000"/>
    <n v="8529"/>
    <x v="0"/>
    <x v="0"/>
    <s v="USD"/>
    <d v="2015-04-04T06:22:05"/>
    <x v="36"/>
    <b v="0"/>
    <n v="44"/>
    <b v="1"/>
    <s v="film &amp; video/television"/>
    <n v="142"/>
    <n v="193.84"/>
    <x v="0"/>
    <s v="television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b v="0"/>
    <n v="253"/>
    <b v="1"/>
    <s v="film &amp; video/television"/>
    <n v="183"/>
    <n v="159.51"/>
    <x v="0"/>
    <s v="television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d v="2013-05-11T01:22:24"/>
    <x v="38"/>
    <b v="0"/>
    <n v="66"/>
    <b v="1"/>
    <s v="film &amp; video/television"/>
    <n v="110"/>
    <n v="41.68"/>
    <x v="0"/>
    <s v="television"/>
    <x v="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b v="0"/>
    <n v="217"/>
    <b v="1"/>
    <s v="film &amp; video/television"/>
    <n v="131"/>
    <n v="150.9"/>
    <x v="0"/>
    <s v="television"/>
    <x v="3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b v="0"/>
    <n v="16"/>
    <b v="1"/>
    <s v="film &amp; video/television"/>
    <n v="101"/>
    <n v="126.69"/>
    <x v="0"/>
    <s v="television"/>
    <x v="3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b v="0"/>
    <n v="19"/>
    <b v="1"/>
    <s v="film &amp; video/television"/>
    <n v="100"/>
    <n v="105.26"/>
    <x v="0"/>
    <s v="television"/>
    <x v="3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b v="0"/>
    <n v="169"/>
    <b v="1"/>
    <s v="film &amp; video/television"/>
    <n v="142"/>
    <n v="117.51"/>
    <x v="0"/>
    <s v="television"/>
    <x v="3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b v="0"/>
    <n v="263"/>
    <b v="1"/>
    <s v="film &amp; video/television"/>
    <n v="309"/>
    <n v="117.36"/>
    <x v="0"/>
    <s v="television"/>
    <x v="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b v="0"/>
    <n v="15"/>
    <b v="1"/>
    <s v="film &amp; video/television"/>
    <n v="100"/>
    <n v="133.33000000000001"/>
    <x v="0"/>
    <s v="television"/>
    <x v="3"/>
  </r>
  <r>
    <n v="45"/>
    <x v="45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b v="0"/>
    <n v="61"/>
    <b v="1"/>
    <s v="film &amp; video/television"/>
    <n v="120"/>
    <n v="98.36"/>
    <x v="0"/>
    <s v="television"/>
    <x v="2"/>
  </r>
  <r>
    <n v="46"/>
    <x v="46"/>
    <s v="The legendary community TV programme Joy's World is in dire need of new equipment! We are hoping you can help."/>
    <n v="8400"/>
    <n v="8750"/>
    <x v="0"/>
    <x v="2"/>
    <s v="AUD"/>
    <d v="2015-12-15T23:09:34"/>
    <x v="46"/>
    <b v="0"/>
    <n v="45"/>
    <b v="1"/>
    <s v="film &amp; video/television"/>
    <n v="104"/>
    <n v="194.44"/>
    <x v="0"/>
    <s v="television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b v="0"/>
    <n v="70"/>
    <b v="1"/>
    <s v="film &amp; video/television"/>
    <n v="108"/>
    <n v="76.87"/>
    <x v="0"/>
    <s v="television"/>
    <x v="3"/>
  </r>
  <r>
    <n v="48"/>
    <x v="48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b v="0"/>
    <n v="38"/>
    <b v="1"/>
    <s v="film &amp; video/television"/>
    <n v="108"/>
    <n v="56.82"/>
    <x v="0"/>
    <s v="television"/>
    <x v="0"/>
  </r>
  <r>
    <n v="49"/>
    <x v="49"/>
    <s v="Driving Jersey is real people telling real stories."/>
    <n v="12000"/>
    <n v="12000"/>
    <x v="0"/>
    <x v="0"/>
    <s v="USD"/>
    <d v="2015-10-24T04:14:05"/>
    <x v="49"/>
    <b v="0"/>
    <n v="87"/>
    <b v="1"/>
    <s v="film &amp; video/television"/>
    <n v="100"/>
    <n v="137.93"/>
    <x v="0"/>
    <s v="television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d v="2015-01-30T17:00:00"/>
    <x v="50"/>
    <b v="0"/>
    <n v="22"/>
    <b v="1"/>
    <s v="film &amp; video/television"/>
    <n v="100"/>
    <n v="27.27"/>
    <x v="0"/>
    <s v="television"/>
    <x v="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b v="0"/>
    <n v="119"/>
    <b v="1"/>
    <s v="film &amp; video/television"/>
    <n v="128"/>
    <n v="118.34"/>
    <x v="0"/>
    <s v="television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b v="0"/>
    <n v="52"/>
    <b v="1"/>
    <s v="film &amp; video/television"/>
    <n v="116"/>
    <n v="223.48"/>
    <x v="0"/>
    <s v="television"/>
    <x v="3"/>
  </r>
  <r>
    <n v="53"/>
    <x v="53"/>
    <s v="Delicious TV's Vegan Mashup launching season two on public television"/>
    <n v="3000"/>
    <n v="3289"/>
    <x v="0"/>
    <x v="0"/>
    <s v="USD"/>
    <d v="2014-04-04T22:00:00"/>
    <x v="53"/>
    <b v="0"/>
    <n v="117"/>
    <b v="1"/>
    <s v="film &amp; video/television"/>
    <n v="110"/>
    <n v="28.11"/>
    <x v="0"/>
    <s v="television"/>
    <x v="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b v="0"/>
    <n v="52"/>
    <b v="1"/>
    <s v="film &amp; video/television"/>
    <n v="101"/>
    <n v="194.23"/>
    <x v="0"/>
    <s v="television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b v="0"/>
    <n v="86"/>
    <b v="1"/>
    <s v="film &amp; video/television"/>
    <n v="129"/>
    <n v="128.94999999999999"/>
    <x v="0"/>
    <s v="television"/>
    <x v="2"/>
  </r>
  <r>
    <n v="56"/>
    <x v="56"/>
    <s v="We want to see more women's cycling on TV - and we need your help to make it happen!"/>
    <n v="8000"/>
    <n v="8581"/>
    <x v="0"/>
    <x v="1"/>
    <s v="GBP"/>
    <d v="2015-06-08T16:00:00"/>
    <x v="56"/>
    <b v="0"/>
    <n v="174"/>
    <b v="1"/>
    <s v="film &amp; video/television"/>
    <n v="107"/>
    <n v="49.32"/>
    <x v="0"/>
    <s v="television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b v="0"/>
    <n v="69"/>
    <b v="1"/>
    <s v="film &amp; video/television"/>
    <n v="102"/>
    <n v="221.52"/>
    <x v="0"/>
    <s v="television"/>
    <x v="0"/>
  </r>
  <r>
    <n v="58"/>
    <x v="58"/>
    <s v="Alex thought he knew how the world worked. You live, you die and it's over. He was very, very wrong."/>
    <n v="10000"/>
    <n v="10291"/>
    <x v="0"/>
    <x v="0"/>
    <s v="USD"/>
    <d v="2014-11-19T18:52:52"/>
    <x v="58"/>
    <b v="0"/>
    <n v="75"/>
    <b v="1"/>
    <s v="film &amp; video/television"/>
    <n v="103"/>
    <n v="137.21"/>
    <x v="0"/>
    <s v="television"/>
    <x v="3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b v="0"/>
    <n v="33"/>
    <b v="1"/>
    <s v="film &amp; video/television"/>
    <n v="100"/>
    <n v="606.82000000000005"/>
    <x v="0"/>
    <s v="television"/>
    <x v="0"/>
  </r>
  <r>
    <n v="60"/>
    <x v="60"/>
    <s v="Set in a beautiful but desolate world, we see how loneliness can lead to friendship in unconventional ways."/>
    <n v="4500"/>
    <n v="4648.33"/>
    <x v="0"/>
    <x v="1"/>
    <s v="GBP"/>
    <d v="2014-03-23T00:00:00"/>
    <x v="60"/>
    <b v="0"/>
    <n v="108"/>
    <b v="1"/>
    <s v="film &amp; video/shorts"/>
    <n v="103"/>
    <n v="43.04"/>
    <x v="0"/>
    <s v="shorts"/>
    <x v="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b v="0"/>
    <n v="23"/>
    <b v="1"/>
    <s v="film &amp; video/shorts"/>
    <n v="148"/>
    <n v="322.39"/>
    <x v="0"/>
    <s v="shorts"/>
    <x v="4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b v="0"/>
    <n v="48"/>
    <b v="1"/>
    <s v="film &amp; video/shorts"/>
    <n v="155"/>
    <n v="96.71"/>
    <x v="0"/>
    <s v="shorts"/>
    <x v="4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b v="0"/>
    <n v="64"/>
    <b v="1"/>
    <s v="film &amp; video/shorts"/>
    <n v="114"/>
    <n v="35.47"/>
    <x v="0"/>
    <s v="shorts"/>
    <x v="4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b v="0"/>
    <n v="24"/>
    <b v="1"/>
    <s v="film &amp; video/shorts"/>
    <n v="173"/>
    <n v="86.67"/>
    <x v="0"/>
    <s v="shorts"/>
    <x v="4"/>
  </r>
  <r>
    <n v="65"/>
    <x v="65"/>
    <s v="Help finish the short film Hello World. The story of an android in the broken home of a father &amp; son."/>
    <n v="7000"/>
    <n v="7527"/>
    <x v="0"/>
    <x v="5"/>
    <s v="CAD"/>
    <d v="2014-08-11T05:59:00"/>
    <x v="65"/>
    <b v="0"/>
    <n v="57"/>
    <b v="1"/>
    <s v="film &amp; video/shorts"/>
    <n v="108"/>
    <n v="132.05000000000001"/>
    <x v="0"/>
    <s v="shorts"/>
    <x v="3"/>
  </r>
  <r>
    <n v="66"/>
    <x v="66"/>
    <s v="A dark comedy set in the '60s about clinical depression and one night stands."/>
    <n v="2000"/>
    <n v="2372"/>
    <x v="0"/>
    <x v="0"/>
    <s v="USD"/>
    <d v="2016-07-18T20:23:40"/>
    <x v="66"/>
    <b v="0"/>
    <n v="26"/>
    <b v="1"/>
    <s v="film &amp; video/shorts"/>
    <n v="119"/>
    <n v="91.23"/>
    <x v="0"/>
    <s v="shorts"/>
    <x v="2"/>
  </r>
  <r>
    <n v="67"/>
    <x v="67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b v="0"/>
    <n v="20"/>
    <b v="1"/>
    <s v="film &amp; video/shorts"/>
    <n v="116"/>
    <n v="116.25"/>
    <x v="0"/>
    <s v="shorts"/>
    <x v="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b v="0"/>
    <n v="36"/>
    <b v="1"/>
    <s v="film &amp; video/shorts"/>
    <n v="127"/>
    <n v="21.19"/>
    <x v="0"/>
    <s v="shorts"/>
    <x v="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b v="0"/>
    <n v="178"/>
    <b v="1"/>
    <s v="film &amp; video/shorts"/>
    <n v="111"/>
    <n v="62.33"/>
    <x v="0"/>
    <s v="shorts"/>
    <x v="6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b v="0"/>
    <n v="17"/>
    <b v="1"/>
    <s v="film &amp; video/shorts"/>
    <n v="127"/>
    <n v="37.409999999999997"/>
    <x v="0"/>
    <s v="shorts"/>
    <x v="6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b v="0"/>
    <n v="32"/>
    <b v="1"/>
    <s v="film &amp; video/shorts"/>
    <n v="124"/>
    <n v="69.72"/>
    <x v="0"/>
    <s v="shorts"/>
    <x v="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b v="0"/>
    <n v="41"/>
    <b v="1"/>
    <s v="film &amp; video/shorts"/>
    <n v="108"/>
    <n v="58.17"/>
    <x v="0"/>
    <s v="shorts"/>
    <x v="5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b v="0"/>
    <n v="18"/>
    <b v="1"/>
    <s v="film &amp; video/shorts"/>
    <n v="100"/>
    <n v="50"/>
    <x v="0"/>
    <s v="shorts"/>
    <x v="6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b v="0"/>
    <n v="29"/>
    <b v="1"/>
    <s v="film &amp; video/shorts"/>
    <n v="113"/>
    <n v="19.47"/>
    <x v="0"/>
    <s v="shorts"/>
    <x v="0"/>
  </r>
  <r>
    <n v="75"/>
    <x v="75"/>
    <s v="A teenager named Charlie discovers something new about himself while coping with the loss of his father."/>
    <n v="3500"/>
    <n v="4040"/>
    <x v="0"/>
    <x v="0"/>
    <s v="USD"/>
    <d v="2013-04-23T05:01:12"/>
    <x v="75"/>
    <b v="0"/>
    <n v="47"/>
    <b v="1"/>
    <s v="film &amp; video/shorts"/>
    <n v="115"/>
    <n v="85.96"/>
    <x v="0"/>
    <s v="shorts"/>
    <x v="4"/>
  </r>
  <r>
    <n v="76"/>
    <x v="76"/>
    <s v="Karn A'Mor has awoken bloodied on a distant battlefield with no memory of his past! JOIN THE RESISTANCE and find out more..."/>
    <n v="300"/>
    <n v="460"/>
    <x v="0"/>
    <x v="0"/>
    <s v="USD"/>
    <d v="2011-12-27T17:35:58"/>
    <x v="76"/>
    <b v="0"/>
    <n v="15"/>
    <b v="1"/>
    <s v="film &amp; video/shorts"/>
    <n v="153"/>
    <n v="30.67"/>
    <x v="0"/>
    <s v="shorts"/>
    <x v="6"/>
  </r>
  <r>
    <n v="77"/>
    <x v="77"/>
    <s v="A short film about a boy searching for companionship in a hermit crab he finds on the beach."/>
    <n v="400"/>
    <n v="1570"/>
    <x v="0"/>
    <x v="0"/>
    <s v="USD"/>
    <d v="2012-05-21T02:59:00"/>
    <x v="77"/>
    <b v="0"/>
    <n v="26"/>
    <b v="1"/>
    <s v="film &amp; video/shorts"/>
    <n v="393"/>
    <n v="60.38"/>
    <x v="0"/>
    <s v="shorts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b v="0"/>
    <n v="35"/>
    <b v="1"/>
    <s v="film &amp; video/shorts"/>
    <n v="2702"/>
    <n v="38.6"/>
    <x v="0"/>
    <s v="shorts"/>
    <x v="2"/>
  </r>
  <r>
    <n v="79"/>
    <x v="79"/>
    <s v="A short film about life, achieving your dreams, and overcoming hardship. We all have our mountain to climb."/>
    <n v="1300"/>
    <n v="1651"/>
    <x v="0"/>
    <x v="1"/>
    <s v="GBP"/>
    <d v="2014-04-25T18:38:13"/>
    <x v="79"/>
    <b v="0"/>
    <n v="41"/>
    <b v="1"/>
    <s v="film &amp; video/shorts"/>
    <n v="127"/>
    <n v="40.270000000000003"/>
    <x v="0"/>
    <s v="shorts"/>
    <x v="3"/>
  </r>
  <r>
    <n v="80"/>
    <x v="80"/>
    <s v="What would you do if you ended up at a swingers party with two dead bodies and $20,000 in drug money?"/>
    <n v="12000"/>
    <n v="12870"/>
    <x v="0"/>
    <x v="0"/>
    <s v="USD"/>
    <d v="2013-12-10T02:00:56"/>
    <x v="80"/>
    <b v="0"/>
    <n v="47"/>
    <b v="1"/>
    <s v="film &amp; video/shorts"/>
    <n v="107"/>
    <n v="273.83"/>
    <x v="0"/>
    <s v="shorts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b v="0"/>
    <n v="28"/>
    <b v="1"/>
    <s v="film &amp; video/shorts"/>
    <n v="198"/>
    <n v="53.04"/>
    <x v="0"/>
    <s v="shorts"/>
    <x v="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b v="0"/>
    <n v="100"/>
    <b v="1"/>
    <s v="film &amp; video/shorts"/>
    <n v="100"/>
    <n v="40.01"/>
    <x v="0"/>
    <s v="shorts"/>
    <x v="6"/>
  </r>
  <r>
    <n v="83"/>
    <x v="83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b v="0"/>
    <n v="13"/>
    <b v="1"/>
    <s v="film &amp; video/shorts"/>
    <n v="103"/>
    <n v="15.77"/>
    <x v="0"/>
    <s v="shorts"/>
    <x v="0"/>
  </r>
  <r>
    <n v="84"/>
    <x v="84"/>
    <s v="&quot;A sociopath crosses paths with the person he must confront about his wife's murder, it might be himself&quot;"/>
    <n v="500"/>
    <n v="500"/>
    <x v="0"/>
    <x v="0"/>
    <s v="USD"/>
    <d v="2011-05-15T18:11:26"/>
    <x v="84"/>
    <b v="0"/>
    <n v="7"/>
    <b v="1"/>
    <s v="film &amp; video/shorts"/>
    <n v="100"/>
    <n v="71.430000000000007"/>
    <x v="0"/>
    <s v="shorts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b v="0"/>
    <n v="21"/>
    <b v="1"/>
    <s v="film &amp; video/shorts"/>
    <n v="126"/>
    <n v="71.709999999999994"/>
    <x v="0"/>
    <s v="shorts"/>
    <x v="6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b v="0"/>
    <n v="17"/>
    <b v="1"/>
    <s v="film &amp; video/shorts"/>
    <n v="106"/>
    <n v="375.76"/>
    <x v="0"/>
    <s v="shorts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d v="2010-06-03T01:41:00"/>
    <x v="87"/>
    <b v="0"/>
    <n v="25"/>
    <b v="1"/>
    <s v="film &amp; video/shorts"/>
    <n v="105"/>
    <n v="104.6"/>
    <x v="0"/>
    <s v="shorts"/>
    <x v="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b v="0"/>
    <n v="60"/>
    <b v="1"/>
    <s v="film &amp; video/shorts"/>
    <n v="103"/>
    <n v="60"/>
    <x v="0"/>
    <s v="shorts"/>
    <x v="3"/>
  </r>
  <r>
    <n v="89"/>
    <x v="89"/>
    <s v="A chronicle of four very different stories concerning racism to the power of love, all set in the beauty of the Southwest."/>
    <n v="6000"/>
    <n v="6904"/>
    <x v="0"/>
    <x v="0"/>
    <s v="USD"/>
    <d v="2013-06-02T18:03:12"/>
    <x v="89"/>
    <b v="0"/>
    <n v="56"/>
    <b v="1"/>
    <s v="film &amp; video/shorts"/>
    <n v="115"/>
    <n v="123.29"/>
    <x v="0"/>
    <s v="shorts"/>
    <x v="4"/>
  </r>
  <r>
    <n v="90"/>
    <x v="90"/>
    <s v="We're looking for funding to help submit a short film to film festivals."/>
    <n v="500"/>
    <n v="502"/>
    <x v="0"/>
    <x v="0"/>
    <s v="USD"/>
    <d v="2011-07-12T07:08:19"/>
    <x v="90"/>
    <b v="0"/>
    <n v="16"/>
    <b v="1"/>
    <s v="film &amp; video/shorts"/>
    <n v="100"/>
    <n v="31.38"/>
    <x v="0"/>
    <s v="shorts"/>
    <x v="6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b v="0"/>
    <n v="46"/>
    <b v="1"/>
    <s v="film &amp; video/shorts"/>
    <n v="120"/>
    <n v="78.260000000000005"/>
    <x v="0"/>
    <s v="shorts"/>
    <x v="6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b v="0"/>
    <n v="43"/>
    <b v="1"/>
    <s v="film &amp; video/shorts"/>
    <n v="105"/>
    <n v="122.33"/>
    <x v="0"/>
    <s v="shorts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b v="0"/>
    <n v="15"/>
    <b v="1"/>
    <s v="film &amp; video/shorts"/>
    <n v="111"/>
    <n v="73.73"/>
    <x v="0"/>
    <s v="shorts"/>
    <x v="5"/>
  </r>
  <r>
    <n v="94"/>
    <x v="94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b v="0"/>
    <n v="12"/>
    <b v="1"/>
    <s v="film &amp; video/shorts"/>
    <n v="104"/>
    <n v="21.67"/>
    <x v="0"/>
    <s v="shorts"/>
    <x v="3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b v="0"/>
    <n v="21"/>
    <b v="1"/>
    <s v="film &amp; video/shorts"/>
    <n v="131"/>
    <n v="21.9"/>
    <x v="0"/>
    <s v="shorts"/>
    <x v="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b v="0"/>
    <n v="34"/>
    <b v="1"/>
    <s v="film &amp; video/shorts"/>
    <n v="115"/>
    <n v="50.59"/>
    <x v="0"/>
    <s v="shorts"/>
    <x v="7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b v="0"/>
    <n v="8"/>
    <b v="1"/>
    <s v="film &amp; video/shorts"/>
    <n v="106"/>
    <n v="53.13"/>
    <x v="0"/>
    <s v="shorts"/>
    <x v="6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b v="0"/>
    <n v="60"/>
    <b v="1"/>
    <s v="film &amp; video/shorts"/>
    <n v="106"/>
    <n v="56.67"/>
    <x v="0"/>
    <s v="shorts"/>
    <x v="5"/>
  </r>
  <r>
    <n v="99"/>
    <x v="99"/>
    <s v="A feminist tale of two girls finally giving a &quot;Nice Guy&quot; what he truly deserves. Also, dancing!"/>
    <n v="1500"/>
    <n v="1590.29"/>
    <x v="0"/>
    <x v="0"/>
    <s v="USD"/>
    <d v="2014-01-22T21:39:59"/>
    <x v="99"/>
    <b v="0"/>
    <n v="39"/>
    <b v="1"/>
    <s v="film &amp; video/shorts"/>
    <n v="106"/>
    <n v="40.78"/>
    <x v="0"/>
    <s v="shorts"/>
    <x v="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b v="0"/>
    <n v="26"/>
    <b v="1"/>
    <s v="film &amp; video/shorts"/>
    <n v="100"/>
    <n v="192.31"/>
    <x v="0"/>
    <s v="shorts"/>
    <x v="5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b v="0"/>
    <n v="35"/>
    <b v="1"/>
    <s v="film &amp; video/shorts"/>
    <n v="100"/>
    <n v="100"/>
    <x v="0"/>
    <s v="shorts"/>
    <x v="5"/>
  </r>
  <r>
    <n v="102"/>
    <x v="102"/>
    <s v="A gang of outlaw bikers pull a home invasion on a disgraced Anthropologist hiding a secret locked in his cabin basement."/>
    <n v="6000"/>
    <n v="7665"/>
    <x v="0"/>
    <x v="0"/>
    <s v="USD"/>
    <d v="2010-12-23T03:08:53"/>
    <x v="102"/>
    <b v="0"/>
    <n v="65"/>
    <b v="1"/>
    <s v="film &amp; video/shorts"/>
    <n v="128"/>
    <n v="117.92"/>
    <x v="0"/>
    <s v="shorts"/>
    <x v="7"/>
  </r>
  <r>
    <n v="103"/>
    <x v="103"/>
    <s v="Three friends in their twenties are trying to do the impossible - have fun on a casual Friday night."/>
    <n v="1300"/>
    <n v="1367"/>
    <x v="0"/>
    <x v="1"/>
    <s v="GBP"/>
    <d v="2014-03-07T19:20:30"/>
    <x v="103"/>
    <b v="0"/>
    <n v="49"/>
    <b v="1"/>
    <s v="film &amp; video/shorts"/>
    <n v="105"/>
    <n v="27.9"/>
    <x v="0"/>
    <s v="shorts"/>
    <x v="3"/>
  </r>
  <r>
    <n v="104"/>
    <x v="104"/>
    <s v="UCF short film about an old man, his love for music, and his misplaced trumpet.  "/>
    <n v="500"/>
    <n v="600"/>
    <x v="0"/>
    <x v="0"/>
    <s v="USD"/>
    <d v="2011-04-03T01:00:00"/>
    <x v="104"/>
    <b v="0"/>
    <n v="10"/>
    <b v="1"/>
    <s v="film &amp; video/shorts"/>
    <n v="120"/>
    <n v="60"/>
    <x v="0"/>
    <s v="shorts"/>
    <x v="6"/>
  </r>
  <r>
    <n v="105"/>
    <x v="105"/>
    <s v="Single Parent Date Night is a comedic short film about two single parents trying to reentering the dating pool."/>
    <n v="2200"/>
    <n v="2363"/>
    <x v="0"/>
    <x v="0"/>
    <s v="USD"/>
    <d v="2016-05-14T00:00:00"/>
    <x v="105"/>
    <b v="0"/>
    <n v="60"/>
    <b v="1"/>
    <s v="film &amp; video/shorts"/>
    <n v="107"/>
    <n v="39.380000000000003"/>
    <x v="0"/>
    <s v="shorts"/>
    <x v="2"/>
  </r>
  <r>
    <n v="106"/>
    <x v="106"/>
    <s v="A Boy. A Girl. A Car. A Serial Killer."/>
    <n v="5000"/>
    <n v="5025"/>
    <x v="0"/>
    <x v="0"/>
    <s v="USD"/>
    <d v="2012-04-02T18:38:21"/>
    <x v="106"/>
    <b v="0"/>
    <n v="27"/>
    <b v="1"/>
    <s v="film &amp; video/shorts"/>
    <n v="101"/>
    <n v="186.11"/>
    <x v="0"/>
    <s v="shorts"/>
    <x v="5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b v="0"/>
    <n v="69"/>
    <b v="1"/>
    <s v="film &amp; video/shorts"/>
    <n v="102"/>
    <n v="111.38"/>
    <x v="0"/>
    <s v="shorts"/>
    <x v="6"/>
  </r>
  <r>
    <n v="108"/>
    <x v="108"/>
    <s v="When a man can't find love, his Google GLASS does the searching for him. A short film shot with Google Glass."/>
    <n v="1500"/>
    <n v="3700"/>
    <x v="0"/>
    <x v="0"/>
    <s v="USD"/>
    <d v="2013-05-31T14:42:50"/>
    <x v="108"/>
    <b v="0"/>
    <n v="47"/>
    <b v="1"/>
    <s v="film &amp; video/shorts"/>
    <n v="247"/>
    <n v="78.72"/>
    <x v="0"/>
    <s v="shorts"/>
    <x v="4"/>
  </r>
  <r>
    <n v="109"/>
    <x v="109"/>
    <s v="This video may be bigger than you and it may be bigger than me but, itâ€™s not bigger than you and me! Can you dig it?"/>
    <n v="1000"/>
    <n v="2195"/>
    <x v="0"/>
    <x v="0"/>
    <s v="USD"/>
    <d v="2011-02-26T00:37:10"/>
    <x v="109"/>
    <b v="0"/>
    <n v="47"/>
    <b v="1"/>
    <s v="film &amp; video/shorts"/>
    <n v="220"/>
    <n v="46.7"/>
    <x v="0"/>
    <s v="shorts"/>
    <x v="6"/>
  </r>
  <r>
    <n v="110"/>
    <x v="110"/>
    <s v="Lee, an awkward teenager with sound-blocking earlids, must confront his self-isolation after a girl moves in next door."/>
    <n v="1300"/>
    <n v="1700"/>
    <x v="0"/>
    <x v="0"/>
    <s v="USD"/>
    <d v="2013-11-14T05:59:00"/>
    <x v="110"/>
    <b v="0"/>
    <n v="26"/>
    <b v="1"/>
    <s v="film &amp; video/shorts"/>
    <n v="131"/>
    <n v="65.38"/>
    <x v="0"/>
    <s v="shorts"/>
    <x v="4"/>
  </r>
  <r>
    <n v="111"/>
    <x v="111"/>
    <s v="Two actors, one bookie and a very bad day.  Judi Dench is Cool in Person is fast, funny and only a little bit nasty."/>
    <n v="3500"/>
    <n v="5410"/>
    <x v="0"/>
    <x v="2"/>
    <s v="AUD"/>
    <d v="2015-05-31T07:59:47"/>
    <x v="111"/>
    <b v="0"/>
    <n v="53"/>
    <b v="1"/>
    <s v="film &amp; video/shorts"/>
    <n v="155"/>
    <n v="102.08"/>
    <x v="0"/>
    <s v="shorts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b v="0"/>
    <n v="81"/>
    <b v="1"/>
    <s v="film &amp; video/shorts"/>
    <n v="104"/>
    <n v="64.2"/>
    <x v="0"/>
    <s v="shorts"/>
    <x v="3"/>
  </r>
  <r>
    <n v="113"/>
    <x v="113"/>
    <s v="A living memorial for all those dealing with trauma, grief and loss."/>
    <n v="5000"/>
    <n v="7050"/>
    <x v="0"/>
    <x v="0"/>
    <s v="USD"/>
    <d v="2011-08-06T15:00:00"/>
    <x v="113"/>
    <b v="0"/>
    <n v="78"/>
    <b v="1"/>
    <s v="film &amp; video/shorts"/>
    <n v="141"/>
    <n v="90.38"/>
    <x v="0"/>
    <s v="shorts"/>
    <x v="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b v="0"/>
    <n v="35"/>
    <b v="1"/>
    <s v="film &amp; video/shorts"/>
    <n v="103"/>
    <n v="88.57"/>
    <x v="0"/>
    <s v="shorts"/>
    <x v="6"/>
  </r>
  <r>
    <n v="115"/>
    <x v="115"/>
    <s v="Never judge a book (or a lover) by their cover."/>
    <n v="450"/>
    <n v="632"/>
    <x v="0"/>
    <x v="0"/>
    <s v="USD"/>
    <d v="2012-02-04T17:44:04"/>
    <x v="115"/>
    <b v="0"/>
    <n v="22"/>
    <b v="1"/>
    <s v="film &amp; video/shorts"/>
    <n v="140"/>
    <n v="28.73"/>
    <x v="0"/>
    <s v="shorts"/>
    <x v="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b v="0"/>
    <n v="57"/>
    <b v="1"/>
    <s v="film &amp; video/shorts"/>
    <n v="114"/>
    <n v="69.790000000000006"/>
    <x v="0"/>
    <s v="shorts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b v="0"/>
    <n v="27"/>
    <b v="1"/>
    <s v="film &amp; video/shorts"/>
    <n v="100"/>
    <n v="167.49"/>
    <x v="0"/>
    <s v="shorts"/>
    <x v="7"/>
  </r>
  <r>
    <n v="118"/>
    <x v="118"/>
    <s v="When a ruthless hit-man is 'denounced' from the mafia, his old enemies declare war."/>
    <n v="5000"/>
    <n v="5651.58"/>
    <x v="0"/>
    <x v="0"/>
    <s v="USD"/>
    <d v="2011-07-29T01:17:16"/>
    <x v="118"/>
    <b v="0"/>
    <n v="39"/>
    <b v="1"/>
    <s v="film &amp; video/shorts"/>
    <n v="113"/>
    <n v="144.91"/>
    <x v="0"/>
    <s v="shorts"/>
    <x v="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b v="0"/>
    <n v="37"/>
    <b v="1"/>
    <s v="film &amp; video/shorts"/>
    <n v="105"/>
    <n v="91.84"/>
    <x v="0"/>
    <s v="shorts"/>
    <x v="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b v="0"/>
    <n v="1"/>
    <b v="0"/>
    <s v="film &amp; video/science fiction"/>
    <n v="0"/>
    <n v="10"/>
    <x v="0"/>
    <s v="science fiction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b v="0"/>
    <n v="1"/>
    <b v="0"/>
    <s v="film &amp; video/science fiction"/>
    <n v="0"/>
    <n v="1"/>
    <x v="0"/>
    <s v="science fiction"/>
    <x v="0"/>
  </r>
  <r>
    <n v="122"/>
    <x v="122"/>
    <s v="My ambition for this knows no bounds.  Seeing Sephoria in a live-action is a dream of mine."/>
    <n v="100000000"/>
    <n v="0"/>
    <x v="1"/>
    <x v="0"/>
    <s v="USD"/>
    <d v="2016-10-10T10:21:47"/>
    <x v="122"/>
    <b v="0"/>
    <n v="0"/>
    <b v="0"/>
    <s v="film &amp; video/science fiction"/>
    <n v="0"/>
    <s v="0"/>
    <x v="0"/>
    <s v="science fiction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b v="0"/>
    <n v="6"/>
    <b v="0"/>
    <s v="film &amp; video/science fiction"/>
    <n v="0"/>
    <n v="25.17"/>
    <x v="0"/>
    <s v="science fiction"/>
    <x v="3"/>
  </r>
  <r>
    <n v="124"/>
    <x v="124"/>
    <s v="An artificial man and woman discover love under the unsuspecting eyes of the four renowned artists who created them."/>
    <n v="4000"/>
    <n v="0"/>
    <x v="1"/>
    <x v="0"/>
    <s v="USD"/>
    <d v="2015-05-15T22:17:22"/>
    <x v="124"/>
    <b v="0"/>
    <n v="0"/>
    <b v="0"/>
    <s v="film &amp; video/science fiction"/>
    <n v="0"/>
    <s v="0"/>
    <x v="0"/>
    <s v="science fiction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b v="0"/>
    <n v="6"/>
    <b v="0"/>
    <s v="film &amp; video/science fiction"/>
    <n v="14"/>
    <n v="11.67"/>
    <x v="0"/>
    <s v="science fiction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b v="0"/>
    <n v="13"/>
    <b v="0"/>
    <s v="film &amp; video/science fiction"/>
    <n v="6"/>
    <n v="106.69"/>
    <x v="0"/>
    <s v="science fiction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b v="0"/>
    <n v="4"/>
    <b v="0"/>
    <s v="film &amp; video/science fiction"/>
    <n v="2"/>
    <n v="47.5"/>
    <x v="0"/>
    <s v="science fiction"/>
    <x v="0"/>
  </r>
  <r>
    <n v="128"/>
    <x v="128"/>
    <s v="A Science Fiction film filled with entertainment and Excitement"/>
    <n v="100000"/>
    <n v="1867"/>
    <x v="1"/>
    <x v="0"/>
    <s v="USD"/>
    <d v="2016-10-20T05:28:13"/>
    <x v="128"/>
    <b v="0"/>
    <n v="6"/>
    <b v="0"/>
    <s v="film &amp; video/science fiction"/>
    <n v="2"/>
    <n v="311.17"/>
    <x v="0"/>
    <s v="science fiction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b v="0"/>
    <n v="0"/>
    <b v="0"/>
    <s v="film &amp; video/science fiction"/>
    <n v="0"/>
    <n v="0"/>
    <x v="0"/>
    <s v="science fiction"/>
    <x v="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b v="0"/>
    <n v="0"/>
    <b v="0"/>
    <s v="film &amp; video/science fiction"/>
    <n v="0"/>
    <s v="0"/>
    <x v="0"/>
    <s v="science fiction"/>
    <x v="3"/>
  </r>
  <r>
    <n v="131"/>
    <x v="131"/>
    <s v="I"/>
    <n v="1200"/>
    <n v="0"/>
    <x v="1"/>
    <x v="0"/>
    <s v="USD"/>
    <d v="2016-07-06T00:00:00"/>
    <x v="131"/>
    <b v="0"/>
    <n v="0"/>
    <b v="0"/>
    <s v="film &amp; video/science fiction"/>
    <n v="0"/>
    <s v="0"/>
    <x v="0"/>
    <s v="science fiction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b v="0"/>
    <n v="81"/>
    <b v="0"/>
    <s v="film &amp; video/science fiction"/>
    <n v="10"/>
    <n v="94.51"/>
    <x v="0"/>
    <s v="science fiction"/>
    <x v="3"/>
  </r>
  <r>
    <n v="133"/>
    <x v="133"/>
    <s v="Invasion from outer space sights, to weird to imagine destruction too monstrous to escape"/>
    <n v="71764"/>
    <n v="0"/>
    <x v="1"/>
    <x v="0"/>
    <s v="USD"/>
    <d v="2016-05-31T17:31:00"/>
    <x v="133"/>
    <b v="0"/>
    <n v="0"/>
    <b v="0"/>
    <s v="film &amp; video/science fiction"/>
    <n v="0"/>
    <s v="0"/>
    <x v="0"/>
    <s v="science fiction"/>
    <x v="2"/>
  </r>
  <r>
    <n v="134"/>
    <x v="134"/>
    <s v="steampunk  remake of &quot;a Christmas carol&quot;"/>
    <n v="5000"/>
    <n v="0"/>
    <x v="1"/>
    <x v="0"/>
    <s v="USD"/>
    <d v="2015-09-04T17:00:00"/>
    <x v="134"/>
    <b v="0"/>
    <n v="0"/>
    <b v="0"/>
    <s v="film &amp; video/science fiction"/>
    <n v="0"/>
    <s v="0"/>
    <x v="0"/>
    <s v="science fiction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b v="0"/>
    <n v="5"/>
    <b v="0"/>
    <s v="film &amp; video/science fiction"/>
    <n v="13"/>
    <n v="80.599999999999994"/>
    <x v="0"/>
    <s v="science fiction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b v="0"/>
    <n v="0"/>
    <b v="0"/>
    <s v="film &amp; video/science fiction"/>
    <n v="0"/>
    <s v="0"/>
    <x v="0"/>
    <s v="science fiction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b v="0"/>
    <n v="0"/>
    <b v="0"/>
    <s v="film &amp; video/science fiction"/>
    <n v="0"/>
    <s v="0"/>
    <x v="0"/>
    <s v="science fiction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b v="0"/>
    <n v="58"/>
    <b v="0"/>
    <s v="film &amp; video/science fiction"/>
    <n v="3"/>
    <n v="81.239999999999995"/>
    <x v="0"/>
    <s v="science fiction"/>
    <x v="0"/>
  </r>
  <r>
    <n v="139"/>
    <x v="139"/>
    <s v="When  Rome is infected with a zombie plague, Lucius Agrippa and a small group fights for survival"/>
    <n v="500"/>
    <n v="500"/>
    <x v="1"/>
    <x v="0"/>
    <s v="USD"/>
    <d v="2015-07-12T22:06:12"/>
    <x v="139"/>
    <b v="0"/>
    <n v="1"/>
    <b v="0"/>
    <s v="film &amp; video/science fiction"/>
    <n v="100"/>
    <n v="500"/>
    <x v="0"/>
    <s v="science fiction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b v="0"/>
    <n v="0"/>
    <b v="0"/>
    <s v="film &amp; video/science fiction"/>
    <n v="0"/>
    <s v="0"/>
    <x v="0"/>
    <s v="science fiction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d v="2015-05-31T03:40:23"/>
    <x v="141"/>
    <b v="0"/>
    <n v="28"/>
    <b v="0"/>
    <s v="film &amp; video/science fiction"/>
    <n v="11"/>
    <n v="46.18"/>
    <x v="0"/>
    <s v="science fiction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b v="0"/>
    <n v="1"/>
    <b v="0"/>
    <s v="film &amp; video/science fiction"/>
    <n v="0"/>
    <n v="10"/>
    <x v="0"/>
    <s v="science fiction"/>
    <x v="3"/>
  </r>
  <r>
    <n v="143"/>
    <x v="143"/>
    <s v="A young woman learns she is one of few women left bred like cattle in order to control a deadly disease and the world populace"/>
    <n v="5500"/>
    <n v="0"/>
    <x v="1"/>
    <x v="2"/>
    <s v="AUD"/>
    <d v="2016-09-03T05:55:00"/>
    <x v="143"/>
    <b v="0"/>
    <n v="0"/>
    <b v="0"/>
    <s v="film &amp; video/science fiction"/>
    <n v="0"/>
    <s v="0"/>
    <x v="0"/>
    <s v="science fiction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d v="2015-04-13T17:17:52"/>
    <x v="144"/>
    <b v="0"/>
    <n v="37"/>
    <b v="0"/>
    <s v="film &amp; video/science fiction"/>
    <n v="28"/>
    <n v="55.95"/>
    <x v="0"/>
    <s v="science fiction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b v="0"/>
    <n v="9"/>
    <b v="0"/>
    <s v="film &amp; video/science fiction"/>
    <n v="8"/>
    <n v="37.56"/>
    <x v="0"/>
    <s v="science fiction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b v="0"/>
    <n v="3"/>
    <b v="0"/>
    <s v="film &amp; video/science fiction"/>
    <n v="1"/>
    <n v="38.33"/>
    <x v="0"/>
    <s v="science fiction"/>
    <x v="2"/>
  </r>
  <r>
    <n v="147"/>
    <x v="147"/>
    <s v="Film makers catch live footage beyond their wildest dreams."/>
    <n v="7000"/>
    <n v="0"/>
    <x v="1"/>
    <x v="1"/>
    <s v="GBP"/>
    <d v="2015-01-08T18:18:00"/>
    <x v="147"/>
    <b v="0"/>
    <n v="0"/>
    <b v="0"/>
    <s v="film &amp; video/science fiction"/>
    <n v="0"/>
    <s v="0"/>
    <x v="0"/>
    <s v="science fiction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b v="0"/>
    <n v="2"/>
    <b v="0"/>
    <s v="film &amp; video/science fiction"/>
    <n v="0"/>
    <n v="20"/>
    <x v="0"/>
    <s v="science fiction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b v="0"/>
    <n v="6"/>
    <b v="0"/>
    <s v="film &amp; video/science fiction"/>
    <n v="1"/>
    <n v="15.33"/>
    <x v="0"/>
    <s v="science fiction"/>
    <x v="3"/>
  </r>
  <r>
    <n v="150"/>
    <x v="150"/>
    <s v="The untold story of Captain Robert April and the first launching of the starship U.S.S. Enterprise,  NCC-1701"/>
    <n v="130000"/>
    <n v="30112"/>
    <x v="1"/>
    <x v="0"/>
    <s v="USD"/>
    <d v="2015-05-26T03:53:02"/>
    <x v="150"/>
    <b v="0"/>
    <n v="67"/>
    <b v="0"/>
    <s v="film &amp; video/science fiction"/>
    <n v="23"/>
    <n v="449.43"/>
    <x v="0"/>
    <s v="science fiction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b v="0"/>
    <n v="5"/>
    <b v="0"/>
    <s v="film &amp; video/science fiction"/>
    <n v="0"/>
    <n v="28"/>
    <x v="0"/>
    <s v="science fiction"/>
    <x v="0"/>
  </r>
  <r>
    <n v="152"/>
    <x v="152"/>
    <s v="The Great Dark is a journey through the unimaginable...and un foreseeable..."/>
    <n v="380000"/>
    <n v="30"/>
    <x v="1"/>
    <x v="0"/>
    <s v="USD"/>
    <d v="2014-09-23T01:51:40"/>
    <x v="152"/>
    <b v="0"/>
    <n v="2"/>
    <b v="0"/>
    <s v="film &amp; video/science fiction"/>
    <n v="0"/>
    <n v="15"/>
    <x v="0"/>
    <s v="science fiction"/>
    <x v="3"/>
  </r>
  <r>
    <n v="153"/>
    <x v="153"/>
    <s v="What would you do if you face something beyond your understanding? If someone you loved disappeared without a trace?"/>
    <n v="50000"/>
    <n v="359"/>
    <x v="1"/>
    <x v="0"/>
    <s v="USD"/>
    <d v="2014-12-02T15:04:04"/>
    <x v="153"/>
    <b v="0"/>
    <n v="10"/>
    <b v="0"/>
    <s v="film &amp; video/science fiction"/>
    <n v="1"/>
    <n v="35.9"/>
    <x v="0"/>
    <s v="science fiction"/>
    <x v="3"/>
  </r>
  <r>
    <n v="154"/>
    <x v="154"/>
    <s v="Fiction Becomes Reality in this non-profit science fiction, stop motion, and fantasy fan film."/>
    <n v="1500"/>
    <n v="40"/>
    <x v="1"/>
    <x v="0"/>
    <s v="USD"/>
    <d v="2015-06-03T13:08:15"/>
    <x v="154"/>
    <b v="0"/>
    <n v="3"/>
    <b v="0"/>
    <s v="film &amp; video/science fiction"/>
    <n v="3"/>
    <n v="13.33"/>
    <x v="0"/>
    <s v="science fiction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b v="0"/>
    <n v="4"/>
    <b v="0"/>
    <s v="film &amp; video/science fiction"/>
    <n v="0"/>
    <n v="20.25"/>
    <x v="0"/>
    <s v="science fiction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b v="0"/>
    <n v="15"/>
    <b v="0"/>
    <s v="film &amp; video/science fiction"/>
    <n v="5"/>
    <n v="119"/>
    <x v="0"/>
    <s v="science fiction"/>
    <x v="3"/>
  </r>
  <r>
    <n v="157"/>
    <x v="157"/>
    <s v="Man's cryogenic chamber and his soulmate's time travel from the distant future allows them to meet in the middle."/>
    <n v="2995"/>
    <n v="8"/>
    <x v="1"/>
    <x v="0"/>
    <s v="USD"/>
    <d v="2016-02-26T21:52:52"/>
    <x v="157"/>
    <b v="0"/>
    <n v="2"/>
    <b v="0"/>
    <s v="film &amp; video/science fiction"/>
    <n v="0"/>
    <n v="4"/>
    <x v="0"/>
    <s v="science fiction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b v="0"/>
    <n v="0"/>
    <b v="0"/>
    <s v="film &amp; video/science fiction"/>
    <n v="0"/>
    <s v="0"/>
    <x v="0"/>
    <s v="science fiction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b v="0"/>
    <n v="1"/>
    <b v="0"/>
    <s v="film &amp; video/science fiction"/>
    <n v="0"/>
    <n v="10"/>
    <x v="0"/>
    <s v="science fiction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b v="0"/>
    <n v="0"/>
    <b v="0"/>
    <s v="film &amp; video/drama"/>
    <n v="0"/>
    <s v="0"/>
    <x v="0"/>
    <s v="drama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b v="0"/>
    <n v="1"/>
    <b v="0"/>
    <s v="film &amp; video/drama"/>
    <n v="0"/>
    <n v="5"/>
    <x v="0"/>
    <s v="drama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b v="0"/>
    <n v="10"/>
    <b v="0"/>
    <s v="film &amp; video/drama"/>
    <n v="16"/>
    <n v="43.5"/>
    <x v="0"/>
    <s v="drama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b v="0"/>
    <n v="0"/>
    <b v="0"/>
    <s v="film &amp; video/drama"/>
    <n v="0"/>
    <s v="0"/>
    <x v="0"/>
    <s v="drama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b v="0"/>
    <n v="7"/>
    <b v="0"/>
    <s v="film &amp; video/drama"/>
    <n v="1"/>
    <n v="91.43"/>
    <x v="0"/>
    <s v="drama"/>
    <x v="3"/>
  </r>
  <r>
    <n v="165"/>
    <x v="165"/>
    <s v="A teacher. A boy. The beach and a heatwave that drove them all insane."/>
    <n v="17000"/>
    <n v="0"/>
    <x v="2"/>
    <x v="1"/>
    <s v="GBP"/>
    <d v="2016-01-12T15:48:44"/>
    <x v="165"/>
    <b v="0"/>
    <n v="0"/>
    <b v="0"/>
    <s v="film &amp; video/drama"/>
    <n v="0"/>
    <s v="0"/>
    <x v="0"/>
    <s v="drama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d v="2017-01-16T01:49:22"/>
    <x v="166"/>
    <b v="0"/>
    <n v="1"/>
    <b v="0"/>
    <s v="film &amp; video/drama"/>
    <n v="60"/>
    <n v="3000"/>
    <x v="0"/>
    <s v="drama"/>
    <x v="2"/>
  </r>
  <r>
    <n v="167"/>
    <x v="167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b v="0"/>
    <n v="2"/>
    <b v="0"/>
    <s v="film &amp; video/drama"/>
    <n v="0"/>
    <n v="5.5"/>
    <x v="0"/>
    <s v="drama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b v="0"/>
    <n v="3"/>
    <b v="0"/>
    <s v="film &amp; video/drama"/>
    <n v="4"/>
    <n v="108.33"/>
    <x v="0"/>
    <s v="drama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b v="0"/>
    <n v="10"/>
    <b v="0"/>
    <s v="film &amp; video/drama"/>
    <n v="22"/>
    <n v="56"/>
    <x v="0"/>
    <s v="drama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b v="0"/>
    <n v="10"/>
    <b v="0"/>
    <s v="film &amp; video/drama"/>
    <n v="3"/>
    <n v="32.5"/>
    <x v="0"/>
    <s v="drama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d v="2016-08-12T04:20:14"/>
    <x v="171"/>
    <b v="0"/>
    <n v="1"/>
    <b v="0"/>
    <s v="film &amp; video/drama"/>
    <n v="0"/>
    <n v="1"/>
    <x v="0"/>
    <s v="drama"/>
    <x v="2"/>
  </r>
  <r>
    <n v="172"/>
    <x v="172"/>
    <s v="A short film on the rarest mammal and the second most endangered freshwater river dolphin, in Pakistan."/>
    <n v="95000"/>
    <n v="0"/>
    <x v="2"/>
    <x v="0"/>
    <s v="USD"/>
    <d v="2015-03-19T08:28:43"/>
    <x v="172"/>
    <b v="0"/>
    <n v="0"/>
    <b v="0"/>
    <s v="film &amp; video/drama"/>
    <n v="0"/>
    <s v="0"/>
    <x v="0"/>
    <s v="drama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b v="0"/>
    <n v="0"/>
    <b v="0"/>
    <s v="film &amp; video/drama"/>
    <n v="0"/>
    <s v="0"/>
    <x v="0"/>
    <s v="drama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b v="0"/>
    <n v="0"/>
    <b v="0"/>
    <s v="film &amp; video/drama"/>
    <n v="0"/>
    <s v="0"/>
    <x v="0"/>
    <s v="drama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b v="0"/>
    <n v="26"/>
    <b v="0"/>
    <s v="film &amp; video/drama"/>
    <n v="6"/>
    <n v="49.88"/>
    <x v="0"/>
    <s v="drama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b v="0"/>
    <n v="0"/>
    <b v="0"/>
    <s v="film &amp; video/drama"/>
    <n v="0"/>
    <s v="0"/>
    <x v="0"/>
    <s v="drama"/>
    <x v="0"/>
  </r>
  <r>
    <n v="177"/>
    <x v="177"/>
    <s v="I'm making a modern day version of the bible story &quot; The Good Samaritan&quot;"/>
    <n v="450"/>
    <n v="180"/>
    <x v="2"/>
    <x v="0"/>
    <s v="USD"/>
    <d v="2015-03-24T00:08:46"/>
    <x v="177"/>
    <b v="0"/>
    <n v="7"/>
    <b v="0"/>
    <s v="film &amp; video/drama"/>
    <n v="40"/>
    <n v="25.71"/>
    <x v="0"/>
    <s v="drama"/>
    <x v="0"/>
  </r>
  <r>
    <n v="178"/>
    <x v="178"/>
    <s v="El viaje de LucÃ­a es un largometraje de ficciÃ³n con temÃ¡tica sobre el cÃ¡ncer infantil."/>
    <n v="500000"/>
    <n v="0"/>
    <x v="2"/>
    <x v="3"/>
    <s v="EUR"/>
    <d v="2015-11-26T23:55:45"/>
    <x v="178"/>
    <b v="0"/>
    <n v="0"/>
    <b v="0"/>
    <s v="film &amp; video/drama"/>
    <n v="0"/>
    <s v="0"/>
    <x v="0"/>
    <s v="drama"/>
    <x v="0"/>
  </r>
  <r>
    <n v="179"/>
    <x v="179"/>
    <s v="A feature-length film about how three people survive in a diseased world."/>
    <n v="1000"/>
    <n v="200"/>
    <x v="2"/>
    <x v="0"/>
    <s v="USD"/>
    <d v="2016-03-04T01:55:55"/>
    <x v="179"/>
    <b v="0"/>
    <n v="2"/>
    <b v="0"/>
    <s v="film &amp; video/drama"/>
    <n v="20"/>
    <n v="100"/>
    <x v="0"/>
    <s v="drama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b v="0"/>
    <n v="13"/>
    <b v="0"/>
    <s v="film &amp; video/drama"/>
    <n v="33"/>
    <n v="30.85"/>
    <x v="0"/>
    <s v="drama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b v="0"/>
    <n v="4"/>
    <b v="0"/>
    <s v="film &amp; video/drama"/>
    <n v="21"/>
    <n v="180.5"/>
    <x v="0"/>
    <s v="drama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b v="0"/>
    <n v="0"/>
    <b v="0"/>
    <s v="film &amp; video/drama"/>
    <n v="0"/>
    <s v="0"/>
    <x v="0"/>
    <s v="drama"/>
    <x v="2"/>
  </r>
  <r>
    <n v="183"/>
    <x v="183"/>
    <s v="Don't kill me until I meet my Dad"/>
    <n v="12500"/>
    <n v="4482"/>
    <x v="2"/>
    <x v="1"/>
    <s v="GBP"/>
    <d v="2014-11-26T20:26:50"/>
    <x v="183"/>
    <b v="0"/>
    <n v="12"/>
    <b v="0"/>
    <s v="film &amp; video/drama"/>
    <n v="36"/>
    <n v="373.5"/>
    <x v="0"/>
    <s v="drama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b v="0"/>
    <n v="2"/>
    <b v="0"/>
    <s v="film &amp; video/drama"/>
    <n v="3"/>
    <n v="25.5"/>
    <x v="0"/>
    <s v="drama"/>
    <x v="3"/>
  </r>
  <r>
    <n v="185"/>
    <x v="185"/>
    <s v="Love has no boundaries!"/>
    <n v="40000"/>
    <n v="2200"/>
    <x v="2"/>
    <x v="10"/>
    <s v="NOK"/>
    <d v="2016-08-18T21:52:19"/>
    <x v="185"/>
    <b v="0"/>
    <n v="10"/>
    <b v="0"/>
    <s v="film &amp; video/drama"/>
    <n v="6"/>
    <n v="220"/>
    <x v="0"/>
    <s v="drama"/>
    <x v="2"/>
  </r>
  <r>
    <n v="186"/>
    <x v="186"/>
    <s v="My film is about a boy who discovers the truth about his fathers dissapearance through the dark secrets of his mothers past."/>
    <n v="5000"/>
    <n v="0"/>
    <x v="2"/>
    <x v="0"/>
    <s v="USD"/>
    <d v="2017-03-03T20:00:00"/>
    <x v="186"/>
    <b v="0"/>
    <n v="0"/>
    <b v="0"/>
    <s v="film &amp; video/drama"/>
    <n v="0"/>
    <s v="0"/>
    <x v="0"/>
    <s v="drama"/>
    <x v="1"/>
  </r>
  <r>
    <n v="187"/>
    <x v="187"/>
    <s v="A young man suffering from a severe case of OCD embarks on a road trip to find peace of mind."/>
    <n v="5000"/>
    <n v="800"/>
    <x v="2"/>
    <x v="0"/>
    <s v="USD"/>
    <d v="2015-07-21T06:59:00"/>
    <x v="187"/>
    <b v="0"/>
    <n v="5"/>
    <b v="0"/>
    <s v="film &amp; video/drama"/>
    <n v="16"/>
    <n v="160"/>
    <x v="0"/>
    <s v="drama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b v="0"/>
    <n v="0"/>
    <b v="0"/>
    <s v="film &amp; video/drama"/>
    <n v="0"/>
    <s v="0"/>
    <x v="0"/>
    <s v="drama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b v="0"/>
    <n v="5"/>
    <b v="0"/>
    <s v="film &amp; video/drama"/>
    <n v="0"/>
    <n v="69"/>
    <x v="0"/>
    <s v="drama"/>
    <x v="2"/>
  </r>
  <r>
    <n v="190"/>
    <x v="190"/>
    <s v="Because hope can be a 4 letter word"/>
    <n v="12000"/>
    <n v="50"/>
    <x v="2"/>
    <x v="0"/>
    <s v="USD"/>
    <d v="2016-06-16T15:37:26"/>
    <x v="190"/>
    <b v="0"/>
    <n v="1"/>
    <b v="0"/>
    <s v="film &amp; video/drama"/>
    <n v="0"/>
    <n v="50"/>
    <x v="0"/>
    <s v="drama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d v="2015-10-02T10:35:38"/>
    <x v="191"/>
    <b v="0"/>
    <n v="3"/>
    <b v="0"/>
    <s v="film &amp; video/drama"/>
    <n v="5"/>
    <n v="83.33"/>
    <x v="0"/>
    <s v="drama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b v="0"/>
    <n v="3"/>
    <b v="0"/>
    <s v="film &amp; video/drama"/>
    <n v="0"/>
    <n v="5.67"/>
    <x v="0"/>
    <s v="drama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b v="0"/>
    <n v="0"/>
    <b v="0"/>
    <s v="film &amp; video/drama"/>
    <n v="0"/>
    <s v="0"/>
    <x v="0"/>
    <s v="drama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d v="2016-03-06T23:55:31"/>
    <x v="194"/>
    <b v="0"/>
    <n v="3"/>
    <b v="0"/>
    <s v="film &amp; video/drama"/>
    <n v="0"/>
    <n v="1"/>
    <x v="0"/>
    <s v="drama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b v="0"/>
    <n v="0"/>
    <b v="0"/>
    <s v="film &amp; video/drama"/>
    <n v="0"/>
    <s v="0"/>
    <x v="0"/>
    <s v="drama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d v="2015-10-10T21:00:00"/>
    <x v="196"/>
    <b v="0"/>
    <n v="19"/>
    <b v="0"/>
    <s v="film &amp; video/drama"/>
    <n v="42"/>
    <n v="77.11"/>
    <x v="0"/>
    <s v="drama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b v="0"/>
    <n v="8"/>
    <b v="0"/>
    <s v="film &amp; video/drama"/>
    <n v="10"/>
    <n v="32.75"/>
    <x v="0"/>
    <s v="drama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b v="0"/>
    <n v="6"/>
    <b v="0"/>
    <s v="film &amp; video/drama"/>
    <n v="1"/>
    <n v="46.5"/>
    <x v="0"/>
    <s v="drama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b v="0"/>
    <n v="0"/>
    <b v="0"/>
    <s v="film &amp; video/drama"/>
    <n v="0"/>
    <s v="0"/>
    <x v="0"/>
    <s v="drama"/>
    <x v="2"/>
  </r>
  <r>
    <n v="200"/>
    <x v="200"/>
    <s v="A film dedicated to an AAF Pilot's struggle to survive behind enemy lines during WWII."/>
    <n v="6000"/>
    <n v="1571.55"/>
    <x v="2"/>
    <x v="0"/>
    <s v="USD"/>
    <d v="2014-09-15T02:00:03"/>
    <x v="200"/>
    <b v="0"/>
    <n v="18"/>
    <b v="0"/>
    <s v="film &amp; video/drama"/>
    <n v="26"/>
    <n v="87.31"/>
    <x v="0"/>
    <s v="drama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b v="0"/>
    <n v="7"/>
    <b v="0"/>
    <s v="film &amp; video/drama"/>
    <n v="58"/>
    <n v="54.29"/>
    <x v="0"/>
    <s v="drama"/>
    <x v="0"/>
  </r>
  <r>
    <n v="202"/>
    <x v="202"/>
    <s v="new web series created by jonney terry"/>
    <n v="6000"/>
    <n v="0"/>
    <x v="2"/>
    <x v="0"/>
    <s v="USD"/>
    <d v="2015-10-08T20:59:00"/>
    <x v="202"/>
    <b v="0"/>
    <n v="0"/>
    <b v="0"/>
    <s v="film &amp; video/drama"/>
    <n v="0"/>
    <s v="0"/>
    <x v="0"/>
    <s v="drama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d v="2015-01-29T20:21:04"/>
    <x v="203"/>
    <b v="0"/>
    <n v="8"/>
    <b v="0"/>
    <s v="film &amp; video/drama"/>
    <n v="30"/>
    <n v="93.25"/>
    <x v="0"/>
    <s v="drama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b v="0"/>
    <n v="1293"/>
    <b v="0"/>
    <s v="film &amp; video/drama"/>
    <n v="51"/>
    <n v="117.68"/>
    <x v="0"/>
    <s v="drama"/>
    <x v="2"/>
  </r>
  <r>
    <n v="205"/>
    <x v="205"/>
    <s v="A martyr faces execution at the hands of the State, while enduring the horrors and alienation of a new world order."/>
    <n v="8000"/>
    <n v="1300"/>
    <x v="2"/>
    <x v="0"/>
    <s v="USD"/>
    <d v="2015-10-06T15:10:22"/>
    <x v="205"/>
    <b v="0"/>
    <n v="17"/>
    <b v="0"/>
    <s v="film &amp; video/drama"/>
    <n v="16"/>
    <n v="76.47"/>
    <x v="0"/>
    <s v="drama"/>
    <x v="0"/>
  </r>
  <r>
    <n v="206"/>
    <x v="206"/>
    <s v="A love story featuring adoption,struggle,dysfunction,grace, healing, and restoration."/>
    <n v="12700"/>
    <n v="0"/>
    <x v="2"/>
    <x v="0"/>
    <s v="USD"/>
    <d v="2016-08-06T00:06:23"/>
    <x v="206"/>
    <b v="0"/>
    <n v="0"/>
    <b v="0"/>
    <s v="film &amp; video/drama"/>
    <n v="0"/>
    <s v="0"/>
    <x v="0"/>
    <s v="drama"/>
    <x v="2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b v="0"/>
    <n v="13"/>
    <b v="0"/>
    <s v="film &amp; video/drama"/>
    <n v="15"/>
    <n v="163.85"/>
    <x v="0"/>
    <s v="drama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b v="0"/>
    <n v="0"/>
    <b v="0"/>
    <s v="film &amp; video/drama"/>
    <n v="0"/>
    <s v="0"/>
    <x v="0"/>
    <s v="drama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b v="0"/>
    <n v="0"/>
    <b v="0"/>
    <s v="film &amp; video/drama"/>
    <n v="0"/>
    <s v="0"/>
    <x v="0"/>
    <s v="drama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b v="0"/>
    <n v="33"/>
    <b v="0"/>
    <s v="film &amp; video/drama"/>
    <n v="25"/>
    <n v="91.82"/>
    <x v="0"/>
    <s v="drama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b v="0"/>
    <n v="12"/>
    <b v="0"/>
    <s v="film &amp; video/drama"/>
    <n v="45"/>
    <n v="185.83"/>
    <x v="0"/>
    <s v="drama"/>
    <x v="0"/>
  </r>
  <r>
    <n v="212"/>
    <x v="212"/>
    <s v="This film is a fictional crime drama following the events of a heist that ended in bloodshed."/>
    <n v="6300"/>
    <n v="1"/>
    <x v="2"/>
    <x v="0"/>
    <s v="USD"/>
    <d v="2016-04-16T20:08:40"/>
    <x v="212"/>
    <b v="0"/>
    <n v="1"/>
    <b v="0"/>
    <s v="film &amp; video/drama"/>
    <n v="0"/>
    <n v="1"/>
    <x v="0"/>
    <s v="drama"/>
    <x v="2"/>
  </r>
  <r>
    <n v="213"/>
    <x v="213"/>
    <s v="A family dramedy about a grandfather  and grandson who are both on their path to redemption."/>
    <n v="50000"/>
    <n v="20"/>
    <x v="2"/>
    <x v="0"/>
    <s v="USD"/>
    <d v="2015-08-16T14:06:41"/>
    <x v="213"/>
    <b v="0"/>
    <n v="1"/>
    <b v="0"/>
    <s v="film &amp; video/drama"/>
    <n v="0"/>
    <n v="20"/>
    <x v="0"/>
    <s v="drama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b v="0"/>
    <n v="1"/>
    <b v="0"/>
    <s v="film &amp; video/drama"/>
    <n v="0"/>
    <n v="1"/>
    <x v="0"/>
    <s v="drama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b v="0"/>
    <n v="1"/>
    <b v="0"/>
    <s v="film &amp; video/drama"/>
    <n v="0"/>
    <n v="10"/>
    <x v="0"/>
    <s v="drama"/>
    <x v="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b v="0"/>
    <n v="84"/>
    <b v="0"/>
    <s v="film &amp; video/drama"/>
    <n v="56"/>
    <n v="331.54"/>
    <x v="0"/>
    <s v="drama"/>
    <x v="0"/>
  </r>
  <r>
    <n v="217"/>
    <x v="217"/>
    <s v="A roadmovie by paw"/>
    <n v="100000"/>
    <n v="11943"/>
    <x v="2"/>
    <x v="11"/>
    <s v="SEK"/>
    <d v="2014-12-28T15:22:29"/>
    <x v="217"/>
    <b v="0"/>
    <n v="38"/>
    <b v="0"/>
    <s v="film &amp; video/drama"/>
    <n v="12"/>
    <n v="314.29000000000002"/>
    <x v="0"/>
    <s v="drama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b v="0"/>
    <n v="1"/>
    <b v="0"/>
    <s v="film &amp; video/drama"/>
    <n v="2"/>
    <n v="100"/>
    <x v="0"/>
    <s v="drama"/>
    <x v="0"/>
  </r>
  <r>
    <n v="219"/>
    <x v="219"/>
    <s v="An hour-long pilot about a group of suburban LGBT teens coming of age in the early 90's."/>
    <n v="50000"/>
    <n v="8815"/>
    <x v="2"/>
    <x v="0"/>
    <s v="USD"/>
    <d v="2016-04-01T06:59:00"/>
    <x v="219"/>
    <b v="0"/>
    <n v="76"/>
    <b v="0"/>
    <s v="film &amp; video/drama"/>
    <n v="18"/>
    <n v="115.99"/>
    <x v="0"/>
    <s v="drama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b v="0"/>
    <n v="3"/>
    <b v="0"/>
    <s v="film &amp; video/drama"/>
    <n v="1"/>
    <n v="120"/>
    <x v="0"/>
    <s v="drama"/>
    <x v="0"/>
  </r>
  <r>
    <n v="221"/>
    <x v="221"/>
    <s v="Film about Schizophrenia with Surreal Twists!"/>
    <n v="50000"/>
    <n v="0"/>
    <x v="2"/>
    <x v="0"/>
    <s v="USD"/>
    <d v="2015-03-28T19:06:04"/>
    <x v="221"/>
    <b v="0"/>
    <n v="0"/>
    <b v="0"/>
    <s v="film &amp; video/drama"/>
    <n v="0"/>
    <s v="0"/>
    <x v="0"/>
    <s v="drama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b v="0"/>
    <n v="2"/>
    <b v="0"/>
    <s v="film &amp; video/drama"/>
    <n v="13"/>
    <n v="65"/>
    <x v="0"/>
    <s v="drama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b v="0"/>
    <n v="0"/>
    <b v="0"/>
    <s v="film &amp; video/drama"/>
    <n v="0"/>
    <s v="0"/>
    <x v="0"/>
    <s v="drama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b v="0"/>
    <n v="0"/>
    <b v="0"/>
    <s v="film &amp; video/drama"/>
    <n v="0"/>
    <s v="0"/>
    <x v="0"/>
    <s v="drama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b v="0"/>
    <n v="0"/>
    <b v="0"/>
    <s v="film &amp; video/drama"/>
    <n v="0"/>
    <s v="0"/>
    <x v="0"/>
    <s v="drama"/>
    <x v="2"/>
  </r>
  <r>
    <n v="226"/>
    <x v="226"/>
    <s v="A TRUE STORY OF DOMESTIC VILOLENCE THAT SEEKS TO OFFER THE VIEWER OUTLEST OF SUPPORT."/>
    <n v="29000"/>
    <n v="250"/>
    <x v="2"/>
    <x v="1"/>
    <s v="GBP"/>
    <d v="2015-05-31T09:29:00"/>
    <x v="226"/>
    <b v="0"/>
    <n v="2"/>
    <b v="0"/>
    <s v="film &amp; video/drama"/>
    <n v="1"/>
    <n v="125"/>
    <x v="0"/>
    <s v="drama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b v="0"/>
    <n v="0"/>
    <b v="0"/>
    <s v="film &amp; video/drama"/>
    <n v="0"/>
    <s v="0"/>
    <x v="0"/>
    <s v="drama"/>
    <x v="0"/>
  </r>
  <r>
    <n v="228"/>
    <x v="228"/>
    <s v="I am making a film from one one of my books called facets of a Geek life."/>
    <n v="8000"/>
    <n v="0"/>
    <x v="2"/>
    <x v="1"/>
    <s v="GBP"/>
    <d v="2015-06-01T16:28:25"/>
    <x v="228"/>
    <b v="0"/>
    <n v="0"/>
    <b v="0"/>
    <s v="film &amp; video/drama"/>
    <n v="0"/>
    <s v="0"/>
    <x v="0"/>
    <s v="drama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b v="0"/>
    <n v="0"/>
    <b v="0"/>
    <s v="film &amp; video/drama"/>
    <n v="0"/>
    <s v="0"/>
    <x v="0"/>
    <s v="drama"/>
    <x v="2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b v="0"/>
    <n v="2"/>
    <b v="0"/>
    <s v="film &amp; video/drama"/>
    <n v="0"/>
    <n v="30"/>
    <x v="0"/>
    <s v="drama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b v="0"/>
    <n v="0"/>
    <b v="0"/>
    <s v="film &amp; video/drama"/>
    <n v="0"/>
    <s v="0"/>
    <x v="0"/>
    <s v="drama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b v="0"/>
    <n v="7"/>
    <b v="0"/>
    <s v="film &amp; video/drama"/>
    <n v="3"/>
    <n v="15.71"/>
    <x v="0"/>
    <s v="drama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b v="0"/>
    <n v="0"/>
    <b v="0"/>
    <s v="film &amp; video/drama"/>
    <n v="0"/>
    <s v="0"/>
    <x v="0"/>
    <s v="drama"/>
    <x v="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b v="0"/>
    <n v="5"/>
    <b v="0"/>
    <s v="film &amp; video/drama"/>
    <n v="40"/>
    <n v="80.2"/>
    <x v="0"/>
    <s v="drama"/>
    <x v="0"/>
  </r>
  <r>
    <n v="235"/>
    <x v="235"/>
    <s v="Taking people on a deep emotional trip with a story about sometimes those who have less, give more."/>
    <n v="10000"/>
    <n v="0"/>
    <x v="2"/>
    <x v="0"/>
    <s v="USD"/>
    <d v="2015-07-09T21:48:17"/>
    <x v="235"/>
    <b v="0"/>
    <n v="0"/>
    <b v="0"/>
    <s v="film &amp; video/drama"/>
    <n v="0"/>
    <s v="0"/>
    <x v="0"/>
    <s v="drama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b v="0"/>
    <n v="0"/>
    <b v="0"/>
    <s v="film &amp; video/drama"/>
    <n v="0"/>
    <s v="0"/>
    <x v="0"/>
    <s v="drama"/>
    <x v="0"/>
  </r>
  <r>
    <n v="237"/>
    <x v="237"/>
    <s v="Making The Choice is a christian short film series."/>
    <n v="15000"/>
    <n v="50"/>
    <x v="2"/>
    <x v="0"/>
    <s v="USD"/>
    <d v="2016-03-08T13:51:09"/>
    <x v="237"/>
    <b v="0"/>
    <n v="1"/>
    <b v="0"/>
    <s v="film &amp; video/drama"/>
    <n v="0"/>
    <n v="50"/>
    <x v="0"/>
    <s v="drama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b v="0"/>
    <n v="0"/>
    <b v="0"/>
    <s v="film &amp; video/drama"/>
    <n v="0"/>
    <s v="0"/>
    <x v="0"/>
    <s v="drama"/>
    <x v="2"/>
  </r>
  <r>
    <n v="239"/>
    <x v="239"/>
    <s v="Lovers Clint and Eli convey their conflicting perspectives of guilt and remorse while in the desolate Australian bush."/>
    <n v="1000"/>
    <n v="250"/>
    <x v="2"/>
    <x v="2"/>
    <s v="AUD"/>
    <d v="2015-11-08T12:00:00"/>
    <x v="239"/>
    <b v="0"/>
    <n v="5"/>
    <b v="0"/>
    <s v="film &amp; video/drama"/>
    <n v="25"/>
    <n v="50"/>
    <x v="0"/>
    <s v="drama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b v="1"/>
    <n v="137"/>
    <b v="1"/>
    <s v="film &amp; video/documentary"/>
    <n v="108"/>
    <n v="117.85"/>
    <x v="0"/>
    <s v="documentary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b v="1"/>
    <n v="376"/>
    <b v="1"/>
    <s v="film &amp; video/documentary"/>
    <n v="113"/>
    <n v="109.04"/>
    <x v="0"/>
    <s v="documentary"/>
    <x v="3"/>
  </r>
  <r>
    <n v="242"/>
    <x v="242"/>
    <s v="An unprecedented feature-length documentary film about Maine's tribal, oft-misunderstood ice fishing sub-culture."/>
    <n v="13000"/>
    <n v="14750"/>
    <x v="0"/>
    <x v="0"/>
    <s v="USD"/>
    <d v="2011-12-20T11:49:50"/>
    <x v="242"/>
    <b v="1"/>
    <n v="202"/>
    <b v="1"/>
    <s v="film &amp; video/documentary"/>
    <n v="113"/>
    <n v="73.02"/>
    <x v="0"/>
    <s v="documentary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b v="1"/>
    <n v="328"/>
    <b v="1"/>
    <s v="film &amp; video/documentary"/>
    <n v="103"/>
    <n v="78.2"/>
    <x v="0"/>
    <s v="documentary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b v="1"/>
    <n v="84"/>
    <b v="1"/>
    <s v="film &amp; video/documentary"/>
    <n v="114"/>
    <n v="47.4"/>
    <x v="0"/>
    <s v="documentary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b v="1"/>
    <n v="96"/>
    <b v="1"/>
    <s v="film &amp; video/documentary"/>
    <n v="104"/>
    <n v="54.02"/>
    <x v="0"/>
    <s v="documentary"/>
    <x v="5"/>
  </r>
  <r>
    <n v="246"/>
    <x v="246"/>
    <s v="From 1979 to 1981 twenty-nine Black children in Atlanta were murdered and the others terrified. This is our story..."/>
    <n v="5000"/>
    <n v="15273"/>
    <x v="0"/>
    <x v="0"/>
    <s v="USD"/>
    <d v="2010-12-18T09:43:25"/>
    <x v="246"/>
    <b v="1"/>
    <n v="223"/>
    <b v="1"/>
    <s v="film &amp; video/documentary"/>
    <n v="305"/>
    <n v="68.489999999999995"/>
    <x v="0"/>
    <s v="documentary"/>
    <x v="7"/>
  </r>
  <r>
    <n v="247"/>
    <x v="247"/>
    <s v="A young neuroscientist attempts to reconnect with his ailing father by obsessively studying old family footage._x000a_"/>
    <n v="5000"/>
    <n v="6705"/>
    <x v="0"/>
    <x v="0"/>
    <s v="USD"/>
    <d v="2010-10-16T03:39:00"/>
    <x v="247"/>
    <b v="1"/>
    <n v="62"/>
    <b v="1"/>
    <s v="film &amp; video/documentary"/>
    <n v="134"/>
    <n v="108.15"/>
    <x v="0"/>
    <s v="documentary"/>
    <x v="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b v="1"/>
    <n v="146"/>
    <b v="1"/>
    <s v="film &amp; video/documentary"/>
    <n v="101"/>
    <n v="589.95000000000005"/>
    <x v="0"/>
    <s v="documentary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b v="1"/>
    <n v="235"/>
    <b v="1"/>
    <s v="film &amp; video/documentary"/>
    <n v="113"/>
    <n v="48.05"/>
    <x v="0"/>
    <s v="documentary"/>
    <x v="7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b v="1"/>
    <n v="437"/>
    <b v="1"/>
    <s v="film &amp; video/documentary"/>
    <n v="106"/>
    <n v="72.48"/>
    <x v="0"/>
    <s v="documentary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d v="2012-05-16T19:00:00"/>
    <x v="251"/>
    <b v="1"/>
    <n v="77"/>
    <b v="1"/>
    <s v="film &amp; video/documentary"/>
    <n v="126"/>
    <n v="57.08"/>
    <x v="0"/>
    <s v="documentary"/>
    <x v="5"/>
  </r>
  <r>
    <n v="252"/>
    <x v="252"/>
    <s v="The definitive story of indie comics and the foremost institution of higher learning for those who draw them."/>
    <n v="5000"/>
    <n v="9228"/>
    <x v="0"/>
    <x v="0"/>
    <s v="USD"/>
    <d v="2010-06-01T03:59:00"/>
    <x v="252"/>
    <b v="1"/>
    <n v="108"/>
    <b v="1"/>
    <s v="film &amp; video/documentary"/>
    <n v="185"/>
    <n v="85.44"/>
    <x v="0"/>
    <s v="documentary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b v="1"/>
    <n v="7"/>
    <b v="1"/>
    <s v="film &amp; video/documentary"/>
    <n v="101"/>
    <n v="215.86"/>
    <x v="0"/>
    <s v="documentary"/>
    <x v="5"/>
  </r>
  <r>
    <n v="254"/>
    <x v="254"/>
    <s v="&quot;I Clown You&quot; is a documentary about Israeli medical clowns and clowning as an art of challenging the norm."/>
    <n v="24000"/>
    <n v="28067.34"/>
    <x v="0"/>
    <x v="0"/>
    <s v="USD"/>
    <d v="2015-10-17T02:00:00"/>
    <x v="254"/>
    <b v="1"/>
    <n v="314"/>
    <b v="1"/>
    <s v="film &amp; video/documentary"/>
    <n v="117"/>
    <n v="89.39"/>
    <x v="0"/>
    <s v="documentary"/>
    <x v="0"/>
  </r>
  <r>
    <n v="255"/>
    <x v="255"/>
    <s v="xoxosms is a documentary about first love, long distance and Skype."/>
    <n v="8000"/>
    <n v="8538.66"/>
    <x v="0"/>
    <x v="0"/>
    <s v="USD"/>
    <d v="2011-03-16T11:38:02"/>
    <x v="255"/>
    <b v="1"/>
    <n v="188"/>
    <b v="1"/>
    <s v="film &amp; video/documentary"/>
    <n v="107"/>
    <n v="45.42"/>
    <x v="0"/>
    <s v="documentary"/>
    <x v="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b v="1"/>
    <n v="275"/>
    <b v="1"/>
    <s v="film &amp; video/documentary"/>
    <n v="139"/>
    <n v="65.760000000000005"/>
    <x v="0"/>
    <s v="documentary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b v="1"/>
    <n v="560"/>
    <b v="1"/>
    <s v="film &amp; video/documentary"/>
    <n v="107"/>
    <n v="66.7"/>
    <x v="0"/>
    <s v="documentary"/>
    <x v="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b v="1"/>
    <n v="688"/>
    <b v="1"/>
    <s v="film &amp; video/documentary"/>
    <n v="191"/>
    <n v="83.35"/>
    <x v="0"/>
    <s v="documentary"/>
    <x v="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b v="1"/>
    <n v="942"/>
    <b v="1"/>
    <s v="film &amp; video/documentary"/>
    <n v="132"/>
    <n v="105.05"/>
    <x v="0"/>
    <s v="documentary"/>
    <x v="0"/>
  </r>
  <r>
    <n v="260"/>
    <x v="260"/>
    <s v="In the traditional world of Mexican Rodeo, a team of first-generation California girls does it their way."/>
    <n v="10000"/>
    <n v="10640"/>
    <x v="0"/>
    <x v="0"/>
    <s v="USD"/>
    <d v="2010-07-17T09:59:00"/>
    <x v="260"/>
    <b v="1"/>
    <n v="88"/>
    <b v="1"/>
    <s v="film &amp; video/documentary"/>
    <n v="106"/>
    <n v="120.91"/>
    <x v="0"/>
    <s v="documentary"/>
    <x v="7"/>
  </r>
  <r>
    <n v="261"/>
    <x v="261"/>
    <s v="Empires explores the impact of networks on histories and philosophies of political thought."/>
    <n v="20000"/>
    <n v="21480"/>
    <x v="0"/>
    <x v="0"/>
    <s v="USD"/>
    <d v="2012-06-07T14:55:00"/>
    <x v="261"/>
    <b v="1"/>
    <n v="220"/>
    <b v="1"/>
    <s v="film &amp; video/documentary"/>
    <n v="107"/>
    <n v="97.64"/>
    <x v="0"/>
    <s v="documentary"/>
    <x v="5"/>
  </r>
  <r>
    <n v="262"/>
    <x v="262"/>
    <s v="He can never die. He will live forever. He is the last cosmonaut, and this is his story."/>
    <n v="2500"/>
    <n v="6000"/>
    <x v="0"/>
    <x v="0"/>
    <s v="USD"/>
    <d v="2011-02-26T05:57:08"/>
    <x v="262"/>
    <b v="1"/>
    <n v="145"/>
    <b v="1"/>
    <s v="film &amp; video/documentary"/>
    <n v="240"/>
    <n v="41.38"/>
    <x v="0"/>
    <s v="documentary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b v="1"/>
    <n v="963"/>
    <b v="1"/>
    <s v="film &amp; video/documentary"/>
    <n v="118"/>
    <n v="30.65"/>
    <x v="0"/>
    <s v="documentary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b v="1"/>
    <n v="91"/>
    <b v="1"/>
    <s v="film &amp; video/documentary"/>
    <n v="118"/>
    <n v="64.95"/>
    <x v="0"/>
    <s v="documentary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b v="1"/>
    <n v="58"/>
    <b v="1"/>
    <s v="film &amp; video/documentary"/>
    <n v="111"/>
    <n v="95.78"/>
    <x v="0"/>
    <s v="documentary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b v="1"/>
    <n v="36"/>
    <b v="1"/>
    <s v="film &amp; video/documentary"/>
    <n v="146"/>
    <n v="40.42"/>
    <x v="0"/>
    <s v="documentary"/>
    <x v="7"/>
  </r>
  <r>
    <n v="267"/>
    <x v="267"/>
    <s v="A visually stunning, feature length film chronicling life's challenges in the remote depths of the Amazon rainforest."/>
    <n v="9850"/>
    <n v="12965.44"/>
    <x v="0"/>
    <x v="1"/>
    <s v="GBP"/>
    <d v="2014-06-25T10:51:39"/>
    <x v="267"/>
    <b v="1"/>
    <n v="165"/>
    <b v="1"/>
    <s v="film &amp; video/documentary"/>
    <n v="132"/>
    <n v="78.58"/>
    <x v="0"/>
    <s v="documentary"/>
    <x v="3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b v="1"/>
    <n v="111"/>
    <b v="1"/>
    <s v="film &amp; video/documentary"/>
    <n v="111"/>
    <n v="50.18"/>
    <x v="0"/>
    <s v="documentary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b v="1"/>
    <n v="1596"/>
    <b v="1"/>
    <s v="film &amp; video/documentary"/>
    <n v="147"/>
    <n v="92.25"/>
    <x v="0"/>
    <s v="documentary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d v="2011-05-25T04:00:00"/>
    <x v="270"/>
    <b v="1"/>
    <n v="61"/>
    <b v="1"/>
    <s v="film &amp; video/documentary"/>
    <n v="153"/>
    <n v="57.54"/>
    <x v="0"/>
    <s v="documentary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b v="1"/>
    <n v="287"/>
    <b v="1"/>
    <s v="film &amp; video/documentary"/>
    <n v="105"/>
    <n v="109.42"/>
    <x v="0"/>
    <s v="documentary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b v="1"/>
    <n v="65"/>
    <b v="1"/>
    <s v="film &amp; video/documentary"/>
    <n v="177"/>
    <n v="81.89"/>
    <x v="0"/>
    <s v="documentary"/>
    <x v="7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b v="1"/>
    <n v="118"/>
    <b v="1"/>
    <s v="film &amp; video/documentary"/>
    <n v="108"/>
    <n v="45.67"/>
    <x v="0"/>
    <s v="documentary"/>
    <x v="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b v="1"/>
    <n v="113"/>
    <b v="1"/>
    <s v="film &amp; video/documentary"/>
    <n v="156"/>
    <n v="55.22"/>
    <x v="0"/>
    <s v="documentary"/>
    <x v="5"/>
  </r>
  <r>
    <n v="275"/>
    <x v="275"/>
    <s v="A journey through the origins and influence of funk music from James Brown to D'Angelo we are FINDING THE FUNK!"/>
    <n v="20000"/>
    <n v="21679"/>
    <x v="0"/>
    <x v="0"/>
    <s v="USD"/>
    <d v="2012-11-10T01:46:06"/>
    <x v="275"/>
    <b v="1"/>
    <n v="332"/>
    <b v="1"/>
    <s v="film &amp; video/documentary"/>
    <n v="108"/>
    <n v="65.3"/>
    <x v="0"/>
    <s v="documentary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b v="1"/>
    <n v="62"/>
    <b v="1"/>
    <s v="film &amp; video/documentary"/>
    <n v="148"/>
    <n v="95.23"/>
    <x v="0"/>
    <s v="documentary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b v="1"/>
    <n v="951"/>
    <b v="1"/>
    <s v="film &amp; video/documentary"/>
    <n v="110"/>
    <n v="75.44"/>
    <x v="0"/>
    <s v="documentary"/>
    <x v="0"/>
  </r>
  <r>
    <n v="278"/>
    <x v="278"/>
    <s v="An unlikely story of spirit, defiance and beauty from the most contaminated place on Earth"/>
    <n v="27000"/>
    <n v="40594"/>
    <x v="0"/>
    <x v="0"/>
    <s v="USD"/>
    <d v="2012-10-12T00:58:59"/>
    <x v="278"/>
    <b v="1"/>
    <n v="415"/>
    <b v="1"/>
    <s v="film &amp; video/documentary"/>
    <n v="150"/>
    <n v="97.82"/>
    <x v="0"/>
    <s v="documentary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b v="1"/>
    <n v="305"/>
    <b v="1"/>
    <s v="film &amp; video/documentary"/>
    <n v="157"/>
    <n v="87.69"/>
    <x v="0"/>
    <s v="documentary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b v="1"/>
    <n v="2139"/>
    <b v="1"/>
    <s v="film &amp; video/documentary"/>
    <n v="156"/>
    <n v="54.75"/>
    <x v="0"/>
    <s v="documentary"/>
    <x v="3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b v="1"/>
    <n v="79"/>
    <b v="1"/>
    <s v="film &amp; video/documentary"/>
    <n v="121"/>
    <n v="83.95"/>
    <x v="0"/>
    <s v="documentary"/>
    <x v="8"/>
  </r>
  <r>
    <n v="282"/>
    <x v="282"/>
    <s v="See US Marines make counter-insurgency work in Helmand Province--the Taliban's stronghold in Afghanistan."/>
    <n v="45000"/>
    <n v="45535"/>
    <x v="0"/>
    <x v="0"/>
    <s v="USD"/>
    <d v="2010-02-22T22:00:00"/>
    <x v="282"/>
    <b v="1"/>
    <n v="179"/>
    <b v="1"/>
    <s v="film &amp; video/documentary"/>
    <n v="101"/>
    <n v="254.39"/>
    <x v="0"/>
    <s v="documentary"/>
    <x v="7"/>
  </r>
  <r>
    <n v="283"/>
    <x v="283"/>
    <s v="What is the impact of survivorship on the human condition?"/>
    <n v="18000"/>
    <n v="20569.05"/>
    <x v="0"/>
    <x v="0"/>
    <s v="USD"/>
    <d v="2011-06-01T04:59:00"/>
    <x v="283"/>
    <b v="1"/>
    <n v="202"/>
    <b v="1"/>
    <s v="film &amp; video/documentary"/>
    <n v="114"/>
    <n v="101.83"/>
    <x v="0"/>
    <s v="documentary"/>
    <x v="6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b v="1"/>
    <n v="760"/>
    <b v="1"/>
    <s v="film &amp; video/documentary"/>
    <n v="105"/>
    <n v="55.07"/>
    <x v="0"/>
    <s v="documentary"/>
    <x v="6"/>
  </r>
  <r>
    <n v="285"/>
    <x v="285"/>
    <s v="A documentary about the classic children's book, its creators, and the lasting impact over half a century and beyond."/>
    <n v="14000"/>
    <n v="32035.51"/>
    <x v="0"/>
    <x v="0"/>
    <s v="USD"/>
    <d v="2013-09-19T18:08:48"/>
    <x v="285"/>
    <b v="1"/>
    <n v="563"/>
    <b v="1"/>
    <s v="film &amp; video/documentary"/>
    <n v="229"/>
    <n v="56.9"/>
    <x v="0"/>
    <s v="documentary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d v="2013-03-25T18:35:24"/>
    <x v="286"/>
    <b v="1"/>
    <n v="135"/>
    <b v="1"/>
    <s v="film &amp; video/documentary"/>
    <n v="109"/>
    <n v="121.28"/>
    <x v="0"/>
    <s v="documentary"/>
    <x v="4"/>
  </r>
  <r>
    <n v="287"/>
    <x v="287"/>
    <s v="War is hell. Why would anyone want to spend their weekends there?"/>
    <n v="15000"/>
    <n v="26445"/>
    <x v="0"/>
    <x v="0"/>
    <s v="USD"/>
    <d v="2012-11-02T04:00:00"/>
    <x v="287"/>
    <b v="1"/>
    <n v="290"/>
    <b v="1"/>
    <s v="film &amp; video/documentary"/>
    <n v="176"/>
    <n v="91.19"/>
    <x v="0"/>
    <s v="documentary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b v="1"/>
    <n v="447"/>
    <b v="1"/>
    <s v="film &amp; video/documentary"/>
    <n v="103"/>
    <n v="115.45"/>
    <x v="0"/>
    <s v="documentary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b v="1"/>
    <n v="232"/>
    <b v="1"/>
    <s v="film &amp; video/documentary"/>
    <n v="105"/>
    <n v="67.77"/>
    <x v="0"/>
    <s v="documentary"/>
    <x v="4"/>
  </r>
  <r>
    <n v="290"/>
    <x v="290"/>
    <s v="Help INTOTHEWOODS.TV purchase audio and video gear, lighting and BACK UP HARD DRIVES"/>
    <n v="4500"/>
    <n v="4800.8"/>
    <x v="0"/>
    <x v="0"/>
    <s v="USD"/>
    <d v="2011-02-02T07:59:00"/>
    <x v="290"/>
    <b v="1"/>
    <n v="168"/>
    <b v="1"/>
    <s v="film &amp; video/documentary"/>
    <n v="107"/>
    <n v="28.58"/>
    <x v="0"/>
    <s v="documentary"/>
    <x v="7"/>
  </r>
  <r>
    <n v="291"/>
    <x v="291"/>
    <s v="ZoÃ« Romano will be the first person to RUN the route of the Tour de France. I will join her to document that adventure."/>
    <n v="5000"/>
    <n v="6001"/>
    <x v="0"/>
    <x v="0"/>
    <s v="USD"/>
    <d v="2013-05-01T00:01:00"/>
    <x v="291"/>
    <b v="1"/>
    <n v="128"/>
    <b v="1"/>
    <s v="film &amp; video/documentary"/>
    <n v="120"/>
    <n v="46.88"/>
    <x v="0"/>
    <s v="documentary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b v="1"/>
    <n v="493"/>
    <b v="1"/>
    <s v="film &amp; video/documentary"/>
    <n v="102"/>
    <n v="154.41999999999999"/>
    <x v="0"/>
    <s v="documentary"/>
    <x v="6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b v="1"/>
    <n v="131"/>
    <b v="1"/>
    <s v="film &amp; video/documentary"/>
    <n v="101"/>
    <n v="201.22"/>
    <x v="0"/>
    <s v="documentary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b v="1"/>
    <n v="50"/>
    <b v="1"/>
    <s v="film &amp; video/documentary"/>
    <n v="100"/>
    <n v="100"/>
    <x v="0"/>
    <s v="documentary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b v="1"/>
    <n v="665"/>
    <b v="1"/>
    <s v="film &amp; video/documentary"/>
    <n v="133"/>
    <n v="100.08"/>
    <x v="0"/>
    <s v="documentary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d v="2012-09-07T11:24:43"/>
    <x v="296"/>
    <b v="1"/>
    <n v="129"/>
    <b v="1"/>
    <s v="film &amp; video/documentary"/>
    <n v="119"/>
    <n v="230.09"/>
    <x v="0"/>
    <s v="documentary"/>
    <x v="5"/>
  </r>
  <r>
    <n v="297"/>
    <x v="297"/>
    <s v="Who Owns Yoga? is a feature length documentary film that explores the changing nature of yoga in the modern world."/>
    <n v="20000"/>
    <n v="20128"/>
    <x v="0"/>
    <x v="0"/>
    <s v="USD"/>
    <d v="2015-05-01T03:59:00"/>
    <x v="297"/>
    <b v="1"/>
    <n v="142"/>
    <b v="1"/>
    <s v="film &amp; video/documentary"/>
    <n v="101"/>
    <n v="141.75"/>
    <x v="0"/>
    <s v="documentary"/>
    <x v="0"/>
  </r>
  <r>
    <n v="298"/>
    <x v="298"/>
    <s v="The truth is, we all lie - and by &quot;we,&quot; we mean everyone!"/>
    <n v="126000"/>
    <n v="137254.84"/>
    <x v="0"/>
    <x v="0"/>
    <s v="USD"/>
    <d v="2014-05-09T21:00:00"/>
    <x v="298"/>
    <b v="1"/>
    <n v="2436"/>
    <b v="1"/>
    <s v="film &amp; video/documentary"/>
    <n v="109"/>
    <n v="56.34"/>
    <x v="0"/>
    <s v="documentary"/>
    <x v="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b v="1"/>
    <n v="244"/>
    <b v="1"/>
    <s v="film &amp; video/documentary"/>
    <n v="179"/>
    <n v="73.34"/>
    <x v="0"/>
    <s v="documentary"/>
    <x v="7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b v="1"/>
    <n v="298"/>
    <b v="1"/>
    <s v="film &amp; video/documentary"/>
    <n v="102"/>
    <n v="85.34"/>
    <x v="0"/>
    <s v="documentary"/>
    <x v="6"/>
  </r>
  <r>
    <n v="301"/>
    <x v="301"/>
    <s v="A film about personal memory, amateur cinematography, and visions of the future at the 1939 New York World's Fair."/>
    <n v="13000"/>
    <n v="15435.55"/>
    <x v="0"/>
    <x v="0"/>
    <s v="USD"/>
    <d v="2013-03-19T16:42:15"/>
    <x v="301"/>
    <b v="1"/>
    <n v="251"/>
    <b v="1"/>
    <s v="film &amp; video/documentary"/>
    <n v="119"/>
    <n v="61.5"/>
    <x v="0"/>
    <s v="documentary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b v="1"/>
    <n v="108"/>
    <b v="1"/>
    <s v="film &amp; video/documentary"/>
    <n v="100"/>
    <n v="93.02"/>
    <x v="0"/>
    <s v="documentary"/>
    <x v="5"/>
  </r>
  <r>
    <n v="303"/>
    <x v="303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b v="1"/>
    <n v="82"/>
    <b v="1"/>
    <s v="film &amp; video/documentary"/>
    <n v="137"/>
    <n v="50.29"/>
    <x v="0"/>
    <s v="documentary"/>
    <x v="5"/>
  </r>
  <r>
    <n v="304"/>
    <x v="304"/>
    <s v="A portrait of a life fully realized and a look at what it takes to make great photography."/>
    <n v="3400"/>
    <n v="7876"/>
    <x v="0"/>
    <x v="0"/>
    <s v="USD"/>
    <d v="2012-09-01T02:00:00"/>
    <x v="304"/>
    <b v="1"/>
    <n v="74"/>
    <b v="1"/>
    <s v="film &amp; video/documentary"/>
    <n v="232"/>
    <n v="106.43"/>
    <x v="0"/>
    <s v="documentary"/>
    <x v="5"/>
  </r>
  <r>
    <n v="305"/>
    <x v="305"/>
    <s v="A documentary that I am making about the difficult, but inspiring, life of a late friend of mine."/>
    <n v="7500"/>
    <n v="9775"/>
    <x v="0"/>
    <x v="0"/>
    <s v="USD"/>
    <d v="2012-03-10T15:07:29"/>
    <x v="305"/>
    <b v="1"/>
    <n v="189"/>
    <b v="1"/>
    <s v="film &amp; video/documentary"/>
    <n v="130"/>
    <n v="51.72"/>
    <x v="0"/>
    <s v="documentary"/>
    <x v="5"/>
  </r>
  <r>
    <n v="306"/>
    <x v="306"/>
    <s v="A feature-length documentary on the life of Boston escape artist Jason Escape."/>
    <n v="1000"/>
    <n v="2929"/>
    <x v="0"/>
    <x v="0"/>
    <s v="USD"/>
    <d v="2013-03-20T19:05:33"/>
    <x v="306"/>
    <b v="1"/>
    <n v="80"/>
    <b v="1"/>
    <s v="film &amp; video/documentary"/>
    <n v="293"/>
    <n v="36.61"/>
    <x v="0"/>
    <s v="documentary"/>
    <x v="4"/>
  </r>
  <r>
    <n v="307"/>
    <x v="307"/>
    <s v="Why is grammar important?"/>
    <n v="22000"/>
    <n v="24490"/>
    <x v="0"/>
    <x v="0"/>
    <s v="USD"/>
    <d v="2013-02-07T22:40:01"/>
    <x v="307"/>
    <b v="1"/>
    <n v="576"/>
    <b v="1"/>
    <s v="film &amp; video/documentary"/>
    <n v="111"/>
    <n v="42.52"/>
    <x v="0"/>
    <s v="documentary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d v="2011-03-10T16:40:10"/>
    <x v="308"/>
    <b v="1"/>
    <n v="202"/>
    <b v="1"/>
    <s v="film &amp; video/documentary"/>
    <n v="106"/>
    <n v="62.71"/>
    <x v="0"/>
    <s v="documentary"/>
    <x v="6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b v="1"/>
    <n v="238"/>
    <b v="1"/>
    <s v="film &amp; video/documentary"/>
    <n v="119"/>
    <n v="89.96"/>
    <x v="0"/>
    <s v="documentary"/>
    <x v="5"/>
  </r>
  <r>
    <n v="310"/>
    <x v="310"/>
    <s v="30 day tour to release a compilation CD with 16 original songs about hometowns.  Webisodes and documentary to follow."/>
    <n v="1000"/>
    <n v="1041.29"/>
    <x v="0"/>
    <x v="0"/>
    <s v="USD"/>
    <d v="2011-10-20T02:00:00"/>
    <x v="310"/>
    <b v="1"/>
    <n v="36"/>
    <b v="1"/>
    <s v="film &amp; video/documentary"/>
    <n v="104"/>
    <n v="28.92"/>
    <x v="0"/>
    <s v="documentary"/>
    <x v="6"/>
  </r>
  <r>
    <n v="311"/>
    <x v="311"/>
    <s v="An imaginative interactive documentary about Leah Callahan, a freestyle wrestler and Olympic hopeful."/>
    <n v="20000"/>
    <n v="20820.330000000002"/>
    <x v="0"/>
    <x v="0"/>
    <s v="USD"/>
    <d v="2012-01-01T07:59:00"/>
    <x v="311"/>
    <b v="1"/>
    <n v="150"/>
    <b v="1"/>
    <s v="film &amp; video/documentary"/>
    <n v="104"/>
    <n v="138.80000000000001"/>
    <x v="0"/>
    <s v="documentary"/>
    <x v="6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b v="1"/>
    <n v="146"/>
    <b v="1"/>
    <s v="film &amp; video/documentary"/>
    <n v="112"/>
    <n v="61.3"/>
    <x v="0"/>
    <s v="documentary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b v="1"/>
    <n v="222"/>
    <b v="1"/>
    <s v="film &amp; video/documentary"/>
    <n v="105"/>
    <n v="80.2"/>
    <x v="0"/>
    <s v="documentary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b v="1"/>
    <n v="120"/>
    <b v="1"/>
    <s v="film &amp; video/documentary"/>
    <n v="385"/>
    <n v="32.1"/>
    <x v="0"/>
    <s v="documentary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d v="2012-08-22T18:32:14"/>
    <x v="315"/>
    <b v="1"/>
    <n v="126"/>
    <b v="1"/>
    <s v="film &amp; video/documentary"/>
    <n v="101"/>
    <n v="200.89"/>
    <x v="0"/>
    <s v="documentary"/>
    <x v="5"/>
  </r>
  <r>
    <n v="316"/>
    <x v="316"/>
    <s v="Award winning documentary The Secret Trial 5 needs your help for a Cross-Canada Tour!"/>
    <n v="15000"/>
    <n v="17066"/>
    <x v="0"/>
    <x v="5"/>
    <s v="CAD"/>
    <d v="2014-12-11T04:59:00"/>
    <x v="316"/>
    <b v="1"/>
    <n v="158"/>
    <b v="1"/>
    <s v="film &amp; video/documentary"/>
    <n v="114"/>
    <n v="108.01"/>
    <x v="0"/>
    <s v="documentary"/>
    <x v="3"/>
  </r>
  <r>
    <n v="317"/>
    <x v="317"/>
    <s v="The story of a cowboy town with a prison problem, and the colorful characters who call it home."/>
    <n v="30000"/>
    <n v="30241"/>
    <x v="0"/>
    <x v="0"/>
    <s v="USD"/>
    <d v="2013-12-11T16:14:43"/>
    <x v="317"/>
    <b v="1"/>
    <n v="316"/>
    <b v="1"/>
    <s v="film &amp; video/documentary"/>
    <n v="101"/>
    <n v="95.7"/>
    <x v="0"/>
    <s v="documentary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d v="2013-03-26T23:55:51"/>
    <x v="318"/>
    <b v="1"/>
    <n v="284"/>
    <b v="1"/>
    <s v="film &amp; video/documentary"/>
    <n v="283"/>
    <n v="49.88"/>
    <x v="0"/>
    <s v="documentary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b v="1"/>
    <n v="51"/>
    <b v="1"/>
    <s v="film &amp; video/documentary"/>
    <n v="113"/>
    <n v="110.47"/>
    <x v="0"/>
    <s v="documentary"/>
    <x v="8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b v="1"/>
    <n v="158"/>
    <b v="1"/>
    <s v="film &amp; video/documentary"/>
    <n v="107"/>
    <n v="134.91"/>
    <x v="0"/>
    <s v="documentary"/>
    <x v="0"/>
  </r>
  <r>
    <n v="321"/>
    <x v="321"/>
    <s v="The more digital the world, the more analog our dreams._x000a_A feature documentary shot on 35mm film."/>
    <n v="35000"/>
    <n v="35932"/>
    <x v="0"/>
    <x v="12"/>
    <s v="EUR"/>
    <d v="2016-11-08T11:43:06"/>
    <x v="321"/>
    <b v="1"/>
    <n v="337"/>
    <b v="1"/>
    <s v="film &amp; video/documentary"/>
    <n v="103"/>
    <n v="106.62"/>
    <x v="0"/>
    <s v="documentary"/>
    <x v="2"/>
  </r>
  <r>
    <n v="322"/>
    <x v="322"/>
    <s v="A documentary film about the largest elephants on earth and what is being done to ensure their survival."/>
    <n v="25000"/>
    <n v="26978"/>
    <x v="0"/>
    <x v="0"/>
    <s v="USD"/>
    <d v="2016-05-13T13:40:48"/>
    <x v="322"/>
    <b v="1"/>
    <n v="186"/>
    <b v="1"/>
    <s v="film &amp; video/documentary"/>
    <n v="108"/>
    <n v="145.04"/>
    <x v="0"/>
    <s v="documentary"/>
    <x v="2"/>
  </r>
  <r>
    <n v="323"/>
    <x v="323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b v="1"/>
    <n v="58"/>
    <b v="1"/>
    <s v="film &amp; video/documentary"/>
    <n v="123"/>
    <n v="114.59"/>
    <x v="0"/>
    <s v="documentary"/>
    <x v="2"/>
  </r>
  <r>
    <n v="324"/>
    <x v="324"/>
    <s v="A documentary about a Vietnam veteran who finds peace from his PTSD through Disney, rather than medication."/>
    <n v="8500"/>
    <n v="8636"/>
    <x v="0"/>
    <x v="0"/>
    <s v="USD"/>
    <d v="2015-08-01T15:01:48"/>
    <x v="324"/>
    <b v="1"/>
    <n v="82"/>
    <b v="1"/>
    <s v="film &amp; video/documentary"/>
    <n v="102"/>
    <n v="105.32"/>
    <x v="0"/>
    <s v="documentary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d v="2016-12-20T04:30:33"/>
    <x v="325"/>
    <b v="1"/>
    <n v="736"/>
    <b v="1"/>
    <s v="film &amp; video/documentary"/>
    <n v="104"/>
    <n v="70.92"/>
    <x v="0"/>
    <s v="documentary"/>
    <x v="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b v="1"/>
    <n v="1151"/>
    <b v="1"/>
    <s v="film &amp; video/documentary"/>
    <n v="113"/>
    <n v="147.16999999999999"/>
    <x v="0"/>
    <s v="documentary"/>
    <x v="1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b v="1"/>
    <n v="34"/>
    <b v="1"/>
    <s v="film &amp; video/documentary"/>
    <n v="136"/>
    <n v="160.47"/>
    <x v="0"/>
    <s v="documentary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b v="1"/>
    <n v="498"/>
    <b v="1"/>
    <s v="film &amp; video/documentary"/>
    <n v="104"/>
    <n v="156.05000000000001"/>
    <x v="0"/>
    <s v="documentary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d v="2015-11-07T04:00:00"/>
    <x v="329"/>
    <b v="1"/>
    <n v="167"/>
    <b v="1"/>
    <s v="film &amp; video/documentary"/>
    <n v="106"/>
    <n v="63.17"/>
    <x v="0"/>
    <s v="documentary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b v="1"/>
    <n v="340"/>
    <b v="1"/>
    <s v="film &amp; video/documentary"/>
    <n v="102"/>
    <n v="104.82"/>
    <x v="0"/>
    <s v="documentary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b v="1"/>
    <n v="438"/>
    <b v="1"/>
    <s v="film &amp; video/documentary"/>
    <n v="107"/>
    <n v="97.36"/>
    <x v="0"/>
    <s v="documentary"/>
    <x v="2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b v="1"/>
    <n v="555"/>
    <b v="1"/>
    <s v="film &amp; video/documentary"/>
    <n v="113"/>
    <n v="203.63"/>
    <x v="0"/>
    <s v="documentary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b v="1"/>
    <n v="266"/>
    <b v="1"/>
    <s v="film &amp; video/documentary"/>
    <n v="125"/>
    <n v="188.31"/>
    <x v="0"/>
    <s v="documentary"/>
    <x v="2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b v="1"/>
    <n v="69"/>
    <b v="1"/>
    <s v="film &amp; video/documentary"/>
    <n v="101"/>
    <n v="146.65"/>
    <x v="0"/>
    <s v="documentary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b v="1"/>
    <n v="80"/>
    <b v="1"/>
    <s v="film &amp; video/documentary"/>
    <n v="103"/>
    <n v="109.19"/>
    <x v="0"/>
    <s v="documentary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b v="1"/>
    <n v="493"/>
    <b v="1"/>
    <s v="film &amp; video/documentary"/>
    <n v="117"/>
    <n v="59.25"/>
    <x v="0"/>
    <s v="documentary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b v="1"/>
    <n v="31"/>
    <b v="1"/>
    <s v="film &amp; video/documentary"/>
    <n v="101"/>
    <n v="97.9"/>
    <x v="0"/>
    <s v="documentary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b v="1"/>
    <n v="236"/>
    <b v="1"/>
    <s v="film &amp; video/documentary"/>
    <n v="110"/>
    <n v="70"/>
    <x v="0"/>
    <s v="documentary"/>
    <x v="2"/>
  </r>
  <r>
    <n v="339"/>
    <x v="339"/>
    <s v="A documentary film following the world's greatest palindromists leading up to the 2017 World Palindrome Championship."/>
    <n v="6000"/>
    <n v="6485"/>
    <x v="0"/>
    <x v="0"/>
    <s v="USD"/>
    <d v="2015-04-29T18:14:28"/>
    <x v="339"/>
    <b v="1"/>
    <n v="89"/>
    <b v="1"/>
    <s v="film &amp; video/documentary"/>
    <n v="108"/>
    <n v="72.87"/>
    <x v="0"/>
    <s v="documentary"/>
    <x v="0"/>
  </r>
  <r>
    <n v="340"/>
    <x v="340"/>
    <s v="Feature-length documentary about five Somali Muslim students pursuing dreams of education in America"/>
    <n v="35000"/>
    <n v="43758"/>
    <x v="0"/>
    <x v="0"/>
    <s v="USD"/>
    <d v="2017-03-08T21:00:00"/>
    <x v="340"/>
    <b v="1"/>
    <n v="299"/>
    <b v="1"/>
    <s v="film &amp; video/documentary"/>
    <n v="125"/>
    <n v="146.35"/>
    <x v="0"/>
    <s v="documentary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b v="1"/>
    <n v="55"/>
    <b v="1"/>
    <s v="film &amp; video/documentary"/>
    <n v="107"/>
    <n v="67.91"/>
    <x v="0"/>
    <s v="documentary"/>
    <x v="3"/>
  </r>
  <r>
    <n v="342"/>
    <x v="342"/>
    <s v="BREAKING A MONSTER needs your help to play in THEATERS!"/>
    <n v="55000"/>
    <n v="55201.52"/>
    <x v="0"/>
    <x v="0"/>
    <s v="USD"/>
    <d v="2016-04-29T18:44:25"/>
    <x v="342"/>
    <b v="1"/>
    <n v="325"/>
    <b v="1"/>
    <s v="film &amp; video/documentary"/>
    <n v="100"/>
    <n v="169.85"/>
    <x v="0"/>
    <s v="documentary"/>
    <x v="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b v="1"/>
    <n v="524"/>
    <b v="1"/>
    <s v="film &amp; video/documentary"/>
    <n v="102"/>
    <n v="58.41"/>
    <x v="0"/>
    <s v="documentary"/>
    <x v="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b v="1"/>
    <n v="285"/>
    <b v="1"/>
    <s v="film &amp; video/documentary"/>
    <n v="102"/>
    <n v="119.99"/>
    <x v="0"/>
    <s v="documentary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d v="2015-05-20T22:39:50"/>
    <x v="345"/>
    <b v="1"/>
    <n v="179"/>
    <b v="1"/>
    <s v="film &amp; video/documentary"/>
    <n v="123"/>
    <n v="99.86"/>
    <x v="0"/>
    <s v="documentary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b v="1"/>
    <n v="188"/>
    <b v="1"/>
    <s v="film &amp; video/documentary"/>
    <n v="170"/>
    <n v="90.58"/>
    <x v="0"/>
    <s v="documentary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b v="1"/>
    <n v="379"/>
    <b v="1"/>
    <s v="film &amp; video/documentary"/>
    <n v="112"/>
    <n v="117.77"/>
    <x v="0"/>
    <s v="documentary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b v="1"/>
    <n v="119"/>
    <b v="1"/>
    <s v="film &amp; video/documentary"/>
    <n v="103"/>
    <n v="86.55"/>
    <x v="0"/>
    <s v="documentary"/>
    <x v="0"/>
  </r>
  <r>
    <n v="349"/>
    <x v="349"/>
    <s v="After 52 years of war, FARC guerrilla soldiers rejoin Colombian society to forge new lives of peace."/>
    <n v="11260"/>
    <n v="12007.18"/>
    <x v="0"/>
    <x v="0"/>
    <s v="USD"/>
    <d v="2017-02-24T11:58:28"/>
    <x v="349"/>
    <b v="1"/>
    <n v="167"/>
    <b v="1"/>
    <s v="film &amp; video/documentary"/>
    <n v="107"/>
    <n v="71.900000000000006"/>
    <x v="0"/>
    <s v="documentary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b v="1"/>
    <n v="221"/>
    <b v="1"/>
    <s v="film &amp; video/documentary"/>
    <n v="115"/>
    <n v="129.82"/>
    <x v="0"/>
    <s v="documentary"/>
    <x v="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b v="1"/>
    <n v="964"/>
    <b v="1"/>
    <s v="film &amp; video/documentary"/>
    <n v="127"/>
    <n v="44.91"/>
    <x v="0"/>
    <s v="documentary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d v="2014-10-08T04:01:08"/>
    <x v="352"/>
    <b v="1"/>
    <n v="286"/>
    <b v="1"/>
    <s v="film &amp; video/documentary"/>
    <n v="117"/>
    <n v="40.76"/>
    <x v="0"/>
    <s v="documentary"/>
    <x v="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b v="1"/>
    <n v="613"/>
    <b v="1"/>
    <s v="film &amp; video/documentary"/>
    <n v="109"/>
    <n v="103.52"/>
    <x v="0"/>
    <s v="documentary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b v="1"/>
    <n v="29"/>
    <b v="1"/>
    <s v="film &amp; video/documentary"/>
    <n v="104"/>
    <n v="125.45"/>
    <x v="0"/>
    <s v="documentary"/>
    <x v="2"/>
  </r>
  <r>
    <n v="355"/>
    <x v="355"/>
    <s v="A documentary film about the late REZA ABDOH and his performance company DAR A LUZ."/>
    <n v="35000"/>
    <n v="40690"/>
    <x v="0"/>
    <x v="0"/>
    <s v="USD"/>
    <d v="2014-12-01T08:03:14"/>
    <x v="355"/>
    <b v="1"/>
    <n v="165"/>
    <b v="1"/>
    <s v="film &amp; video/documentary"/>
    <n v="116"/>
    <n v="246.61"/>
    <x v="0"/>
    <s v="documentary"/>
    <x v="3"/>
  </r>
  <r>
    <n v="356"/>
    <x v="356"/>
    <s v="A documentary about halibut conservation and how it impacts communities of Southeast Alaska."/>
    <n v="7500"/>
    <n v="7701.93"/>
    <x v="0"/>
    <x v="0"/>
    <s v="USD"/>
    <d v="2016-03-16T18:16:33"/>
    <x v="356"/>
    <b v="1"/>
    <n v="97"/>
    <b v="1"/>
    <s v="film &amp; video/documentary"/>
    <n v="103"/>
    <n v="79.400000000000006"/>
    <x v="0"/>
    <s v="documentary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b v="1"/>
    <n v="303"/>
    <b v="1"/>
    <s v="film &amp; video/documentary"/>
    <n v="174"/>
    <n v="86.14"/>
    <x v="0"/>
    <s v="documentary"/>
    <x v="0"/>
  </r>
  <r>
    <n v="358"/>
    <x v="358"/>
    <s v="Screenwriter. Novelist. Playwright. The inside story of famed writer William Goldman. As only he can tell it."/>
    <n v="50000"/>
    <n v="51544"/>
    <x v="0"/>
    <x v="0"/>
    <s v="USD"/>
    <d v="2016-06-15T15:00:00"/>
    <x v="358"/>
    <b v="1"/>
    <n v="267"/>
    <b v="1"/>
    <s v="film &amp; video/documentary"/>
    <n v="103"/>
    <n v="193.05"/>
    <x v="0"/>
    <s v="documentary"/>
    <x v="2"/>
  </r>
  <r>
    <n v="359"/>
    <x v="359"/>
    <s v="Circus burlesque innovators, Trixie and Monkey seek to balance love and life while pursuing new creative heights."/>
    <n v="24200"/>
    <n v="25375"/>
    <x v="0"/>
    <x v="0"/>
    <s v="USD"/>
    <d v="2014-11-14T05:12:00"/>
    <x v="359"/>
    <b v="1"/>
    <n v="302"/>
    <b v="1"/>
    <s v="film &amp; video/documentary"/>
    <n v="105"/>
    <n v="84.02"/>
    <x v="0"/>
    <s v="documentary"/>
    <x v="3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b v="0"/>
    <n v="87"/>
    <b v="1"/>
    <s v="film &amp; video/documentary"/>
    <n v="101"/>
    <n v="139.83000000000001"/>
    <x v="0"/>
    <s v="documentary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b v="0"/>
    <n v="354"/>
    <b v="1"/>
    <s v="film &amp; video/documentary"/>
    <n v="111"/>
    <n v="109.82"/>
    <x v="0"/>
    <s v="documentary"/>
    <x v="3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b v="0"/>
    <n v="86"/>
    <b v="1"/>
    <s v="film &amp; video/documentary"/>
    <n v="124"/>
    <n v="139.53"/>
    <x v="0"/>
    <s v="documentary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b v="0"/>
    <n v="26"/>
    <b v="1"/>
    <s v="film &amp; video/documentary"/>
    <n v="101"/>
    <n v="347.85"/>
    <x v="0"/>
    <s v="documentary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b v="0"/>
    <n v="113"/>
    <b v="1"/>
    <s v="film &amp; video/documentary"/>
    <n v="110"/>
    <n v="68.239999999999995"/>
    <x v="0"/>
    <s v="documentary"/>
    <x v="3"/>
  </r>
  <r>
    <n v="365"/>
    <x v="365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b v="0"/>
    <n v="65"/>
    <b v="1"/>
    <s v="film &amp; video/documentary"/>
    <n v="104"/>
    <n v="239.94"/>
    <x v="0"/>
    <s v="documentary"/>
    <x v="3"/>
  </r>
  <r>
    <n v="366"/>
    <x v="366"/>
    <s v="One Bushman familyâ€™s struggle to survive genocide, dispossession and post-apartheid freedom in South Africa."/>
    <n v="38000"/>
    <n v="38500"/>
    <x v="0"/>
    <x v="0"/>
    <s v="USD"/>
    <d v="2012-05-20T19:01:58"/>
    <x v="366"/>
    <b v="0"/>
    <n v="134"/>
    <b v="1"/>
    <s v="film &amp; video/documentary"/>
    <n v="101"/>
    <n v="287.31"/>
    <x v="0"/>
    <s v="documentary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b v="0"/>
    <n v="119"/>
    <b v="1"/>
    <s v="film &amp; video/documentary"/>
    <n v="103"/>
    <n v="86.85"/>
    <x v="0"/>
    <s v="documentary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b v="0"/>
    <n v="159"/>
    <b v="1"/>
    <s v="film &amp; video/documentary"/>
    <n v="104"/>
    <n v="81.849999999999994"/>
    <x v="0"/>
    <s v="documentary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b v="0"/>
    <n v="167"/>
    <b v="1"/>
    <s v="film &amp; video/documentary"/>
    <n v="110"/>
    <n v="42.87"/>
    <x v="0"/>
    <s v="documentary"/>
    <x v="6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b v="0"/>
    <n v="43"/>
    <b v="1"/>
    <s v="film &amp; video/documentary"/>
    <n v="122"/>
    <n v="709.42"/>
    <x v="0"/>
    <s v="documentary"/>
    <x v="2"/>
  </r>
  <r>
    <n v="371"/>
    <x v="371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b v="0"/>
    <n v="1062"/>
    <b v="1"/>
    <s v="film &amp; video/documentary"/>
    <n v="114"/>
    <n v="161.26"/>
    <x v="0"/>
    <s v="documentary"/>
    <x v="5"/>
  </r>
  <r>
    <n v="372"/>
    <x v="372"/>
    <s v="A short documentary exploring the uses of 'Natural Horsemanship' across Europe"/>
    <n v="300"/>
    <n v="376"/>
    <x v="0"/>
    <x v="1"/>
    <s v="GBP"/>
    <d v="2016-04-05T16:00:00"/>
    <x v="372"/>
    <b v="0"/>
    <n v="9"/>
    <b v="1"/>
    <s v="film &amp; video/documentary"/>
    <n v="125"/>
    <n v="41.78"/>
    <x v="0"/>
    <s v="documentary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d v="2012-07-18T21:53:18"/>
    <x v="373"/>
    <b v="0"/>
    <n v="89"/>
    <b v="1"/>
    <s v="film &amp; video/documentary"/>
    <n v="107"/>
    <n v="89.89"/>
    <x v="0"/>
    <s v="documentary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b v="0"/>
    <n v="174"/>
    <b v="1"/>
    <s v="film &amp; video/documentary"/>
    <n v="131"/>
    <n v="45.05"/>
    <x v="0"/>
    <s v="documentary"/>
    <x v="6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b v="0"/>
    <n v="14"/>
    <b v="1"/>
    <s v="film &amp; video/documentary"/>
    <n v="120"/>
    <n v="42.86"/>
    <x v="0"/>
    <s v="documentary"/>
    <x v="3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b v="0"/>
    <n v="48"/>
    <b v="1"/>
    <s v="film &amp; video/documentary"/>
    <n v="106"/>
    <n v="54.08"/>
    <x v="0"/>
    <s v="documentary"/>
    <x v="2"/>
  </r>
  <r>
    <n v="377"/>
    <x v="377"/>
    <s v="Dangerous. Sexy. All-American Girl. You know the look. Now meet the women who are making retro style modern."/>
    <n v="12000"/>
    <n v="13728"/>
    <x v="0"/>
    <x v="0"/>
    <s v="USD"/>
    <d v="2015-11-14T07:01:00"/>
    <x v="377"/>
    <b v="0"/>
    <n v="133"/>
    <b v="1"/>
    <s v="film &amp; video/documentary"/>
    <n v="114"/>
    <n v="103.22"/>
    <x v="0"/>
    <s v="documentary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b v="0"/>
    <n v="83"/>
    <b v="1"/>
    <s v="film &amp; video/documentary"/>
    <n v="112"/>
    <n v="40.4"/>
    <x v="0"/>
    <s v="documentary"/>
    <x v="2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b v="0"/>
    <n v="149"/>
    <b v="1"/>
    <s v="film &amp; video/documentary"/>
    <n v="116"/>
    <n v="116.86"/>
    <x v="0"/>
    <s v="documentary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b v="0"/>
    <n v="49"/>
    <b v="1"/>
    <s v="film &amp; video/documentary"/>
    <n v="142"/>
    <n v="115.51"/>
    <x v="0"/>
    <s v="documentary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d v="2012-07-30T05:00:00"/>
    <x v="381"/>
    <b v="0"/>
    <n v="251"/>
    <b v="1"/>
    <s v="film &amp; video/documentary"/>
    <n v="105"/>
    <n v="104.31"/>
    <x v="0"/>
    <s v="documentary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b v="0"/>
    <n v="22"/>
    <b v="1"/>
    <s v="film &amp; video/documentary"/>
    <n v="256"/>
    <n v="69.77"/>
    <x v="0"/>
    <s v="documentary"/>
    <x v="5"/>
  </r>
  <r>
    <n v="383"/>
    <x v="383"/>
    <s v="An independent documentary web series about storm chasing in tornado alley that features the chase team TornadoRaiders.com"/>
    <n v="999"/>
    <n v="2065"/>
    <x v="0"/>
    <x v="0"/>
    <s v="USD"/>
    <d v="2014-05-19T02:49:19"/>
    <x v="383"/>
    <b v="0"/>
    <n v="48"/>
    <b v="1"/>
    <s v="film &amp; video/documentary"/>
    <n v="207"/>
    <n v="43.02"/>
    <x v="0"/>
    <s v="documentary"/>
    <x v="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b v="0"/>
    <n v="383"/>
    <b v="1"/>
    <s v="film &amp; video/documentary"/>
    <n v="112"/>
    <n v="58.54"/>
    <x v="0"/>
    <s v="documentary"/>
    <x v="3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b v="0"/>
    <n v="237"/>
    <b v="1"/>
    <s v="film &amp; video/documentary"/>
    <n v="106"/>
    <n v="111.8"/>
    <x v="0"/>
    <s v="documentary"/>
    <x v="3"/>
  </r>
  <r>
    <n v="386"/>
    <x v="386"/>
    <s v="Eight friends reunite to achieve their childhood dream of designing, constructing, and launching a homemade submarine."/>
    <n v="600"/>
    <n v="601"/>
    <x v="0"/>
    <x v="0"/>
    <s v="USD"/>
    <d v="2015-08-10T22:49:51"/>
    <x v="386"/>
    <b v="0"/>
    <n v="13"/>
    <b v="1"/>
    <s v="film &amp; video/documentary"/>
    <n v="100"/>
    <n v="46.23"/>
    <x v="0"/>
    <s v="documentary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b v="0"/>
    <n v="562"/>
    <b v="1"/>
    <s v="film &amp; video/documentary"/>
    <n v="214"/>
    <n v="144.69"/>
    <x v="0"/>
    <s v="documentary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d v="2016-07-28T01:49:40"/>
    <x v="388"/>
    <b v="0"/>
    <n v="71"/>
    <b v="1"/>
    <s v="film &amp; video/documentary"/>
    <n v="126"/>
    <n v="88.85"/>
    <x v="0"/>
    <s v="documentary"/>
    <x v="2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b v="0"/>
    <n v="1510"/>
    <b v="1"/>
    <s v="film &amp; video/documentary"/>
    <n v="182"/>
    <n v="81.75"/>
    <x v="0"/>
    <s v="documentary"/>
    <x v="3"/>
  </r>
  <r>
    <n v="390"/>
    <x v="390"/>
    <s v="Join UCF as they dive into the creative and community outreach for the families in St. Vincent and the Grenadines."/>
    <n v="1000"/>
    <n v="1000"/>
    <x v="0"/>
    <x v="0"/>
    <s v="USD"/>
    <d v="2015-05-08T00:52:52"/>
    <x v="390"/>
    <b v="0"/>
    <n v="14"/>
    <b v="1"/>
    <s v="film &amp; video/documentary"/>
    <n v="100"/>
    <n v="71.430000000000007"/>
    <x v="0"/>
    <s v="documentary"/>
    <x v="0"/>
  </r>
  <r>
    <n v="391"/>
    <x v="391"/>
    <s v="Too many women feel confused about their orgasm and shame about their desire. This movie aims to change that."/>
    <n v="20000"/>
    <n v="20122"/>
    <x v="0"/>
    <x v="0"/>
    <s v="USD"/>
    <d v="2011-12-18T00:59:00"/>
    <x v="391"/>
    <b v="0"/>
    <n v="193"/>
    <b v="1"/>
    <s v="film &amp; video/documentary"/>
    <n v="101"/>
    <n v="104.26"/>
    <x v="0"/>
    <s v="documentary"/>
    <x v="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b v="0"/>
    <n v="206"/>
    <b v="1"/>
    <s v="film &amp; video/documentary"/>
    <n v="101"/>
    <n v="90.62"/>
    <x v="0"/>
    <s v="documentary"/>
    <x v="6"/>
  </r>
  <r>
    <n v="393"/>
    <x v="393"/>
    <s v="This is a story thatâ€™s never been told, about tackling climate change one penguin at a timeâ€¦"/>
    <n v="50000"/>
    <n v="55223"/>
    <x v="0"/>
    <x v="0"/>
    <s v="USD"/>
    <d v="2013-10-10T17:00:52"/>
    <x v="393"/>
    <b v="0"/>
    <n v="351"/>
    <b v="1"/>
    <s v="film &amp; video/documentary"/>
    <n v="110"/>
    <n v="157.33000000000001"/>
    <x v="0"/>
    <s v="documentary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b v="0"/>
    <n v="50"/>
    <b v="1"/>
    <s v="film &amp; video/documentary"/>
    <n v="112"/>
    <n v="105.18"/>
    <x v="0"/>
    <s v="documentary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b v="0"/>
    <n v="184"/>
    <b v="1"/>
    <s v="film &amp; video/documentary"/>
    <n v="108"/>
    <n v="58.72"/>
    <x v="0"/>
    <s v="documentary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b v="0"/>
    <n v="196"/>
    <b v="1"/>
    <s v="film &amp; video/documentary"/>
    <n v="107"/>
    <n v="81.63"/>
    <x v="0"/>
    <s v="documentary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b v="0"/>
    <n v="229"/>
    <b v="1"/>
    <s v="film &amp; video/documentary"/>
    <n v="104"/>
    <n v="56.46"/>
    <x v="0"/>
    <s v="documentary"/>
    <x v="7"/>
  </r>
  <r>
    <n v="398"/>
    <x v="398"/>
    <s v="My film tells the stories of Jewish Child Holocaust Survivors and how they rebuilt their lives. STRETCH GOALS ADDED!"/>
    <n v="7500"/>
    <n v="9387"/>
    <x v="0"/>
    <x v="0"/>
    <s v="USD"/>
    <d v="2015-04-29T19:02:06"/>
    <x v="398"/>
    <b v="0"/>
    <n v="67"/>
    <b v="1"/>
    <s v="film &amp; video/documentary"/>
    <n v="125"/>
    <n v="140.1"/>
    <x v="0"/>
    <s v="documentary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b v="0"/>
    <n v="95"/>
    <b v="1"/>
    <s v="film &amp; video/documentary"/>
    <n v="107"/>
    <n v="224.85"/>
    <x v="0"/>
    <s v="documentary"/>
    <x v="2"/>
  </r>
  <r>
    <n v="400"/>
    <x v="400"/>
    <s v="A documentary film on a sustainable, grassroots effort to fight malnutrition in Indonesia.  And it's organic!"/>
    <n v="10000"/>
    <n v="11230.25"/>
    <x v="0"/>
    <x v="0"/>
    <s v="USD"/>
    <d v="2014-05-17T03:30:00"/>
    <x v="400"/>
    <b v="0"/>
    <n v="62"/>
    <b v="1"/>
    <s v="film &amp; video/documentary"/>
    <n v="112"/>
    <n v="181.13"/>
    <x v="0"/>
    <s v="documentary"/>
    <x v="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b v="0"/>
    <n v="73"/>
    <b v="1"/>
    <s v="film &amp; video/documentary"/>
    <n v="104"/>
    <n v="711.04"/>
    <x v="0"/>
    <s v="documentary"/>
    <x v="6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b v="0"/>
    <n v="43"/>
    <b v="1"/>
    <s v="film &amp; video/documentary"/>
    <n v="142"/>
    <n v="65.88"/>
    <x v="0"/>
    <s v="documentary"/>
    <x v="0"/>
  </r>
  <r>
    <n v="403"/>
    <x v="403"/>
    <s v="A documentary adventure about bananas - and people. Your round-trip ticket into the heart of banana-cultures!!"/>
    <n v="5000"/>
    <n v="5263"/>
    <x v="0"/>
    <x v="0"/>
    <s v="USD"/>
    <d v="2011-08-10T07:08:00"/>
    <x v="403"/>
    <b v="0"/>
    <n v="70"/>
    <b v="1"/>
    <s v="film &amp; video/documentary"/>
    <n v="105"/>
    <n v="75.19"/>
    <x v="0"/>
    <s v="documentary"/>
    <x v="6"/>
  </r>
  <r>
    <n v="404"/>
    <x v="404"/>
    <s v="A feature length documentary, exploring the many lives memorialized by the iconic AIDS Memorial Quilt."/>
    <n v="35000"/>
    <n v="36082"/>
    <x v="0"/>
    <x v="0"/>
    <s v="USD"/>
    <d v="2014-02-05T23:04:00"/>
    <x v="404"/>
    <b v="0"/>
    <n v="271"/>
    <b v="1"/>
    <s v="film &amp; video/documentary"/>
    <n v="103"/>
    <n v="133.13999999999999"/>
    <x v="0"/>
    <s v="documentary"/>
    <x v="3"/>
  </r>
  <r>
    <n v="405"/>
    <x v="405"/>
    <s v="Come, join our movie movement.  A new documentary about the healing power of food."/>
    <n v="2820"/>
    <n v="3036"/>
    <x v="0"/>
    <x v="0"/>
    <s v="USD"/>
    <d v="2014-03-06T02:02:19"/>
    <x v="405"/>
    <b v="0"/>
    <n v="55"/>
    <b v="1"/>
    <s v="film &amp; video/documentary"/>
    <n v="108"/>
    <n v="55.2"/>
    <x v="0"/>
    <s v="documentary"/>
    <x v="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b v="0"/>
    <n v="35"/>
    <b v="1"/>
    <s v="film &amp; video/documentary"/>
    <n v="108"/>
    <n v="86.16"/>
    <x v="0"/>
    <s v="documentary"/>
    <x v="6"/>
  </r>
  <r>
    <n v="407"/>
    <x v="407"/>
    <s v="The story of the 1886 Haymarket Riot explored through the history of the Haymarket Police Memorial Statue."/>
    <n v="2000"/>
    <n v="2031"/>
    <x v="0"/>
    <x v="0"/>
    <s v="USD"/>
    <d v="2011-11-19T21:54:10"/>
    <x v="407"/>
    <b v="0"/>
    <n v="22"/>
    <b v="1"/>
    <s v="film &amp; video/documentary"/>
    <n v="102"/>
    <n v="92.32"/>
    <x v="0"/>
    <s v="documentary"/>
    <x v="6"/>
  </r>
  <r>
    <n v="408"/>
    <x v="408"/>
    <s v="A documentary exploring the phenomenon of custom and branded yarmulkes in Jewish-American communities."/>
    <n v="6000"/>
    <n v="6086.26"/>
    <x v="0"/>
    <x v="0"/>
    <s v="USD"/>
    <d v="2013-11-05T18:39:50"/>
    <x v="408"/>
    <b v="0"/>
    <n v="38"/>
    <b v="1"/>
    <s v="film &amp; video/documentary"/>
    <n v="101"/>
    <n v="160.16"/>
    <x v="0"/>
    <s v="documentary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d v="2016-07-22T20:42:24"/>
    <x v="409"/>
    <b v="0"/>
    <n v="15"/>
    <b v="1"/>
    <s v="film &amp; video/documentary"/>
    <n v="137"/>
    <n v="45.6"/>
    <x v="0"/>
    <s v="documentary"/>
    <x v="2"/>
  </r>
  <r>
    <n v="410"/>
    <x v="410"/>
    <s v="January was a mentor, advocate, and friend.  Her life tragically came to an end in September 2012.  This film is her story."/>
    <n v="1000"/>
    <n v="1283"/>
    <x v="0"/>
    <x v="5"/>
    <s v="CAD"/>
    <d v="2015-06-18T23:33:17"/>
    <x v="410"/>
    <b v="0"/>
    <n v="7"/>
    <b v="1"/>
    <s v="film &amp; video/documentary"/>
    <n v="128"/>
    <n v="183.29"/>
    <x v="0"/>
    <s v="documentary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b v="0"/>
    <n v="241"/>
    <b v="1"/>
    <s v="film &amp; video/documentary"/>
    <n v="101"/>
    <n v="125.79"/>
    <x v="0"/>
    <s v="documentary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b v="0"/>
    <n v="55"/>
    <b v="1"/>
    <s v="film &amp; video/documentary"/>
    <n v="127"/>
    <n v="57.65"/>
    <x v="0"/>
    <s v="documentary"/>
    <x v="5"/>
  </r>
  <r>
    <n v="413"/>
    <x v="413"/>
    <s v="A journey to discover how Somalis are rebuilding their shattered nation, with a focus on the role that women are playing."/>
    <n v="12800"/>
    <n v="13451"/>
    <x v="0"/>
    <x v="0"/>
    <s v="USD"/>
    <d v="2012-07-19T21:03:31"/>
    <x v="413"/>
    <b v="0"/>
    <n v="171"/>
    <b v="1"/>
    <s v="film &amp; video/documentary"/>
    <n v="105"/>
    <n v="78.66"/>
    <x v="0"/>
    <s v="documentary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b v="0"/>
    <n v="208"/>
    <b v="1"/>
    <s v="film &amp; video/documentary"/>
    <n v="103"/>
    <n v="91.48"/>
    <x v="0"/>
    <s v="documentary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b v="0"/>
    <n v="21"/>
    <b v="1"/>
    <s v="film &amp; video/documentary"/>
    <n v="102"/>
    <n v="68.099999999999994"/>
    <x v="0"/>
    <s v="documentary"/>
    <x v="3"/>
  </r>
  <r>
    <n v="416"/>
    <x v="416"/>
    <s v="35,000 pounds of food to a city. Highlighting the &quot;Convoy New Britain&quot; event from birth to beyond."/>
    <n v="1000"/>
    <n v="1202.17"/>
    <x v="0"/>
    <x v="0"/>
    <s v="USD"/>
    <d v="2014-02-08T09:30:31"/>
    <x v="416"/>
    <b v="0"/>
    <n v="25"/>
    <b v="1"/>
    <s v="film &amp; video/documentary"/>
    <n v="120"/>
    <n v="48.09"/>
    <x v="0"/>
    <s v="documentary"/>
    <x v="3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b v="0"/>
    <n v="52"/>
    <b v="1"/>
    <s v="film &amp; video/documentary"/>
    <n v="100"/>
    <n v="202.42"/>
    <x v="0"/>
    <s v="documentary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b v="0"/>
    <n v="104"/>
    <b v="1"/>
    <s v="film &amp; video/documentary"/>
    <n v="101"/>
    <n v="216.75"/>
    <x v="0"/>
    <s v="documentary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d v="2013-06-29T20:13:07"/>
    <x v="419"/>
    <b v="0"/>
    <n v="73"/>
    <b v="1"/>
    <s v="film &amp; video/documentary"/>
    <n v="100"/>
    <n v="110.07"/>
    <x v="0"/>
    <s v="documentary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b v="0"/>
    <n v="3"/>
    <b v="0"/>
    <s v="film &amp; video/animation"/>
    <n v="0"/>
    <n v="4.83"/>
    <x v="0"/>
    <s v="animation"/>
    <x v="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b v="0"/>
    <n v="6"/>
    <b v="0"/>
    <s v="film &amp; video/animation"/>
    <n v="2"/>
    <n v="50.17"/>
    <x v="0"/>
    <s v="animation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b v="0"/>
    <n v="12"/>
    <b v="0"/>
    <s v="film &amp; video/animation"/>
    <n v="1"/>
    <n v="35.83"/>
    <x v="0"/>
    <s v="animation"/>
    <x v="3"/>
  </r>
  <r>
    <n v="423"/>
    <x v="423"/>
    <s v="from the makers of COPS: Skyrim comes the Dark Brotherhood. a dramatic series created with Skyrim machinima."/>
    <n v="20000"/>
    <n v="153"/>
    <x v="2"/>
    <x v="0"/>
    <s v="USD"/>
    <d v="2013-06-05T22:13:50"/>
    <x v="423"/>
    <b v="0"/>
    <n v="13"/>
    <b v="0"/>
    <s v="film &amp; video/animation"/>
    <n v="1"/>
    <n v="11.77"/>
    <x v="0"/>
    <s v="animation"/>
    <x v="4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b v="0"/>
    <n v="5"/>
    <b v="0"/>
    <s v="film &amp; video/animation"/>
    <n v="7"/>
    <n v="40.78"/>
    <x v="0"/>
    <s v="animation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b v="0"/>
    <n v="2"/>
    <b v="0"/>
    <s v="film &amp; video/animation"/>
    <n v="0"/>
    <n v="3"/>
    <x v="0"/>
    <s v="animation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b v="0"/>
    <n v="8"/>
    <b v="0"/>
    <s v="film &amp; video/animation"/>
    <n v="1"/>
    <n v="16.63"/>
    <x v="0"/>
    <s v="animation"/>
    <x v="2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b v="0"/>
    <n v="0"/>
    <b v="0"/>
    <s v="film &amp; video/animation"/>
    <n v="0"/>
    <s v="0"/>
    <x v="0"/>
    <s v="animation"/>
    <x v="0"/>
  </r>
  <r>
    <n v="428"/>
    <x v="428"/>
    <s v="Fresh, fun, entertaining Bible stories on YouTube, stop-motion style."/>
    <n v="12000"/>
    <n v="676"/>
    <x v="2"/>
    <x v="0"/>
    <s v="USD"/>
    <d v="2014-06-16T22:00:00"/>
    <x v="428"/>
    <b v="0"/>
    <n v="13"/>
    <b v="0"/>
    <s v="film &amp; video/animation"/>
    <n v="6"/>
    <n v="52"/>
    <x v="0"/>
    <s v="animation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b v="0"/>
    <n v="0"/>
    <b v="0"/>
    <s v="film &amp; video/animation"/>
    <n v="0"/>
    <s v="0"/>
    <x v="0"/>
    <s v="animation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d v="2013-09-11T02:34:27"/>
    <x v="430"/>
    <b v="0"/>
    <n v="5"/>
    <b v="0"/>
    <s v="film &amp; video/animation"/>
    <n v="2"/>
    <n v="4.8"/>
    <x v="0"/>
    <s v="animation"/>
    <x v="4"/>
  </r>
  <r>
    <n v="431"/>
    <x v="431"/>
    <s v="A short stop motion animated film of a man on his way home when strange goings on start to happen on his journey."/>
    <n v="3000"/>
    <n v="415"/>
    <x v="2"/>
    <x v="1"/>
    <s v="GBP"/>
    <d v="2016-07-05T20:54:43"/>
    <x v="431"/>
    <b v="0"/>
    <n v="8"/>
    <b v="0"/>
    <s v="film &amp; video/animation"/>
    <n v="14"/>
    <n v="51.88"/>
    <x v="0"/>
    <s v="animation"/>
    <x v="2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b v="0"/>
    <n v="8"/>
    <b v="0"/>
    <s v="film &amp; video/animation"/>
    <n v="10"/>
    <n v="71.25"/>
    <x v="0"/>
    <s v="animation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b v="0"/>
    <n v="0"/>
    <b v="0"/>
    <s v="film &amp; video/animation"/>
    <n v="0"/>
    <s v="0"/>
    <x v="0"/>
    <s v="animation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b v="0"/>
    <n v="2"/>
    <b v="0"/>
    <s v="film &amp; video/animation"/>
    <n v="5"/>
    <n v="62.5"/>
    <x v="0"/>
    <s v="animation"/>
    <x v="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b v="0"/>
    <n v="3"/>
    <b v="0"/>
    <s v="film &amp; video/animation"/>
    <n v="0"/>
    <n v="1"/>
    <x v="0"/>
    <s v="animation"/>
    <x v="4"/>
  </r>
  <r>
    <n v="436"/>
    <x v="436"/>
    <s v="Blinky is the story of a naÃ¯ve simpleton who suddenly finds himself struggling to adapt to changes within his environment."/>
    <n v="1000"/>
    <n v="0"/>
    <x v="2"/>
    <x v="0"/>
    <s v="USD"/>
    <d v="2013-07-31T08:41:53"/>
    <x v="436"/>
    <b v="0"/>
    <n v="0"/>
    <b v="0"/>
    <s v="film &amp; video/animation"/>
    <n v="0"/>
    <s v="0"/>
    <x v="0"/>
    <s v="animation"/>
    <x v="4"/>
  </r>
  <r>
    <n v="437"/>
    <x v="437"/>
    <s v="This is an educational adventure series for kids about a baby owl and an alien. Physics, science, adventures, drama and joy!"/>
    <n v="7000"/>
    <n v="0"/>
    <x v="2"/>
    <x v="5"/>
    <s v="CAD"/>
    <d v="2016-10-08T07:38:46"/>
    <x v="437"/>
    <b v="0"/>
    <n v="0"/>
    <b v="0"/>
    <s v="film &amp; video/animation"/>
    <n v="0"/>
    <s v="0"/>
    <x v="0"/>
    <s v="animation"/>
    <x v="2"/>
  </r>
  <r>
    <n v="438"/>
    <x v="438"/>
    <s v="As Smyton pushes himself to become respected, he unlocks secrets about himself and the world around him."/>
    <n v="20000"/>
    <n v="1876"/>
    <x v="2"/>
    <x v="0"/>
    <s v="USD"/>
    <d v="2015-11-18T07:15:58"/>
    <x v="438"/>
    <b v="0"/>
    <n v="11"/>
    <b v="0"/>
    <s v="film &amp; video/animation"/>
    <n v="9"/>
    <n v="170.55"/>
    <x v="0"/>
    <s v="animation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b v="0"/>
    <n v="0"/>
    <b v="0"/>
    <s v="film &amp; video/animation"/>
    <n v="0"/>
    <s v="0"/>
    <x v="0"/>
    <s v="animation"/>
    <x v="3"/>
  </r>
  <r>
    <n v="440"/>
    <x v="440"/>
    <s v="A stop-motion animation made by a one girl team, with a camera, creativity, and a lot of determination."/>
    <n v="5000"/>
    <n v="5"/>
    <x v="2"/>
    <x v="0"/>
    <s v="USD"/>
    <d v="2016-03-24T22:39:13"/>
    <x v="440"/>
    <b v="0"/>
    <n v="1"/>
    <b v="0"/>
    <s v="film &amp; video/animation"/>
    <n v="0"/>
    <n v="5"/>
    <x v="0"/>
    <s v="animation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b v="0"/>
    <n v="0"/>
    <b v="0"/>
    <s v="film &amp; video/animation"/>
    <n v="0"/>
    <s v="0"/>
    <x v="0"/>
    <s v="animation"/>
    <x v="4"/>
  </r>
  <r>
    <n v="442"/>
    <x v="442"/>
    <s v="Doomsday is here"/>
    <n v="17000"/>
    <n v="6691"/>
    <x v="2"/>
    <x v="0"/>
    <s v="USD"/>
    <d v="2015-02-19T21:19:43"/>
    <x v="442"/>
    <b v="0"/>
    <n v="17"/>
    <b v="0"/>
    <s v="film &amp; video/animation"/>
    <n v="39"/>
    <n v="393.59"/>
    <x v="0"/>
    <s v="animation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d v="2014-02-10T00:21:41"/>
    <x v="443"/>
    <b v="0"/>
    <n v="2"/>
    <b v="0"/>
    <s v="film &amp; video/animation"/>
    <n v="0"/>
    <n v="5"/>
    <x v="0"/>
    <s v="animation"/>
    <x v="3"/>
  </r>
  <r>
    <n v="444"/>
    <x v="444"/>
    <s v="An upcoming animated web sitcom series centered around dealing with life, love, and relationships."/>
    <n v="1000"/>
    <n v="50"/>
    <x v="2"/>
    <x v="0"/>
    <s v="USD"/>
    <d v="2012-02-15T21:46:01"/>
    <x v="444"/>
    <b v="0"/>
    <n v="1"/>
    <b v="0"/>
    <s v="film &amp; video/animation"/>
    <n v="5"/>
    <n v="50"/>
    <x v="0"/>
    <s v="animation"/>
    <x v="6"/>
  </r>
  <r>
    <n v="445"/>
    <x v="445"/>
    <s v="We're ready to officially launch our website with a collectable dvd and comic package. Three shows and a double comic."/>
    <n v="60000"/>
    <n v="2"/>
    <x v="2"/>
    <x v="0"/>
    <s v="USD"/>
    <d v="2015-05-21T08:02:55"/>
    <x v="445"/>
    <b v="0"/>
    <n v="2"/>
    <b v="0"/>
    <s v="film &amp; video/animation"/>
    <n v="0"/>
    <n v="1"/>
    <x v="0"/>
    <s v="animation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b v="0"/>
    <n v="16"/>
    <b v="0"/>
    <s v="film &amp; video/animation"/>
    <n v="7"/>
    <n v="47.88"/>
    <x v="0"/>
    <s v="animation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b v="0"/>
    <n v="1"/>
    <b v="0"/>
    <s v="film &amp; video/animation"/>
    <n v="0"/>
    <n v="5"/>
    <x v="0"/>
    <s v="animation"/>
    <x v="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b v="0"/>
    <n v="4"/>
    <b v="0"/>
    <s v="film &amp; video/animation"/>
    <n v="3"/>
    <n v="20.5"/>
    <x v="0"/>
    <s v="animation"/>
    <x v="3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b v="0"/>
    <n v="5"/>
    <b v="0"/>
    <s v="film &amp; video/animation"/>
    <n v="2"/>
    <n v="9"/>
    <x v="0"/>
    <s v="animation"/>
    <x v="4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b v="0"/>
    <n v="7"/>
    <b v="0"/>
    <s v="film &amp; video/animation"/>
    <n v="1"/>
    <n v="56.57"/>
    <x v="0"/>
    <s v="animation"/>
    <x v="3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b v="0"/>
    <n v="0"/>
    <b v="0"/>
    <s v="film &amp; video/animation"/>
    <n v="0"/>
    <s v="0"/>
    <x v="0"/>
    <s v="animation"/>
    <x v="4"/>
  </r>
  <r>
    <n v="452"/>
    <x v="452"/>
    <s v="A man must find his way out of the depths of the shadows by using the aid of a little girl."/>
    <n v="750"/>
    <n v="480"/>
    <x v="2"/>
    <x v="0"/>
    <s v="USD"/>
    <d v="2015-05-13T16:53:35"/>
    <x v="452"/>
    <b v="0"/>
    <n v="12"/>
    <b v="0"/>
    <s v="film &amp; video/animation"/>
    <n v="64"/>
    <n v="40"/>
    <x v="0"/>
    <s v="animation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b v="0"/>
    <n v="2"/>
    <b v="0"/>
    <s v="film &amp; video/animation"/>
    <n v="0"/>
    <n v="13"/>
    <x v="0"/>
    <s v="animation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d v="2014-11-26T13:14:00"/>
    <x v="454"/>
    <b v="0"/>
    <n v="5"/>
    <b v="0"/>
    <s v="film &amp; video/animation"/>
    <n v="1"/>
    <n v="16.399999999999999"/>
    <x v="0"/>
    <s v="animation"/>
    <x v="3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b v="0"/>
    <n v="2"/>
    <b v="0"/>
    <s v="film &amp; video/animation"/>
    <n v="0"/>
    <n v="22.5"/>
    <x v="0"/>
    <s v="animation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b v="0"/>
    <n v="3"/>
    <b v="0"/>
    <s v="film &amp; video/animation"/>
    <n v="1"/>
    <n v="20.329999999999998"/>
    <x v="0"/>
    <s v="animation"/>
    <x v="4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b v="0"/>
    <n v="0"/>
    <b v="0"/>
    <s v="film &amp; video/animation"/>
    <n v="0"/>
    <s v="0"/>
    <x v="0"/>
    <s v="animation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d v="2013-05-14T16:47:40"/>
    <x v="458"/>
    <b v="0"/>
    <n v="49"/>
    <b v="0"/>
    <s v="film &amp; video/animation"/>
    <n v="8"/>
    <n v="16.760000000000002"/>
    <x v="0"/>
    <s v="animation"/>
    <x v="4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b v="0"/>
    <n v="1"/>
    <b v="0"/>
    <s v="film &amp; video/animation"/>
    <n v="0"/>
    <n v="25"/>
    <x v="0"/>
    <s v="animation"/>
    <x v="6"/>
  </r>
  <r>
    <n v="460"/>
    <x v="460"/>
    <s v="An animated web series about biological evolution gone haywire."/>
    <n v="8500"/>
    <n v="25"/>
    <x v="2"/>
    <x v="0"/>
    <s v="USD"/>
    <d v="2014-06-01T04:00:00"/>
    <x v="460"/>
    <b v="0"/>
    <n v="2"/>
    <b v="0"/>
    <s v="film &amp; video/animation"/>
    <n v="0"/>
    <n v="12.5"/>
    <x v="0"/>
    <s v="animation"/>
    <x v="3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b v="0"/>
    <n v="0"/>
    <b v="0"/>
    <s v="film &amp; video/animation"/>
    <n v="0"/>
    <s v="0"/>
    <x v="0"/>
    <s v="animation"/>
    <x v="4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b v="0"/>
    <n v="0"/>
    <b v="0"/>
    <s v="film &amp; video/animation"/>
    <n v="0"/>
    <s v="0"/>
    <x v="0"/>
    <s v="animation"/>
    <x v="6"/>
  </r>
  <r>
    <n v="463"/>
    <x v="463"/>
    <s v="Depicts the contribution the Tuskegee airmen made in certain historical events that helped turn the tide in World War II."/>
    <n v="55000"/>
    <n v="1250"/>
    <x v="2"/>
    <x v="0"/>
    <s v="USD"/>
    <d v="2011-09-24T17:02:33"/>
    <x v="463"/>
    <b v="0"/>
    <n v="11"/>
    <b v="0"/>
    <s v="film &amp; video/animation"/>
    <n v="2"/>
    <n v="113.64"/>
    <x v="0"/>
    <s v="animation"/>
    <x v="6"/>
  </r>
  <r>
    <n v="464"/>
    <x v="464"/>
    <s v="We are three students that want to make a short PokÃ©mon movie as a school project!"/>
    <n v="1010"/>
    <n v="1"/>
    <x v="2"/>
    <x v="12"/>
    <s v="EUR"/>
    <d v="2016-05-18T20:22:15"/>
    <x v="464"/>
    <b v="0"/>
    <n v="1"/>
    <b v="0"/>
    <s v="film &amp; video/animation"/>
    <n v="0"/>
    <n v="1"/>
    <x v="0"/>
    <s v="animation"/>
    <x v="2"/>
  </r>
  <r>
    <n v="465"/>
    <x v="465"/>
    <s v="&quot;Amp&quot; is a short film about a robot with needs."/>
    <n v="512"/>
    <n v="138"/>
    <x v="2"/>
    <x v="0"/>
    <s v="USD"/>
    <d v="2014-06-27T02:52:54"/>
    <x v="465"/>
    <b v="0"/>
    <n v="8"/>
    <b v="0"/>
    <s v="film &amp; video/animation"/>
    <n v="27"/>
    <n v="17.25"/>
    <x v="0"/>
    <s v="animation"/>
    <x v="3"/>
  </r>
  <r>
    <n v="466"/>
    <x v="466"/>
    <s v="(Working storyboard for animated project) A multi-generational Knight that wages war on criminals and corrupt governments"/>
    <n v="10000"/>
    <n v="76"/>
    <x v="2"/>
    <x v="0"/>
    <s v="USD"/>
    <d v="2012-09-07T22:37:44"/>
    <x v="466"/>
    <b v="0"/>
    <n v="5"/>
    <b v="0"/>
    <s v="film &amp; video/animation"/>
    <n v="1"/>
    <n v="15.2"/>
    <x v="0"/>
    <s v="animation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b v="0"/>
    <n v="39"/>
    <b v="0"/>
    <s v="film &amp; video/animation"/>
    <n v="22"/>
    <n v="110.64"/>
    <x v="0"/>
    <s v="animation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b v="0"/>
    <n v="0"/>
    <b v="0"/>
    <s v="film &amp; video/animation"/>
    <n v="0"/>
    <s v="0"/>
    <x v="0"/>
    <s v="animation"/>
    <x v="5"/>
  </r>
  <r>
    <n v="469"/>
    <x v="469"/>
    <s v="Create a personalised animation film using your child's name and photo."/>
    <n v="6000"/>
    <n v="0"/>
    <x v="2"/>
    <x v="1"/>
    <s v="GBP"/>
    <d v="2014-09-05T23:45:24"/>
    <x v="469"/>
    <b v="0"/>
    <n v="0"/>
    <b v="0"/>
    <s v="film &amp; video/animation"/>
    <n v="0"/>
    <s v="0"/>
    <x v="0"/>
    <s v="animation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b v="0"/>
    <n v="2"/>
    <b v="0"/>
    <s v="film &amp; video/animation"/>
    <n v="1"/>
    <n v="25.5"/>
    <x v="0"/>
    <s v="animation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b v="0"/>
    <n v="170"/>
    <b v="0"/>
    <s v="film &amp; video/animation"/>
    <n v="12"/>
    <n v="38.479999999999997"/>
    <x v="0"/>
    <s v="animation"/>
    <x v="3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b v="0"/>
    <n v="5"/>
    <b v="0"/>
    <s v="film &amp; video/animation"/>
    <n v="18"/>
    <n v="28.2"/>
    <x v="0"/>
    <s v="animation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d v="2014-09-17T16:45:19"/>
    <x v="473"/>
    <b v="0"/>
    <n v="14"/>
    <b v="0"/>
    <s v="film &amp; video/animation"/>
    <n v="3"/>
    <n v="61.5"/>
    <x v="0"/>
    <s v="animation"/>
    <x v="3"/>
  </r>
  <r>
    <n v="474"/>
    <x v="474"/>
    <s v="Time travel the light Mr. Fantastic!  Spin the dimensions toward other continuums and worlds.  Hold onto your panties."/>
    <n v="3300"/>
    <n v="1"/>
    <x v="2"/>
    <x v="0"/>
    <s v="USD"/>
    <d v="2017-02-17T07:53:49"/>
    <x v="474"/>
    <b v="0"/>
    <n v="1"/>
    <b v="0"/>
    <s v="film &amp; video/animation"/>
    <n v="0"/>
    <n v="1"/>
    <x v="0"/>
    <s v="animation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b v="0"/>
    <n v="0"/>
    <b v="0"/>
    <s v="film &amp; video/animation"/>
    <n v="0"/>
    <s v="0"/>
    <x v="0"/>
    <s v="animation"/>
    <x v="0"/>
  </r>
  <r>
    <n v="476"/>
    <x v="476"/>
    <s v="Animated Music Videos that teach kids how to read."/>
    <n v="220000"/>
    <n v="4906.59"/>
    <x v="2"/>
    <x v="0"/>
    <s v="USD"/>
    <d v="2014-06-03T03:59:00"/>
    <x v="476"/>
    <b v="0"/>
    <n v="124"/>
    <b v="0"/>
    <s v="film &amp; video/animation"/>
    <n v="2"/>
    <n v="39.57"/>
    <x v="0"/>
    <s v="animation"/>
    <x v="3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b v="0"/>
    <n v="0"/>
    <b v="0"/>
    <s v="film &amp; video/animation"/>
    <n v="0"/>
    <s v="0"/>
    <x v="0"/>
    <s v="animation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d v="2015-04-01T20:51:49"/>
    <x v="478"/>
    <b v="0"/>
    <n v="0"/>
    <b v="0"/>
    <s v="film &amp; video/animation"/>
    <n v="0"/>
    <s v="0"/>
    <x v="0"/>
    <s v="animation"/>
    <x v="0"/>
  </r>
  <r>
    <n v="479"/>
    <x v="479"/>
    <s v="ANIMATING the most INFAMOUS Math Courses in America and TRANSLATING them for the mathematical underdog!"/>
    <n v="15000"/>
    <n v="4884"/>
    <x v="2"/>
    <x v="0"/>
    <s v="USD"/>
    <d v="2014-11-21T10:47:15"/>
    <x v="479"/>
    <b v="0"/>
    <n v="55"/>
    <b v="0"/>
    <s v="film &amp; video/animation"/>
    <n v="33"/>
    <n v="88.8"/>
    <x v="0"/>
    <s v="animation"/>
    <x v="3"/>
  </r>
  <r>
    <n v="480"/>
    <x v="480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b v="0"/>
    <n v="140"/>
    <b v="0"/>
    <s v="film &amp; video/animation"/>
    <n v="19"/>
    <n v="55.46"/>
    <x v="0"/>
    <s v="animation"/>
    <x v="4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b v="0"/>
    <n v="21"/>
    <b v="0"/>
    <s v="film &amp; video/animation"/>
    <n v="6"/>
    <n v="87.14"/>
    <x v="0"/>
    <s v="animation"/>
    <x v="5"/>
  </r>
  <r>
    <n v="482"/>
    <x v="482"/>
    <s v="Help me quit my day job and also create animated Stand-up routines from local up and coming comedians."/>
    <n v="10000"/>
    <n v="10"/>
    <x v="2"/>
    <x v="0"/>
    <s v="USD"/>
    <d v="2016-04-14T14:34:00"/>
    <x v="482"/>
    <b v="0"/>
    <n v="1"/>
    <b v="0"/>
    <s v="film &amp; video/animation"/>
    <n v="0"/>
    <n v="10"/>
    <x v="0"/>
    <s v="animation"/>
    <x v="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b v="0"/>
    <n v="147"/>
    <b v="0"/>
    <s v="film &amp; video/animation"/>
    <n v="50"/>
    <n v="51.22"/>
    <x v="0"/>
    <s v="animation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b v="0"/>
    <n v="11"/>
    <b v="0"/>
    <s v="film &amp; video/animation"/>
    <n v="0"/>
    <n v="13.55"/>
    <x v="0"/>
    <s v="animation"/>
    <x v="0"/>
  </r>
  <r>
    <n v="485"/>
    <x v="485"/>
    <s v="Last few days to make this toon a reality! 5 funny toons for YOU! See the pilot episode here!"/>
    <n v="37956"/>
    <n v="8315.01"/>
    <x v="2"/>
    <x v="1"/>
    <s v="GBP"/>
    <d v="2013-05-17T12:08:19"/>
    <x v="485"/>
    <b v="0"/>
    <n v="125"/>
    <b v="0"/>
    <s v="film &amp; video/animation"/>
    <n v="22"/>
    <n v="66.52"/>
    <x v="0"/>
    <s v="animation"/>
    <x v="4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b v="0"/>
    <n v="1"/>
    <b v="0"/>
    <s v="film &amp; video/animation"/>
    <n v="0"/>
    <n v="50"/>
    <x v="0"/>
    <s v="animation"/>
    <x v="3"/>
  </r>
  <r>
    <n v="487"/>
    <x v="487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b v="0"/>
    <n v="0"/>
    <b v="0"/>
    <s v="film &amp; video/animation"/>
    <n v="0"/>
    <s v="0"/>
    <x v="0"/>
    <s v="animation"/>
    <x v="2"/>
  </r>
  <r>
    <n v="488"/>
    <x v="488"/>
    <s v="When humans left the earth, the animals took over the city. What could go wrong? Well...everything!"/>
    <n v="12000"/>
    <n v="0"/>
    <x v="2"/>
    <x v="0"/>
    <s v="USD"/>
    <d v="2017-01-09T01:18:20"/>
    <x v="488"/>
    <b v="0"/>
    <n v="0"/>
    <b v="0"/>
    <s v="film &amp; video/animation"/>
    <n v="0"/>
    <s v="0"/>
    <x v="0"/>
    <s v="animation"/>
    <x v="2"/>
  </r>
  <r>
    <n v="489"/>
    <x v="489"/>
    <s v="Help America's favorite dysfunctional immigrant family THE GUINEAS launch the first season of their animated web series."/>
    <n v="74997"/>
    <n v="215"/>
    <x v="2"/>
    <x v="0"/>
    <s v="USD"/>
    <d v="2012-01-05T11:33:00"/>
    <x v="489"/>
    <b v="0"/>
    <n v="3"/>
    <b v="0"/>
    <s v="film &amp; video/animation"/>
    <n v="0"/>
    <n v="71.67"/>
    <x v="0"/>
    <s v="animation"/>
    <x v="6"/>
  </r>
  <r>
    <n v="490"/>
    <x v="490"/>
    <s v="Cancelled"/>
    <n v="1000"/>
    <n v="0"/>
    <x v="2"/>
    <x v="0"/>
    <s v="USD"/>
    <d v="2012-08-22T23:14:45"/>
    <x v="490"/>
    <b v="0"/>
    <n v="0"/>
    <b v="0"/>
    <s v="film &amp; video/animation"/>
    <n v="0"/>
    <s v="0"/>
    <x v="0"/>
    <s v="animation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b v="0"/>
    <n v="0"/>
    <b v="0"/>
    <s v="film &amp; video/animation"/>
    <n v="0"/>
    <s v="0"/>
    <x v="0"/>
    <s v="animation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b v="0"/>
    <n v="0"/>
    <b v="0"/>
    <s v="film &amp; video/animation"/>
    <n v="0"/>
    <s v="0"/>
    <x v="0"/>
    <s v="animation"/>
    <x v="2"/>
  </r>
  <r>
    <n v="493"/>
    <x v="493"/>
    <s v="The Chupacabra is not a myth and one man is on a mission to prove its existence no matter what, his name is Joc Barrera."/>
    <n v="30000"/>
    <n v="0"/>
    <x v="2"/>
    <x v="1"/>
    <s v="GBP"/>
    <d v="2015-05-20T17:25:38"/>
    <x v="493"/>
    <b v="0"/>
    <n v="0"/>
    <b v="0"/>
    <s v="film &amp; video/animation"/>
    <n v="0"/>
    <s v="0"/>
    <x v="0"/>
    <s v="animation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b v="0"/>
    <n v="3"/>
    <b v="0"/>
    <s v="film &amp; video/animation"/>
    <n v="0"/>
    <n v="10.33"/>
    <x v="0"/>
    <s v="animation"/>
    <x v="3"/>
  </r>
  <r>
    <n v="495"/>
    <x v="495"/>
    <s v="two friends set out to conquer and reach the level cap of the quest watch, how will they do it when they're 2 teenage idiots"/>
    <n v="7000"/>
    <n v="0"/>
    <x v="2"/>
    <x v="0"/>
    <s v="USD"/>
    <d v="2015-07-16T19:51:45"/>
    <x v="495"/>
    <b v="0"/>
    <n v="0"/>
    <b v="0"/>
    <s v="film &amp; video/animation"/>
    <n v="0"/>
    <s v="0"/>
    <x v="0"/>
    <s v="animation"/>
    <x v="0"/>
  </r>
  <r>
    <n v="496"/>
    <x v="496"/>
    <s v="The movie is about the adventures of Ethan, Danna, The mysterious inventor and more."/>
    <n v="60000"/>
    <n v="1"/>
    <x v="2"/>
    <x v="0"/>
    <s v="USD"/>
    <d v="2014-02-10T22:21:14"/>
    <x v="496"/>
    <b v="0"/>
    <n v="1"/>
    <b v="0"/>
    <s v="film &amp; video/animation"/>
    <n v="0"/>
    <n v="1"/>
    <x v="0"/>
    <s v="animation"/>
    <x v="4"/>
  </r>
  <r>
    <n v="497"/>
    <x v="497"/>
    <s v="live-action/animated series pilot."/>
    <n v="4480"/>
    <n v="30"/>
    <x v="2"/>
    <x v="0"/>
    <s v="USD"/>
    <d v="2014-12-25T05:00:00"/>
    <x v="497"/>
    <b v="0"/>
    <n v="3"/>
    <b v="0"/>
    <s v="film &amp; video/animation"/>
    <n v="1"/>
    <n v="10"/>
    <x v="0"/>
    <s v="animation"/>
    <x v="3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b v="0"/>
    <n v="22"/>
    <b v="0"/>
    <s v="film &amp; video/animation"/>
    <n v="5"/>
    <n v="136.09"/>
    <x v="0"/>
    <s v="animation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b v="0"/>
    <n v="26"/>
    <b v="0"/>
    <s v="film &amp; video/animation"/>
    <n v="10"/>
    <n v="73.459999999999994"/>
    <x v="0"/>
    <s v="animation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b v="0"/>
    <n v="4"/>
    <b v="0"/>
    <s v="film &amp; video/animation"/>
    <n v="3"/>
    <n v="53.75"/>
    <x v="0"/>
    <s v="animation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b v="0"/>
    <n v="0"/>
    <b v="0"/>
    <s v="film &amp; video/animation"/>
    <n v="0"/>
    <s v="0"/>
    <x v="0"/>
    <s v="animation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b v="0"/>
    <n v="4"/>
    <b v="0"/>
    <s v="film &amp; video/animation"/>
    <n v="1"/>
    <n v="57.5"/>
    <x v="0"/>
    <s v="animation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d v="2015-01-17T12:38:23"/>
    <x v="503"/>
    <b v="0"/>
    <n v="9"/>
    <b v="0"/>
    <s v="film &amp; video/animation"/>
    <n v="2"/>
    <n v="12.67"/>
    <x v="0"/>
    <s v="animation"/>
    <x v="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b v="0"/>
    <n v="5"/>
    <b v="0"/>
    <s v="film &amp; video/animation"/>
    <n v="1"/>
    <n v="67"/>
    <x v="0"/>
    <s v="animation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b v="0"/>
    <n v="14"/>
    <b v="0"/>
    <s v="film &amp; video/animation"/>
    <n v="0"/>
    <n v="3.71"/>
    <x v="0"/>
    <s v="animation"/>
    <x v="0"/>
  </r>
  <r>
    <n v="506"/>
    <x v="506"/>
    <s v="A feature-length 3D animation that depicts what happened when the Son of the Morning rebelled against God."/>
    <n v="200000"/>
    <n v="250"/>
    <x v="2"/>
    <x v="0"/>
    <s v="USD"/>
    <d v="2013-08-10T13:15:20"/>
    <x v="506"/>
    <b v="0"/>
    <n v="1"/>
    <b v="0"/>
    <s v="film &amp; video/animation"/>
    <n v="0"/>
    <n v="250"/>
    <x v="0"/>
    <s v="animation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b v="0"/>
    <n v="10"/>
    <b v="0"/>
    <s v="film &amp; video/animation"/>
    <n v="3"/>
    <n v="64"/>
    <x v="0"/>
    <s v="animation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b v="0"/>
    <n v="3"/>
    <b v="0"/>
    <s v="film &amp; video/animation"/>
    <n v="1"/>
    <n v="133.33000000000001"/>
    <x v="0"/>
    <s v="animation"/>
    <x v="5"/>
  </r>
  <r>
    <n v="509"/>
    <x v="509"/>
    <s v="A hilarious comedy podcast being turned into an animated series  about an indian servant and his boss."/>
    <n v="5000"/>
    <n v="10"/>
    <x v="2"/>
    <x v="1"/>
    <s v="GBP"/>
    <d v="2015-06-28T15:09:30"/>
    <x v="509"/>
    <b v="0"/>
    <n v="1"/>
    <b v="0"/>
    <s v="film &amp; video/animation"/>
    <n v="0"/>
    <n v="10"/>
    <x v="0"/>
    <s v="animation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d v="2016-03-01T04:13:59"/>
    <x v="510"/>
    <b v="0"/>
    <n v="0"/>
    <b v="0"/>
    <s v="film &amp; video/animation"/>
    <n v="0"/>
    <s v="0"/>
    <x v="0"/>
    <s v="animation"/>
    <x v="2"/>
  </r>
  <r>
    <n v="511"/>
    <x v="511"/>
    <s v="A project that incorporates animation and comic art into a relevant story. 4 boys, 1 eyeland, and a whole lot of drama!!!"/>
    <n v="5000"/>
    <n v="150"/>
    <x v="2"/>
    <x v="0"/>
    <s v="USD"/>
    <d v="2013-04-06T06:16:22"/>
    <x v="511"/>
    <b v="0"/>
    <n v="5"/>
    <b v="0"/>
    <s v="film &amp; video/animation"/>
    <n v="3"/>
    <n v="30"/>
    <x v="0"/>
    <s v="animation"/>
    <x v="4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b v="0"/>
    <n v="2"/>
    <b v="0"/>
    <s v="film &amp; video/animation"/>
    <n v="0"/>
    <n v="5.5"/>
    <x v="0"/>
    <s v="animation"/>
    <x v="2"/>
  </r>
  <r>
    <n v="513"/>
    <x v="513"/>
    <s v="A sci-fi fantasy 2.5D anime styled series about some guys trying to save the world, probably..."/>
    <n v="50000"/>
    <n v="6962"/>
    <x v="2"/>
    <x v="0"/>
    <s v="USD"/>
    <d v="2016-08-15T07:00:00"/>
    <x v="513"/>
    <b v="0"/>
    <n v="68"/>
    <b v="0"/>
    <s v="film &amp; video/animation"/>
    <n v="14"/>
    <n v="102.38"/>
    <x v="0"/>
    <s v="animation"/>
    <x v="2"/>
  </r>
  <r>
    <n v="514"/>
    <x v="514"/>
    <s v="A film created entirely out of paper, visual effects and found objects depicts how one man created a new life for himself."/>
    <n v="1500"/>
    <n v="50"/>
    <x v="2"/>
    <x v="5"/>
    <s v="CAD"/>
    <d v="2014-08-09T14:44:07"/>
    <x v="514"/>
    <b v="0"/>
    <n v="3"/>
    <b v="0"/>
    <s v="film &amp; video/animation"/>
    <n v="3"/>
    <n v="16.670000000000002"/>
    <x v="0"/>
    <s v="animation"/>
    <x v="3"/>
  </r>
  <r>
    <n v="515"/>
    <x v="515"/>
    <s v="A Tale of Faith is an animated short film based on the heartwarming tale by Rebbe Nachman of Breslov."/>
    <n v="97000"/>
    <n v="24651"/>
    <x v="2"/>
    <x v="0"/>
    <s v="USD"/>
    <d v="2015-12-29T11:46:41"/>
    <x v="515"/>
    <b v="0"/>
    <n v="34"/>
    <b v="0"/>
    <s v="film &amp; video/animation"/>
    <n v="25"/>
    <n v="725.03"/>
    <x v="0"/>
    <s v="animation"/>
    <x v="0"/>
  </r>
  <r>
    <n v="516"/>
    <x v="516"/>
    <s v="A big brother style comedy animation series starring famous seafarers"/>
    <n v="5000"/>
    <n v="0"/>
    <x v="2"/>
    <x v="1"/>
    <s v="GBP"/>
    <d v="2015-05-27T18:41:20"/>
    <x v="516"/>
    <b v="0"/>
    <n v="0"/>
    <b v="0"/>
    <s v="film &amp; video/animation"/>
    <n v="0"/>
    <s v="0"/>
    <x v="0"/>
    <s v="animation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b v="0"/>
    <n v="3"/>
    <b v="0"/>
    <s v="film &amp; video/animation"/>
    <n v="1"/>
    <n v="68.33"/>
    <x v="0"/>
    <s v="animation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b v="0"/>
    <n v="0"/>
    <b v="0"/>
    <s v="film &amp; video/animation"/>
    <n v="0"/>
    <s v="0"/>
    <x v="0"/>
    <s v="animation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b v="0"/>
    <n v="70"/>
    <b v="0"/>
    <s v="film &amp; video/animation"/>
    <n v="23"/>
    <n v="39.229999999999997"/>
    <x v="0"/>
    <s v="animation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b v="0"/>
    <n v="34"/>
    <b v="1"/>
    <s v="theater/plays"/>
    <n v="102"/>
    <n v="150.15"/>
    <x v="1"/>
    <s v="plays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b v="0"/>
    <n v="56"/>
    <b v="1"/>
    <s v="theater/plays"/>
    <n v="105"/>
    <n v="93.43"/>
    <x v="1"/>
    <s v="plays"/>
    <x v="2"/>
  </r>
  <r>
    <n v="522"/>
    <x v="522"/>
    <s v="*** TO MAKE DONATIONS IN THE FUTURE                                   GO TO OUR WEBSITE: www.compassplayers.com ***"/>
    <n v="3000"/>
    <n v="3440"/>
    <x v="0"/>
    <x v="0"/>
    <s v="USD"/>
    <d v="2016-03-20T23:58:45"/>
    <x v="522"/>
    <b v="0"/>
    <n v="31"/>
    <b v="1"/>
    <s v="theater/plays"/>
    <n v="115"/>
    <n v="110.97"/>
    <x v="1"/>
    <s v="plays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b v="0"/>
    <n v="84"/>
    <b v="1"/>
    <s v="theater/plays"/>
    <n v="121"/>
    <n v="71.790000000000006"/>
    <x v="1"/>
    <s v="plays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b v="0"/>
    <n v="130"/>
    <b v="1"/>
    <s v="theater/plays"/>
    <n v="109"/>
    <n v="29.26"/>
    <x v="1"/>
    <s v="plays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b v="0"/>
    <n v="12"/>
    <b v="1"/>
    <s v="theater/plays"/>
    <n v="100"/>
    <n v="1000"/>
    <x v="1"/>
    <s v="plays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d v="2015-08-07T17:00:00"/>
    <x v="526"/>
    <b v="0"/>
    <n v="23"/>
    <b v="1"/>
    <s v="theater/plays"/>
    <n v="114"/>
    <n v="74.349999999999994"/>
    <x v="1"/>
    <s v="plays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b v="0"/>
    <n v="158"/>
    <b v="1"/>
    <s v="theater/plays"/>
    <n v="101"/>
    <n v="63.83"/>
    <x v="1"/>
    <s v="plays"/>
    <x v="1"/>
  </r>
  <r>
    <n v="528"/>
    <x v="528"/>
    <s v="A Festival Backed Production of a Full-Length Play."/>
    <n v="1150"/>
    <n v="1330"/>
    <x v="0"/>
    <x v="0"/>
    <s v="USD"/>
    <d v="2015-06-21T21:20:00"/>
    <x v="528"/>
    <b v="0"/>
    <n v="30"/>
    <b v="1"/>
    <s v="theater/plays"/>
    <n v="116"/>
    <n v="44.33"/>
    <x v="1"/>
    <s v="plays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b v="0"/>
    <n v="18"/>
    <b v="1"/>
    <s v="theater/plays"/>
    <n v="130"/>
    <n v="86.94"/>
    <x v="1"/>
    <s v="plays"/>
    <x v="2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b v="0"/>
    <n v="29"/>
    <b v="1"/>
    <s v="theater/plays"/>
    <n v="108"/>
    <n v="126.55"/>
    <x v="1"/>
    <s v="plays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b v="0"/>
    <n v="31"/>
    <b v="1"/>
    <s v="theater/plays"/>
    <n v="100"/>
    <n v="129.03"/>
    <x v="1"/>
    <s v="plays"/>
    <x v="2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b v="0"/>
    <n v="173"/>
    <b v="1"/>
    <s v="theater/plays"/>
    <n v="123"/>
    <n v="71.239999999999995"/>
    <x v="1"/>
    <s v="plays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b v="0"/>
    <n v="17"/>
    <b v="1"/>
    <s v="theater/plays"/>
    <n v="100"/>
    <n v="117.88"/>
    <x v="1"/>
    <s v="plays"/>
    <x v="2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b v="0"/>
    <n v="48"/>
    <b v="1"/>
    <s v="theater/plays"/>
    <n v="105"/>
    <n v="327.08"/>
    <x v="1"/>
    <s v="plays"/>
    <x v="0"/>
  </r>
  <r>
    <n v="535"/>
    <x v="535"/>
    <s v="Weâ€™re producing a Northern Brexit sci-fi play for VAULT festival 2017 and we need your help!"/>
    <n v="2000"/>
    <n v="2050"/>
    <x v="0"/>
    <x v="1"/>
    <s v="GBP"/>
    <d v="2017-01-06T13:05:05"/>
    <x v="535"/>
    <b v="0"/>
    <n v="59"/>
    <b v="1"/>
    <s v="theater/plays"/>
    <n v="103"/>
    <n v="34.75"/>
    <x v="1"/>
    <s v="plays"/>
    <x v="2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b v="0"/>
    <n v="39"/>
    <b v="1"/>
    <s v="theater/plays"/>
    <n v="118"/>
    <n v="100.06"/>
    <x v="1"/>
    <s v="plays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b v="0"/>
    <n v="59"/>
    <b v="1"/>
    <s v="theater/plays"/>
    <n v="121"/>
    <n v="40.85"/>
    <x v="1"/>
    <s v="plays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b v="0"/>
    <n v="60"/>
    <b v="1"/>
    <s v="theater/plays"/>
    <n v="302"/>
    <n v="252.02"/>
    <x v="1"/>
    <s v="plays"/>
    <x v="2"/>
  </r>
  <r>
    <n v="539"/>
    <x v="539"/>
    <s v="A brand new show that unites puppetry, live music and storytelling to bring a forgotten English legend back to life!"/>
    <n v="500"/>
    <n v="503.22"/>
    <x v="0"/>
    <x v="1"/>
    <s v="GBP"/>
    <d v="2016-07-05T01:11:47"/>
    <x v="539"/>
    <b v="0"/>
    <n v="20"/>
    <b v="1"/>
    <s v="theater/plays"/>
    <n v="101"/>
    <n v="25.16"/>
    <x v="1"/>
    <s v="plays"/>
    <x v="2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b v="0"/>
    <n v="1"/>
    <b v="0"/>
    <s v="technology/web"/>
    <n v="0"/>
    <n v="1"/>
    <x v="2"/>
    <s v="web"/>
    <x v="0"/>
  </r>
  <r>
    <n v="541"/>
    <x v="541"/>
    <s v="A website dedicated to local Kink Communities; to find others with matching interests and bring them together."/>
    <n v="4500"/>
    <n v="25"/>
    <x v="2"/>
    <x v="0"/>
    <s v="USD"/>
    <d v="2015-10-29T01:07:14"/>
    <x v="541"/>
    <b v="0"/>
    <n v="1"/>
    <b v="0"/>
    <s v="technology/web"/>
    <n v="1"/>
    <n v="25"/>
    <x v="2"/>
    <s v="web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d v="2016-05-03T16:41:56"/>
    <x v="542"/>
    <b v="0"/>
    <n v="1"/>
    <b v="0"/>
    <s v="technology/web"/>
    <n v="0"/>
    <n v="1"/>
    <x v="2"/>
    <s v="web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b v="0"/>
    <n v="2"/>
    <b v="0"/>
    <s v="technology/web"/>
    <n v="0"/>
    <n v="35"/>
    <x v="2"/>
    <s v="web"/>
    <x v="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b v="0"/>
    <n v="2"/>
    <b v="0"/>
    <s v="technology/web"/>
    <n v="1"/>
    <n v="3"/>
    <x v="2"/>
    <s v="web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b v="0"/>
    <n v="34"/>
    <b v="0"/>
    <s v="technology/web"/>
    <n v="27"/>
    <n v="402.71"/>
    <x v="2"/>
    <s v="web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b v="0"/>
    <n v="2"/>
    <b v="0"/>
    <s v="technology/web"/>
    <n v="0"/>
    <n v="26"/>
    <x v="2"/>
    <s v="web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b v="0"/>
    <n v="0"/>
    <b v="0"/>
    <s v="technology/web"/>
    <n v="0"/>
    <s v="0"/>
    <x v="2"/>
    <s v="web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d v="2015-10-29T21:40:48"/>
    <x v="548"/>
    <b v="0"/>
    <n v="1"/>
    <b v="0"/>
    <s v="technology/web"/>
    <n v="0"/>
    <n v="9"/>
    <x v="2"/>
    <s v="web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b v="0"/>
    <n v="8"/>
    <b v="0"/>
    <s v="technology/web"/>
    <n v="3"/>
    <n v="8.5"/>
    <x v="2"/>
    <s v="web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b v="0"/>
    <n v="4"/>
    <b v="0"/>
    <s v="technology/web"/>
    <n v="1"/>
    <n v="8.75"/>
    <x v="2"/>
    <s v="web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b v="0"/>
    <n v="28"/>
    <b v="0"/>
    <s v="technology/web"/>
    <n v="5"/>
    <n v="135.04"/>
    <x v="2"/>
    <s v="web"/>
    <x v="0"/>
  </r>
  <r>
    <n v="552"/>
    <x v="552"/>
    <s v="Axoral is a 3d interactive social media interface, with the potential to be so much more, but we need your help!"/>
    <n v="45000"/>
    <n v="0"/>
    <x v="2"/>
    <x v="5"/>
    <s v="CAD"/>
    <d v="2016-01-09T14:48:16"/>
    <x v="552"/>
    <b v="0"/>
    <n v="0"/>
    <b v="0"/>
    <s v="technology/web"/>
    <n v="0"/>
    <s v="0"/>
    <x v="2"/>
    <s v="web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d v="2014-11-14T18:16:31"/>
    <x v="553"/>
    <b v="0"/>
    <n v="6"/>
    <b v="0"/>
    <s v="technology/web"/>
    <n v="0"/>
    <n v="20.5"/>
    <x v="2"/>
    <s v="web"/>
    <x v="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b v="0"/>
    <n v="22"/>
    <b v="0"/>
    <s v="technology/web"/>
    <n v="37"/>
    <n v="64.36"/>
    <x v="2"/>
    <s v="web"/>
    <x v="3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b v="0"/>
    <n v="0"/>
    <b v="0"/>
    <s v="technology/web"/>
    <n v="0"/>
    <s v="0"/>
    <x v="2"/>
    <s v="web"/>
    <x v="2"/>
  </r>
  <r>
    <n v="556"/>
    <x v="556"/>
    <s v="An educational platform for learning Unified English Braille Code"/>
    <n v="8000"/>
    <n v="200"/>
    <x v="2"/>
    <x v="0"/>
    <s v="USD"/>
    <d v="2016-01-06T20:38:37"/>
    <x v="556"/>
    <b v="0"/>
    <n v="1"/>
    <b v="0"/>
    <s v="technology/web"/>
    <n v="3"/>
    <n v="200"/>
    <x v="2"/>
    <s v="web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b v="0"/>
    <n v="20"/>
    <b v="0"/>
    <s v="technology/web"/>
    <n v="1"/>
    <n v="68.3"/>
    <x v="2"/>
    <s v="web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d v="2015-03-24T20:11:45"/>
    <x v="558"/>
    <b v="0"/>
    <n v="0"/>
    <b v="0"/>
    <s v="technology/web"/>
    <n v="0"/>
    <s v="0"/>
    <x v="2"/>
    <s v="web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b v="0"/>
    <n v="1"/>
    <b v="0"/>
    <s v="technology/web"/>
    <n v="0"/>
    <n v="50"/>
    <x v="2"/>
    <s v="web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b v="0"/>
    <n v="3"/>
    <b v="0"/>
    <s v="technology/web"/>
    <n v="0"/>
    <n v="4"/>
    <x v="2"/>
    <s v="web"/>
    <x v="3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b v="0"/>
    <n v="2"/>
    <b v="0"/>
    <s v="technology/web"/>
    <n v="0"/>
    <n v="27.5"/>
    <x v="2"/>
    <s v="web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b v="0"/>
    <n v="0"/>
    <b v="0"/>
    <s v="technology/web"/>
    <n v="0"/>
    <s v="0"/>
    <x v="2"/>
    <s v="web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b v="0"/>
    <n v="2"/>
    <b v="0"/>
    <s v="technology/web"/>
    <n v="0"/>
    <n v="34"/>
    <x v="2"/>
    <s v="web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b v="0"/>
    <n v="1"/>
    <b v="0"/>
    <s v="technology/web"/>
    <n v="0"/>
    <n v="1"/>
    <x v="2"/>
    <s v="web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b v="0"/>
    <n v="0"/>
    <b v="0"/>
    <s v="technology/web"/>
    <n v="0"/>
    <s v="0"/>
    <x v="2"/>
    <s v="web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b v="0"/>
    <n v="1"/>
    <b v="0"/>
    <s v="technology/web"/>
    <n v="0"/>
    <n v="1"/>
    <x v="2"/>
    <s v="web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b v="0"/>
    <n v="0"/>
    <b v="0"/>
    <s v="technology/web"/>
    <n v="0"/>
    <s v="0"/>
    <x v="2"/>
    <s v="web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b v="0"/>
    <n v="5"/>
    <b v="0"/>
    <s v="technology/web"/>
    <n v="1"/>
    <n v="49"/>
    <x v="2"/>
    <s v="web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d v="2016-01-01T20:20:12"/>
    <x v="569"/>
    <b v="0"/>
    <n v="1"/>
    <b v="0"/>
    <s v="technology/web"/>
    <n v="1"/>
    <n v="20"/>
    <x v="2"/>
    <s v="web"/>
    <x v="0"/>
  </r>
  <r>
    <n v="570"/>
    <x v="570"/>
    <s v="Humans have AM/FM/Satellite radio, kids have radio Disney, pets have DogCatRadio."/>
    <n v="85000"/>
    <n v="142"/>
    <x v="2"/>
    <x v="0"/>
    <s v="USD"/>
    <d v="2016-02-18T19:09:29"/>
    <x v="570"/>
    <b v="0"/>
    <n v="1"/>
    <b v="0"/>
    <s v="technology/web"/>
    <n v="0"/>
    <n v="142"/>
    <x v="2"/>
    <s v="web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b v="0"/>
    <n v="2"/>
    <b v="0"/>
    <s v="technology/web"/>
    <n v="0"/>
    <n v="53"/>
    <x v="2"/>
    <s v="web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d v="2015-11-04T18:11:28"/>
    <x v="572"/>
    <b v="0"/>
    <n v="0"/>
    <b v="0"/>
    <s v="technology/web"/>
    <n v="0"/>
    <s v="0"/>
    <x v="2"/>
    <s v="web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b v="0"/>
    <n v="9"/>
    <b v="0"/>
    <s v="technology/web"/>
    <n v="0"/>
    <n v="38.44"/>
    <x v="2"/>
    <s v="web"/>
    <x v="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b v="0"/>
    <n v="4"/>
    <b v="0"/>
    <s v="technology/web"/>
    <n v="1"/>
    <n v="20"/>
    <x v="2"/>
    <s v="web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b v="0"/>
    <n v="4"/>
    <b v="0"/>
    <s v="technology/web"/>
    <n v="0"/>
    <n v="64.75"/>
    <x v="2"/>
    <s v="web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d v="2015-03-28T10:19:12"/>
    <x v="576"/>
    <b v="0"/>
    <n v="1"/>
    <b v="0"/>
    <s v="technology/web"/>
    <n v="0"/>
    <n v="1"/>
    <x v="2"/>
    <s v="web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b v="0"/>
    <n v="1"/>
    <b v="0"/>
    <s v="technology/web"/>
    <n v="0"/>
    <n v="10"/>
    <x v="2"/>
    <s v="web"/>
    <x v="2"/>
  </r>
  <r>
    <n v="578"/>
    <x v="578"/>
    <s v="weBuy trade built on technology and Crowd Sourced Power"/>
    <n v="125000"/>
    <n v="14"/>
    <x v="2"/>
    <x v="1"/>
    <s v="GBP"/>
    <d v="2015-09-07T13:53:13"/>
    <x v="578"/>
    <b v="0"/>
    <n v="7"/>
    <b v="0"/>
    <s v="technology/web"/>
    <n v="0"/>
    <n v="2"/>
    <x v="2"/>
    <s v="web"/>
    <x v="0"/>
  </r>
  <r>
    <n v="579"/>
    <x v="579"/>
    <s v="Learn classic and public key cryptography with a full proof-of-concept system in JavaScript."/>
    <n v="12000"/>
    <n v="175"/>
    <x v="2"/>
    <x v="0"/>
    <s v="USD"/>
    <d v="2014-12-25T20:27:03"/>
    <x v="579"/>
    <b v="0"/>
    <n v="5"/>
    <b v="0"/>
    <s v="technology/web"/>
    <n v="1"/>
    <n v="35"/>
    <x v="2"/>
    <s v="web"/>
    <x v="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b v="0"/>
    <n v="1"/>
    <b v="0"/>
    <s v="technology/web"/>
    <n v="0"/>
    <n v="1"/>
    <x v="2"/>
    <s v="web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b v="0"/>
    <n v="0"/>
    <b v="0"/>
    <s v="technology/web"/>
    <n v="0"/>
    <s v="0"/>
    <x v="2"/>
    <s v="web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b v="0"/>
    <n v="0"/>
    <b v="0"/>
    <s v="technology/web"/>
    <n v="0"/>
    <s v="0"/>
    <x v="2"/>
    <s v="web"/>
    <x v="0"/>
  </r>
  <r>
    <n v="583"/>
    <x v="583"/>
    <s v="HackersArchive.com will help rid the web of viruses and scams found everywhere else you look!"/>
    <n v="9000"/>
    <n v="1"/>
    <x v="2"/>
    <x v="0"/>
    <s v="USD"/>
    <d v="2015-03-19T21:31:27"/>
    <x v="583"/>
    <b v="0"/>
    <n v="1"/>
    <b v="0"/>
    <s v="technology/web"/>
    <n v="0"/>
    <n v="1"/>
    <x v="2"/>
    <s v="web"/>
    <x v="0"/>
  </r>
  <r>
    <n v="584"/>
    <x v="584"/>
    <s v="Script Call takes your presentation from the wall to your audience; from your device to theirs."/>
    <n v="1000"/>
    <n v="10"/>
    <x v="2"/>
    <x v="0"/>
    <s v="USD"/>
    <d v="2015-03-16T16:11:56"/>
    <x v="584"/>
    <b v="0"/>
    <n v="2"/>
    <b v="0"/>
    <s v="technology/web"/>
    <n v="1"/>
    <n v="5"/>
    <x v="2"/>
    <s v="web"/>
    <x v="0"/>
  </r>
  <r>
    <n v="585"/>
    <x v="585"/>
    <s v="SAVE UP TO 40% WHEN YOU SPEND!_x000a__x000a_PRE-ORDER YOUR LINK CARD TODAY"/>
    <n v="9000"/>
    <n v="0"/>
    <x v="2"/>
    <x v="1"/>
    <s v="GBP"/>
    <d v="2015-12-01T00:00:00"/>
    <x v="585"/>
    <b v="0"/>
    <n v="0"/>
    <b v="0"/>
    <s v="technology/web"/>
    <n v="0"/>
    <s v="0"/>
    <x v="2"/>
    <s v="web"/>
    <x v="0"/>
  </r>
  <r>
    <n v="586"/>
    <x v="586"/>
    <s v="Employ College is a movement for companies to hire college graduates from their respected institutions."/>
    <n v="10000"/>
    <n v="56"/>
    <x v="2"/>
    <x v="0"/>
    <s v="USD"/>
    <d v="2015-02-15T20:30:07"/>
    <x v="586"/>
    <b v="0"/>
    <n v="4"/>
    <b v="0"/>
    <s v="technology/web"/>
    <n v="1"/>
    <n v="14"/>
    <x v="2"/>
    <s v="web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b v="0"/>
    <n v="7"/>
    <b v="0"/>
    <s v="technology/web"/>
    <n v="9"/>
    <n v="389.29"/>
    <x v="2"/>
    <s v="web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b v="0"/>
    <n v="2"/>
    <b v="0"/>
    <s v="technology/web"/>
    <n v="3"/>
    <n v="150.5"/>
    <x v="2"/>
    <s v="web"/>
    <x v="2"/>
  </r>
  <r>
    <n v="589"/>
    <x v="589"/>
    <s v="Services closer than you think..."/>
    <n v="7500"/>
    <n v="1"/>
    <x v="2"/>
    <x v="0"/>
    <s v="USD"/>
    <d v="2015-07-08T14:44:59"/>
    <x v="589"/>
    <b v="0"/>
    <n v="1"/>
    <b v="0"/>
    <s v="technology/web"/>
    <n v="0"/>
    <n v="1"/>
    <x v="2"/>
    <s v="web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b v="0"/>
    <n v="9"/>
    <b v="0"/>
    <s v="technology/web"/>
    <n v="4"/>
    <n v="24.78"/>
    <x v="2"/>
    <s v="web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b v="0"/>
    <n v="2"/>
    <b v="0"/>
    <s v="technology/web"/>
    <n v="0"/>
    <n v="30.5"/>
    <x v="2"/>
    <s v="web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b v="0"/>
    <n v="1"/>
    <b v="0"/>
    <s v="technology/web"/>
    <n v="3"/>
    <n v="250"/>
    <x v="2"/>
    <s v="web"/>
    <x v="3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b v="0"/>
    <n v="7"/>
    <b v="0"/>
    <s v="technology/web"/>
    <n v="23"/>
    <n v="16.43"/>
    <x v="2"/>
    <s v="web"/>
    <x v="0"/>
  </r>
  <r>
    <n v="594"/>
    <x v="594"/>
    <s v="Creating a fitness site that will change the fitness game forever!"/>
    <n v="25000"/>
    <n v="26"/>
    <x v="2"/>
    <x v="0"/>
    <s v="USD"/>
    <d v="2016-04-16T18:43:26"/>
    <x v="594"/>
    <b v="0"/>
    <n v="2"/>
    <b v="0"/>
    <s v="technology/web"/>
    <n v="0"/>
    <n v="13"/>
    <x v="2"/>
    <s v="web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b v="0"/>
    <n v="8"/>
    <b v="0"/>
    <s v="technology/web"/>
    <n v="0"/>
    <n v="53.25"/>
    <x v="2"/>
    <s v="web"/>
    <x v="0"/>
  </r>
  <r>
    <n v="596"/>
    <x v="596"/>
    <s v="We present digitaibook,com site which can become a free electronic library with your help,"/>
    <n v="20000"/>
    <n v="6"/>
    <x v="2"/>
    <x v="0"/>
    <s v="USD"/>
    <d v="2016-11-02T21:31:32"/>
    <x v="596"/>
    <b v="0"/>
    <n v="2"/>
    <b v="0"/>
    <s v="technology/web"/>
    <n v="0"/>
    <n v="3"/>
    <x v="2"/>
    <s v="web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d v="2016-07-31T16:00:00"/>
    <x v="597"/>
    <b v="0"/>
    <n v="2"/>
    <b v="0"/>
    <s v="technology/web"/>
    <n v="0"/>
    <n v="10"/>
    <x v="2"/>
    <s v="web"/>
    <x v="2"/>
  </r>
  <r>
    <n v="598"/>
    <x v="598"/>
    <s v="This is a project to create a crowd-funding site for Urantia Book readers worldwide."/>
    <n v="2500"/>
    <n v="850"/>
    <x v="2"/>
    <x v="0"/>
    <s v="USD"/>
    <d v="2014-12-05T00:03:01"/>
    <x v="598"/>
    <b v="0"/>
    <n v="7"/>
    <b v="0"/>
    <s v="technology/web"/>
    <n v="34"/>
    <n v="121.43"/>
    <x v="2"/>
    <s v="web"/>
    <x v="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b v="0"/>
    <n v="2"/>
    <b v="0"/>
    <s v="technology/web"/>
    <n v="0"/>
    <n v="15.5"/>
    <x v="2"/>
    <s v="web"/>
    <x v="0"/>
  </r>
  <r>
    <n v="600"/>
    <x v="600"/>
    <s v="Science Technology Engineering and Math + youth = a brighter tomorrow."/>
    <n v="5000"/>
    <n v="100"/>
    <x v="1"/>
    <x v="0"/>
    <s v="USD"/>
    <d v="2015-05-09T19:09:22"/>
    <x v="600"/>
    <b v="0"/>
    <n v="1"/>
    <b v="0"/>
    <s v="technology/web"/>
    <n v="2"/>
    <n v="100"/>
    <x v="2"/>
    <s v="web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b v="0"/>
    <n v="6"/>
    <b v="0"/>
    <s v="technology/web"/>
    <n v="1"/>
    <n v="23.33"/>
    <x v="2"/>
    <s v="web"/>
    <x v="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b v="0"/>
    <n v="0"/>
    <b v="0"/>
    <s v="technology/web"/>
    <n v="0"/>
    <s v="0"/>
    <x v="2"/>
    <s v="web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d v="2014-08-14T15:20:23"/>
    <x v="603"/>
    <b v="0"/>
    <n v="13"/>
    <b v="0"/>
    <s v="technology/web"/>
    <n v="4"/>
    <n v="45.39"/>
    <x v="2"/>
    <s v="web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b v="0"/>
    <n v="0"/>
    <b v="0"/>
    <s v="technology/web"/>
    <n v="0"/>
    <s v="0"/>
    <x v="2"/>
    <s v="web"/>
    <x v="3"/>
  </r>
  <r>
    <n v="605"/>
    <x v="605"/>
    <s v="An iPad support care package for your parents / seniors."/>
    <n v="5000"/>
    <n v="131"/>
    <x v="1"/>
    <x v="0"/>
    <s v="USD"/>
    <d v="2015-08-23T08:35:08"/>
    <x v="605"/>
    <b v="0"/>
    <n v="8"/>
    <b v="0"/>
    <s v="technology/web"/>
    <n v="3"/>
    <n v="16.38"/>
    <x v="2"/>
    <s v="web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b v="0"/>
    <n v="1"/>
    <b v="0"/>
    <s v="technology/web"/>
    <n v="0"/>
    <n v="10"/>
    <x v="2"/>
    <s v="web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d v="2015-11-22T20:48:56"/>
    <x v="607"/>
    <b v="0"/>
    <n v="0"/>
    <b v="0"/>
    <s v="technology/web"/>
    <n v="0"/>
    <s v="0"/>
    <x v="2"/>
    <s v="web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b v="0"/>
    <n v="5"/>
    <b v="0"/>
    <s v="technology/web"/>
    <n v="1"/>
    <n v="292.2"/>
    <x v="2"/>
    <s v="web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b v="0"/>
    <n v="1"/>
    <b v="0"/>
    <s v="technology/web"/>
    <n v="1"/>
    <n v="5"/>
    <x v="2"/>
    <s v="web"/>
    <x v="0"/>
  </r>
  <r>
    <n v="610"/>
    <x v="610"/>
    <s v="We are creating a Christian social network to empower, educate, and connect Christians all over the world."/>
    <n v="13803"/>
    <n v="0"/>
    <x v="1"/>
    <x v="0"/>
    <s v="USD"/>
    <d v="2015-04-22T19:56:26"/>
    <x v="610"/>
    <b v="0"/>
    <n v="0"/>
    <b v="0"/>
    <s v="technology/web"/>
    <n v="0"/>
    <s v="0"/>
    <x v="2"/>
    <s v="web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b v="0"/>
    <n v="0"/>
    <b v="0"/>
    <s v="technology/web"/>
    <n v="0"/>
    <s v="0"/>
    <x v="2"/>
    <s v="web"/>
    <x v="0"/>
  </r>
  <r>
    <n v="612"/>
    <x v="612"/>
    <s v="A Fast and Reliable new Web platform to stream videos from Internet"/>
    <n v="10000"/>
    <n v="0"/>
    <x v="1"/>
    <x v="13"/>
    <s v="EUR"/>
    <d v="2016-09-02T00:45:46"/>
    <x v="612"/>
    <b v="0"/>
    <n v="0"/>
    <b v="0"/>
    <s v="technology/web"/>
    <n v="0"/>
    <s v="0"/>
    <x v="2"/>
    <s v="web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b v="0"/>
    <n v="121"/>
    <b v="0"/>
    <s v="technology/web"/>
    <n v="21"/>
    <n v="105.93"/>
    <x v="2"/>
    <s v="web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d v="2016-06-24T01:29:00"/>
    <x v="614"/>
    <b v="0"/>
    <n v="0"/>
    <b v="0"/>
    <s v="technology/web"/>
    <n v="0"/>
    <s v="0"/>
    <x v="2"/>
    <s v="web"/>
    <x v="2"/>
  </r>
  <r>
    <n v="615"/>
    <x v="615"/>
    <s v="The aim of PixlDir is to deliver the most simple, and fast experience when it comes to uploading images to the web."/>
    <n v="515"/>
    <n v="0"/>
    <x v="1"/>
    <x v="4"/>
    <s v="NZD"/>
    <d v="2015-09-25T02:55:59"/>
    <x v="615"/>
    <b v="0"/>
    <n v="0"/>
    <b v="0"/>
    <s v="technology/web"/>
    <n v="0"/>
    <s v="0"/>
    <x v="2"/>
    <s v="web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b v="0"/>
    <n v="0"/>
    <b v="0"/>
    <s v="technology/web"/>
    <n v="0"/>
    <s v="0"/>
    <x v="2"/>
    <s v="web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b v="0"/>
    <n v="3"/>
    <b v="0"/>
    <s v="technology/web"/>
    <n v="3"/>
    <n v="20"/>
    <x v="2"/>
    <s v="web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b v="0"/>
    <n v="0"/>
    <b v="0"/>
    <s v="technology/web"/>
    <n v="0"/>
    <s v="0"/>
    <x v="2"/>
    <s v="web"/>
    <x v="0"/>
  </r>
  <r>
    <n v="619"/>
    <x v="619"/>
    <s v="Big Data Sets for researchers interested in improving the quality of life."/>
    <n v="2500000"/>
    <n v="1"/>
    <x v="1"/>
    <x v="0"/>
    <s v="USD"/>
    <d v="2014-11-25T16:36:30"/>
    <x v="619"/>
    <b v="0"/>
    <n v="1"/>
    <b v="0"/>
    <s v="technology/web"/>
    <n v="0"/>
    <n v="1"/>
    <x v="2"/>
    <s v="web"/>
    <x v="3"/>
  </r>
  <r>
    <n v="620"/>
    <x v="620"/>
    <s v="iShopGreen.ca is an online marketplace that connects consumers and suppliers with green products &amp; services"/>
    <n v="30000"/>
    <n v="300"/>
    <x v="1"/>
    <x v="5"/>
    <s v="CAD"/>
    <d v="2014-08-25T17:12:18"/>
    <x v="620"/>
    <b v="0"/>
    <n v="1"/>
    <b v="0"/>
    <s v="technology/web"/>
    <n v="1"/>
    <n v="300"/>
    <x v="2"/>
    <s v="web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b v="0"/>
    <n v="3"/>
    <b v="0"/>
    <s v="technology/web"/>
    <n v="1"/>
    <n v="87"/>
    <x v="2"/>
    <s v="web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b v="0"/>
    <n v="9"/>
    <b v="0"/>
    <s v="technology/web"/>
    <n v="6"/>
    <n v="37.89"/>
    <x v="2"/>
    <s v="web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b v="0"/>
    <n v="0"/>
    <b v="0"/>
    <s v="technology/web"/>
    <n v="0"/>
    <s v="0"/>
    <x v="2"/>
    <s v="web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d v="2015-05-14T23:44:01"/>
    <x v="624"/>
    <b v="0"/>
    <n v="0"/>
    <b v="0"/>
    <s v="technology/web"/>
    <n v="0"/>
    <s v="0"/>
    <x v="2"/>
    <s v="web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b v="0"/>
    <n v="0"/>
    <b v="0"/>
    <s v="technology/web"/>
    <n v="0"/>
    <s v="0"/>
    <x v="2"/>
    <s v="web"/>
    <x v="1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b v="0"/>
    <n v="39"/>
    <b v="0"/>
    <s v="technology/web"/>
    <n v="17"/>
    <n v="111.41"/>
    <x v="2"/>
    <s v="web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b v="0"/>
    <n v="1"/>
    <b v="0"/>
    <s v="technology/web"/>
    <n v="0"/>
    <n v="90"/>
    <x v="2"/>
    <s v="web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d v="2014-07-13T16:37:37"/>
    <x v="628"/>
    <b v="0"/>
    <n v="0"/>
    <b v="0"/>
    <s v="technology/web"/>
    <n v="0"/>
    <s v="0"/>
    <x v="2"/>
    <s v="web"/>
    <x v="3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b v="0"/>
    <n v="3"/>
    <b v="0"/>
    <s v="technology/web"/>
    <n v="0"/>
    <n v="116.67"/>
    <x v="2"/>
    <s v="web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b v="0"/>
    <n v="1"/>
    <b v="0"/>
    <s v="technology/web"/>
    <n v="0"/>
    <n v="10"/>
    <x v="2"/>
    <s v="web"/>
    <x v="0"/>
  </r>
  <r>
    <n v="631"/>
    <x v="631"/>
    <s v="A Powerful Multimedia-Rich Software that aims at making online publishing very simple."/>
    <n v="50000"/>
    <n v="690"/>
    <x v="1"/>
    <x v="5"/>
    <s v="CAD"/>
    <d v="2016-05-28T18:32:09"/>
    <x v="631"/>
    <b v="0"/>
    <n v="9"/>
    <b v="0"/>
    <s v="technology/web"/>
    <n v="1"/>
    <n v="76.67"/>
    <x v="2"/>
    <s v="web"/>
    <x v="2"/>
  </r>
  <r>
    <n v="632"/>
    <x v="632"/>
    <s v="Our goal is to create a system, students can find universities that best match their interests."/>
    <n v="20000"/>
    <n v="0"/>
    <x v="1"/>
    <x v="9"/>
    <s v="EUR"/>
    <d v="2015-11-25T16:49:25"/>
    <x v="632"/>
    <b v="0"/>
    <n v="0"/>
    <b v="0"/>
    <s v="technology/web"/>
    <n v="0"/>
    <s v="0"/>
    <x v="2"/>
    <s v="web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d v="2016-06-17T23:00:00"/>
    <x v="633"/>
    <b v="0"/>
    <n v="25"/>
    <b v="0"/>
    <s v="technology/web"/>
    <n v="12"/>
    <n v="49.8"/>
    <x v="2"/>
    <s v="web"/>
    <x v="2"/>
  </r>
  <r>
    <n v="634"/>
    <x v="634"/>
    <s v="We help companies to explain what they do in simple, grandma-would-understand terms."/>
    <n v="5000"/>
    <n v="1"/>
    <x v="1"/>
    <x v="0"/>
    <s v="USD"/>
    <d v="2015-02-26T22:17:09"/>
    <x v="634"/>
    <b v="0"/>
    <n v="1"/>
    <b v="0"/>
    <s v="technology/web"/>
    <n v="0"/>
    <n v="1"/>
    <x v="2"/>
    <s v="web"/>
    <x v="0"/>
  </r>
  <r>
    <n v="635"/>
    <x v="635"/>
    <s v="Network used for building technology development teams."/>
    <n v="25000"/>
    <n v="2"/>
    <x v="1"/>
    <x v="0"/>
    <s v="USD"/>
    <d v="2015-04-12T02:12:42"/>
    <x v="635"/>
    <b v="0"/>
    <n v="1"/>
    <b v="0"/>
    <s v="technology/web"/>
    <n v="0"/>
    <n v="2"/>
    <x v="2"/>
    <s v="web"/>
    <x v="0"/>
  </r>
  <r>
    <n v="636"/>
    <x v="636"/>
    <s v="With no central location for keto knowledge, keto advice will be a community run knowledge base."/>
    <n v="2000"/>
    <n v="4"/>
    <x v="1"/>
    <x v="1"/>
    <s v="GBP"/>
    <d v="2015-06-06T10:47:00"/>
    <x v="636"/>
    <b v="0"/>
    <n v="1"/>
    <b v="0"/>
    <s v="technology/web"/>
    <n v="0"/>
    <n v="4"/>
    <x v="2"/>
    <s v="web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b v="0"/>
    <n v="0"/>
    <b v="0"/>
    <s v="technology/web"/>
    <n v="0"/>
    <s v="0"/>
    <x v="2"/>
    <s v="web"/>
    <x v="1"/>
  </r>
  <r>
    <n v="638"/>
    <x v="638"/>
    <s v="O0"/>
    <n v="200000"/>
    <n v="18"/>
    <x v="1"/>
    <x v="12"/>
    <s v="EUR"/>
    <d v="2017-03-25T13:14:22"/>
    <x v="638"/>
    <b v="0"/>
    <n v="6"/>
    <b v="0"/>
    <s v="technology/web"/>
    <n v="0"/>
    <n v="3"/>
    <x v="2"/>
    <s v="web"/>
    <x v="1"/>
  </r>
  <r>
    <n v="639"/>
    <x v="639"/>
    <s v="Development of a Safe and Educational Social Media site for kids."/>
    <n v="1000000"/>
    <n v="1"/>
    <x v="1"/>
    <x v="0"/>
    <s v="USD"/>
    <d v="2014-10-13T13:59:55"/>
    <x v="639"/>
    <b v="0"/>
    <n v="1"/>
    <b v="0"/>
    <s v="technology/web"/>
    <n v="0"/>
    <n v="1"/>
    <x v="2"/>
    <s v="web"/>
    <x v="3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b v="0"/>
    <n v="2"/>
    <b v="1"/>
    <s v="technology/wearables"/>
    <n v="144"/>
    <n v="50.5"/>
    <x v="2"/>
    <s v="wearables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d v="2015-08-13T13:40:48"/>
    <x v="641"/>
    <b v="0"/>
    <n v="315"/>
    <b v="1"/>
    <s v="technology/wearables"/>
    <n v="119"/>
    <n v="151.32"/>
    <x v="2"/>
    <s v="wearables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b v="0"/>
    <n v="2174"/>
    <b v="1"/>
    <s v="technology/wearables"/>
    <n v="1460"/>
    <n v="134.36000000000001"/>
    <x v="2"/>
    <s v="wearables"/>
    <x v="0"/>
  </r>
  <r>
    <n v="643"/>
    <x v="643"/>
    <s v="Stylish new phone carrier allows instant access to your smart phone while freeing up your hands."/>
    <n v="25000"/>
    <n v="26452"/>
    <x v="0"/>
    <x v="0"/>
    <s v="USD"/>
    <d v="2015-05-31T15:24:35"/>
    <x v="643"/>
    <b v="0"/>
    <n v="152"/>
    <b v="1"/>
    <s v="technology/wearables"/>
    <n v="106"/>
    <n v="174.03"/>
    <x v="2"/>
    <s v="wearables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b v="0"/>
    <n v="1021"/>
    <b v="1"/>
    <s v="technology/wearables"/>
    <n v="300"/>
    <n v="73.489999999999995"/>
    <x v="2"/>
    <s v="wearables"/>
    <x v="3"/>
  </r>
  <r>
    <n v="645"/>
    <x v="645"/>
    <s v="Ever wanted to own something made out of carbon fiber? Now you can!"/>
    <n v="2000"/>
    <n v="5574"/>
    <x v="0"/>
    <x v="0"/>
    <s v="USD"/>
    <d v="2016-08-12T00:37:54"/>
    <x v="645"/>
    <b v="0"/>
    <n v="237"/>
    <b v="1"/>
    <s v="technology/wearables"/>
    <n v="279"/>
    <n v="23.52"/>
    <x v="2"/>
    <s v="wearables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b v="0"/>
    <n v="27"/>
    <b v="1"/>
    <s v="technology/wearables"/>
    <n v="132"/>
    <n v="39.07"/>
    <x v="2"/>
    <s v="wearables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b v="0"/>
    <n v="17"/>
    <b v="1"/>
    <s v="technology/wearables"/>
    <n v="107"/>
    <n v="125.94"/>
    <x v="2"/>
    <s v="wearables"/>
    <x v="2"/>
  </r>
  <r>
    <n v="648"/>
    <x v="648"/>
    <s v="Get ready for the next product that you canâ€™t live without"/>
    <n v="35000"/>
    <n v="44388"/>
    <x v="0"/>
    <x v="0"/>
    <s v="USD"/>
    <d v="2014-10-14T16:38:28"/>
    <x v="648"/>
    <b v="0"/>
    <n v="27"/>
    <b v="1"/>
    <s v="technology/wearables"/>
    <n v="127"/>
    <n v="1644"/>
    <x v="2"/>
    <s v="wearables"/>
    <x v="3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b v="0"/>
    <n v="82"/>
    <b v="1"/>
    <s v="technology/wearables"/>
    <n v="140"/>
    <n v="42.67"/>
    <x v="2"/>
    <s v="wearables"/>
    <x v="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b v="0"/>
    <n v="48"/>
    <b v="1"/>
    <s v="technology/wearables"/>
    <n v="112"/>
    <n v="35.130000000000003"/>
    <x v="2"/>
    <s v="wearables"/>
    <x v="3"/>
  </r>
  <r>
    <n v="651"/>
    <x v="651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b v="0"/>
    <n v="105"/>
    <b v="1"/>
    <s v="technology/wearables"/>
    <n v="101"/>
    <n v="239.35"/>
    <x v="2"/>
    <s v="wearables"/>
    <x v="3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b v="0"/>
    <n v="28"/>
    <b v="1"/>
    <s v="technology/wearables"/>
    <n v="100"/>
    <n v="107.64"/>
    <x v="2"/>
    <s v="wearables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b v="0"/>
    <n v="1107"/>
    <b v="1"/>
    <s v="technology/wearables"/>
    <n v="141"/>
    <n v="95.83"/>
    <x v="2"/>
    <s v="wearables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b v="0"/>
    <n v="1013"/>
    <b v="1"/>
    <s v="technology/wearables"/>
    <n v="267"/>
    <n v="31.66"/>
    <x v="2"/>
    <s v="wearables"/>
    <x v="0"/>
  </r>
  <r>
    <n v="655"/>
    <x v="655"/>
    <s v="Meet Spark: The friendly companion that helps you stay awake during the day. Re-released with new features!"/>
    <n v="8000"/>
    <n v="11751"/>
    <x v="0"/>
    <x v="0"/>
    <s v="USD"/>
    <d v="2015-03-12T21:58:32"/>
    <x v="655"/>
    <b v="0"/>
    <n v="274"/>
    <b v="1"/>
    <s v="technology/wearables"/>
    <n v="147"/>
    <n v="42.89"/>
    <x v="2"/>
    <s v="wearables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b v="0"/>
    <n v="87"/>
    <b v="1"/>
    <s v="technology/wearables"/>
    <n v="214"/>
    <n v="122.74"/>
    <x v="2"/>
    <s v="wearables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b v="0"/>
    <n v="99"/>
    <b v="1"/>
    <s v="technology/wearables"/>
    <n v="126"/>
    <n v="190.45"/>
    <x v="2"/>
    <s v="wearables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b v="0"/>
    <n v="276"/>
    <b v="1"/>
    <s v="technology/wearables"/>
    <n v="104"/>
    <n v="109.34"/>
    <x v="2"/>
    <s v="wearables"/>
    <x v="0"/>
  </r>
  <r>
    <n v="659"/>
    <x v="659"/>
    <s v="Sync up your lifestyle"/>
    <n v="3000"/>
    <n v="3017"/>
    <x v="0"/>
    <x v="0"/>
    <s v="USD"/>
    <d v="2015-08-23T14:14:55"/>
    <x v="659"/>
    <b v="0"/>
    <n v="21"/>
    <b v="1"/>
    <s v="technology/wearables"/>
    <n v="101"/>
    <n v="143.66999999999999"/>
    <x v="2"/>
    <s v="wearables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b v="0"/>
    <n v="18"/>
    <b v="0"/>
    <s v="technology/wearables"/>
    <n v="3"/>
    <n v="84.94"/>
    <x v="2"/>
    <s v="wearables"/>
    <x v="3"/>
  </r>
  <r>
    <n v="661"/>
    <x v="661"/>
    <s v="AirString keeps your AirPods from getting lost by keeping the pair together with a  durable and premium quality string."/>
    <n v="10000"/>
    <n v="95"/>
    <x v="2"/>
    <x v="0"/>
    <s v="USD"/>
    <d v="2016-10-23T15:29:19"/>
    <x v="661"/>
    <b v="0"/>
    <n v="9"/>
    <b v="0"/>
    <s v="technology/wearables"/>
    <n v="1"/>
    <n v="10.56"/>
    <x v="2"/>
    <s v="wearables"/>
    <x v="2"/>
  </r>
  <r>
    <n v="662"/>
    <x v="662"/>
    <s v="A stylish, durable safety light band on your wrist or ankle holds a watch or another modular accessory."/>
    <n v="39000"/>
    <n v="156"/>
    <x v="2"/>
    <x v="0"/>
    <s v="USD"/>
    <d v="2015-01-16T10:30:47"/>
    <x v="662"/>
    <b v="0"/>
    <n v="4"/>
    <b v="0"/>
    <s v="technology/wearables"/>
    <n v="0"/>
    <n v="39"/>
    <x v="2"/>
    <s v="wearables"/>
    <x v="3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b v="0"/>
    <n v="7"/>
    <b v="0"/>
    <s v="technology/wearables"/>
    <n v="0"/>
    <n v="100"/>
    <x v="2"/>
    <s v="wearables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d v="2015-04-13T15:59:35"/>
    <x v="664"/>
    <b v="0"/>
    <n v="29"/>
    <b v="0"/>
    <s v="technology/wearables"/>
    <n v="8"/>
    <n v="31.17"/>
    <x v="2"/>
    <s v="wearables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b v="0"/>
    <n v="12"/>
    <b v="0"/>
    <s v="technology/wearables"/>
    <n v="19"/>
    <n v="155.33000000000001"/>
    <x v="2"/>
    <s v="wearables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b v="0"/>
    <n v="4"/>
    <b v="0"/>
    <s v="technology/wearables"/>
    <n v="0"/>
    <n v="2"/>
    <x v="2"/>
    <s v="wearables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b v="0"/>
    <n v="28"/>
    <b v="0"/>
    <s v="technology/wearables"/>
    <n v="10"/>
    <n v="178.93"/>
    <x v="2"/>
    <s v="wearables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d v="2015-05-11T19:57:02"/>
    <x v="668"/>
    <b v="0"/>
    <n v="25"/>
    <b v="0"/>
    <s v="technology/wearables"/>
    <n v="5"/>
    <n v="27.36"/>
    <x v="2"/>
    <s v="wearables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b v="0"/>
    <n v="28"/>
    <b v="0"/>
    <s v="technology/wearables"/>
    <n v="22"/>
    <n v="1536.25"/>
    <x v="2"/>
    <s v="wearables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b v="0"/>
    <n v="310"/>
    <b v="0"/>
    <s v="technology/wearables"/>
    <n v="29"/>
    <n v="85"/>
    <x v="2"/>
    <s v="wearables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b v="0"/>
    <n v="15"/>
    <b v="0"/>
    <s v="technology/wearables"/>
    <n v="39"/>
    <n v="788.53"/>
    <x v="2"/>
    <s v="wearables"/>
    <x v="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b v="0"/>
    <n v="215"/>
    <b v="0"/>
    <s v="technology/wearables"/>
    <n v="22"/>
    <n v="50.3"/>
    <x v="2"/>
    <s v="wearables"/>
    <x v="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b v="0"/>
    <n v="3"/>
    <b v="0"/>
    <s v="technology/wearables"/>
    <n v="0"/>
    <n v="68.33"/>
    <x v="2"/>
    <s v="wearables"/>
    <x v="3"/>
  </r>
  <r>
    <n v="674"/>
    <x v="674"/>
    <s v="Listen to sounds by feeling an array of vibrational patterns against your body."/>
    <n v="50000"/>
    <n v="15"/>
    <x v="2"/>
    <x v="0"/>
    <s v="USD"/>
    <d v="2014-08-12T02:47:07"/>
    <x v="674"/>
    <b v="0"/>
    <n v="2"/>
    <b v="0"/>
    <s v="technology/wearables"/>
    <n v="0"/>
    <n v="7.5"/>
    <x v="2"/>
    <s v="wearables"/>
    <x v="3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b v="0"/>
    <n v="26"/>
    <b v="0"/>
    <s v="technology/wearables"/>
    <n v="15"/>
    <n v="34.270000000000003"/>
    <x v="2"/>
    <s v="wearables"/>
    <x v="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b v="0"/>
    <n v="24"/>
    <b v="0"/>
    <s v="technology/wearables"/>
    <n v="1"/>
    <n v="61.29"/>
    <x v="2"/>
    <s v="wearables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b v="0"/>
    <n v="96"/>
    <b v="0"/>
    <s v="technology/wearables"/>
    <n v="26"/>
    <n v="133.25"/>
    <x v="2"/>
    <s v="wearables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b v="0"/>
    <n v="17"/>
    <b v="0"/>
    <s v="technology/wearables"/>
    <n v="4"/>
    <n v="65.180000000000007"/>
    <x v="2"/>
    <s v="wearables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b v="0"/>
    <n v="94"/>
    <b v="0"/>
    <s v="technology/wearables"/>
    <n v="15"/>
    <n v="93.9"/>
    <x v="2"/>
    <s v="wearables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b v="0"/>
    <n v="129"/>
    <b v="0"/>
    <s v="technology/wearables"/>
    <n v="26"/>
    <n v="150.65"/>
    <x v="2"/>
    <s v="wearables"/>
    <x v="3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b v="0"/>
    <n v="1"/>
    <b v="0"/>
    <s v="technology/wearables"/>
    <n v="0"/>
    <n v="1"/>
    <x v="2"/>
    <s v="wearables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d v="2017-03-14T17:22:02"/>
    <x v="682"/>
    <b v="0"/>
    <n v="4"/>
    <b v="0"/>
    <s v="technology/wearables"/>
    <n v="0"/>
    <n v="13.25"/>
    <x v="2"/>
    <s v="wearables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b v="0"/>
    <n v="3"/>
    <b v="0"/>
    <s v="technology/wearables"/>
    <n v="1"/>
    <n v="99.33"/>
    <x v="2"/>
    <s v="wearables"/>
    <x v="2"/>
  </r>
  <r>
    <n v="684"/>
    <x v="684"/>
    <s v="Arcus gives your fingers super powers."/>
    <n v="320000"/>
    <n v="23948"/>
    <x v="2"/>
    <x v="0"/>
    <s v="USD"/>
    <d v="2014-07-25T03:00:00"/>
    <x v="684"/>
    <b v="0"/>
    <n v="135"/>
    <b v="0"/>
    <s v="technology/wearables"/>
    <n v="7"/>
    <n v="177.39"/>
    <x v="2"/>
    <s v="wearables"/>
    <x v="3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b v="0"/>
    <n v="10"/>
    <b v="0"/>
    <s v="technology/wearables"/>
    <n v="28"/>
    <n v="55.3"/>
    <x v="2"/>
    <s v="wearables"/>
    <x v="3"/>
  </r>
  <r>
    <n v="686"/>
    <x v="686"/>
    <s v="La tua giornata sportiva monitorata nel tuo polso??!!!_x000a_Rendiamolo possibile... VIVI DI CUORE --- All MADE in ITALY"/>
    <n v="500000"/>
    <n v="0"/>
    <x v="2"/>
    <x v="13"/>
    <s v="EUR"/>
    <d v="2015-08-03T16:09:30"/>
    <x v="686"/>
    <b v="0"/>
    <n v="0"/>
    <b v="0"/>
    <s v="technology/wearables"/>
    <n v="0"/>
    <s v="0"/>
    <x v="2"/>
    <s v="wearables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b v="0"/>
    <n v="6"/>
    <b v="0"/>
    <s v="technology/wearables"/>
    <n v="4"/>
    <n v="591.66999999999996"/>
    <x v="2"/>
    <s v="wearables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b v="0"/>
    <n v="36"/>
    <b v="0"/>
    <s v="technology/wearables"/>
    <n v="73"/>
    <n v="405.5"/>
    <x v="2"/>
    <s v="wearables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b v="0"/>
    <n v="336"/>
    <b v="0"/>
    <s v="technology/wearables"/>
    <n v="58"/>
    <n v="343.15"/>
    <x v="2"/>
    <s v="wearables"/>
    <x v="2"/>
  </r>
  <r>
    <n v="690"/>
    <x v="690"/>
    <s v="A radiation shield for your fitness tracker, smartwatch or other wearable smart device"/>
    <n v="20000"/>
    <n v="2468"/>
    <x v="2"/>
    <x v="0"/>
    <s v="USD"/>
    <d v="2016-09-09T06:00:00"/>
    <x v="690"/>
    <b v="0"/>
    <n v="34"/>
    <b v="0"/>
    <s v="technology/wearables"/>
    <n v="12"/>
    <n v="72.59"/>
    <x v="2"/>
    <s v="wearables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b v="0"/>
    <n v="10"/>
    <b v="0"/>
    <s v="technology/wearables"/>
    <n v="1"/>
    <n v="26"/>
    <x v="2"/>
    <s v="wearables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b v="0"/>
    <n v="201"/>
    <b v="0"/>
    <s v="technology/wearables"/>
    <n v="7"/>
    <n v="6.5"/>
    <x v="2"/>
    <s v="wearables"/>
    <x v="2"/>
  </r>
  <r>
    <n v="693"/>
    <x v="693"/>
    <s v="Prana is the first wearable combining breath and posture tracking to make your sitting time count."/>
    <n v="100000"/>
    <n v="35338"/>
    <x v="2"/>
    <x v="0"/>
    <s v="USD"/>
    <d v="2015-04-30T19:23:47"/>
    <x v="693"/>
    <b v="0"/>
    <n v="296"/>
    <b v="0"/>
    <s v="technology/wearables"/>
    <n v="35"/>
    <n v="119.39"/>
    <x v="2"/>
    <s v="wearables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b v="0"/>
    <n v="7"/>
    <b v="0"/>
    <s v="technology/wearables"/>
    <n v="0"/>
    <n v="84.29"/>
    <x v="2"/>
    <s v="wearables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b v="0"/>
    <n v="7"/>
    <b v="0"/>
    <s v="technology/wearables"/>
    <n v="1"/>
    <n v="90.86"/>
    <x v="2"/>
    <s v="wearables"/>
    <x v="3"/>
  </r>
  <r>
    <n v="696"/>
    <x v="696"/>
    <s v="Show your fidelity by wearing the Trustee rings! Show where you are (at)!"/>
    <n v="175000"/>
    <n v="1"/>
    <x v="2"/>
    <x v="9"/>
    <s v="EUR"/>
    <d v="2014-07-25T22:15:02"/>
    <x v="696"/>
    <b v="0"/>
    <n v="1"/>
    <b v="0"/>
    <s v="technology/wearables"/>
    <n v="0"/>
    <n v="1"/>
    <x v="2"/>
    <s v="wearables"/>
    <x v="3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b v="0"/>
    <n v="114"/>
    <b v="0"/>
    <s v="technology/wearables"/>
    <n v="46"/>
    <n v="20.34"/>
    <x v="2"/>
    <s v="wearables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b v="0"/>
    <n v="29"/>
    <b v="0"/>
    <s v="technology/wearables"/>
    <n v="15"/>
    <n v="530.69000000000005"/>
    <x v="2"/>
    <s v="wearables"/>
    <x v="3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b v="0"/>
    <n v="890"/>
    <b v="0"/>
    <s v="technology/wearables"/>
    <n v="82"/>
    <n v="120.39"/>
    <x v="2"/>
    <s v="wearables"/>
    <x v="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b v="0"/>
    <n v="31"/>
    <b v="0"/>
    <s v="technology/wearables"/>
    <n v="3"/>
    <n v="13"/>
    <x v="2"/>
    <s v="wearables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b v="0"/>
    <n v="21"/>
    <b v="0"/>
    <s v="technology/wearables"/>
    <n v="27"/>
    <n v="291.33"/>
    <x v="2"/>
    <s v="wearables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b v="0"/>
    <n v="37"/>
    <b v="0"/>
    <s v="technology/wearables"/>
    <n v="31"/>
    <n v="124.92"/>
    <x v="2"/>
    <s v="wearables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d v="2017-01-31T23:32:00"/>
    <x v="703"/>
    <b v="0"/>
    <n v="7"/>
    <b v="0"/>
    <s v="technology/wearables"/>
    <n v="6"/>
    <n v="119.57"/>
    <x v="2"/>
    <s v="wearables"/>
    <x v="2"/>
  </r>
  <r>
    <n v="704"/>
    <x v="704"/>
    <s v="Turn you helmet into the safest helmet and don't worry about a thing,you will always have the right fit!!"/>
    <n v="55000"/>
    <n v="481"/>
    <x v="2"/>
    <x v="5"/>
    <s v="CAD"/>
    <d v="2017-02-20T04:37:48"/>
    <x v="704"/>
    <b v="0"/>
    <n v="4"/>
    <b v="0"/>
    <s v="technology/wearables"/>
    <n v="1"/>
    <n v="120.25"/>
    <x v="2"/>
    <s v="wearables"/>
    <x v="2"/>
  </r>
  <r>
    <n v="705"/>
    <x v="705"/>
    <s v="The closest thing ever to the Holy Grail of wearables technology"/>
    <n v="100000"/>
    <n v="977"/>
    <x v="2"/>
    <x v="9"/>
    <s v="EUR"/>
    <d v="2017-01-21T11:47:58"/>
    <x v="705"/>
    <b v="0"/>
    <n v="5"/>
    <b v="0"/>
    <s v="technology/wearables"/>
    <n v="1"/>
    <n v="195.4"/>
    <x v="2"/>
    <s v="wearables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b v="0"/>
    <n v="0"/>
    <b v="0"/>
    <s v="technology/wearables"/>
    <n v="0"/>
    <s v="0"/>
    <x v="2"/>
    <s v="wearables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b v="0"/>
    <n v="456"/>
    <b v="0"/>
    <s v="technology/wearables"/>
    <n v="79"/>
    <n v="117.7"/>
    <x v="2"/>
    <s v="wearables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b v="0"/>
    <n v="369"/>
    <b v="0"/>
    <s v="technology/wearables"/>
    <n v="22"/>
    <n v="23.95"/>
    <x v="2"/>
    <s v="wearables"/>
    <x v="3"/>
  </r>
  <r>
    <n v="709"/>
    <x v="709"/>
    <s v="A &quot;handheld&quot; light, which eases the way you illuminate objects and/or paths."/>
    <n v="15000"/>
    <n v="61"/>
    <x v="2"/>
    <x v="0"/>
    <s v="USD"/>
    <d v="2014-12-05T00:59:19"/>
    <x v="709"/>
    <b v="0"/>
    <n v="2"/>
    <b v="0"/>
    <s v="technology/wearables"/>
    <n v="0"/>
    <n v="30.5"/>
    <x v="2"/>
    <s v="wearables"/>
    <x v="3"/>
  </r>
  <r>
    <n v="710"/>
    <x v="710"/>
    <s v="Shirts, so technologically advanced, they connect mentally to their audience upon sight."/>
    <n v="1200"/>
    <n v="0"/>
    <x v="2"/>
    <x v="5"/>
    <s v="CAD"/>
    <d v="2014-08-20T00:44:00"/>
    <x v="710"/>
    <b v="0"/>
    <n v="0"/>
    <b v="0"/>
    <s v="technology/wearables"/>
    <n v="0"/>
    <s v="0"/>
    <x v="2"/>
    <s v="wearables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b v="0"/>
    <n v="338"/>
    <b v="0"/>
    <s v="technology/wearables"/>
    <n v="34"/>
    <n v="99.97"/>
    <x v="2"/>
    <s v="wearables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b v="0"/>
    <n v="4"/>
    <b v="0"/>
    <s v="technology/wearables"/>
    <n v="0"/>
    <n v="26.25"/>
    <x v="2"/>
    <s v="wearables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b v="0"/>
    <n v="1"/>
    <b v="0"/>
    <s v="technology/wearables"/>
    <n v="1"/>
    <n v="199"/>
    <x v="2"/>
    <s v="wearables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d v="2017-02-28T18:54:42"/>
    <x v="714"/>
    <b v="0"/>
    <n v="28"/>
    <b v="0"/>
    <s v="technology/wearables"/>
    <n v="15"/>
    <n v="80.319999999999993"/>
    <x v="2"/>
    <s v="wearables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b v="0"/>
    <n v="12"/>
    <b v="0"/>
    <s v="technology/wearables"/>
    <n v="5"/>
    <n v="115.75"/>
    <x v="2"/>
    <s v="wearables"/>
    <x v="0"/>
  </r>
  <r>
    <n v="716"/>
    <x v="716"/>
    <s v="Translate sight into touch with a wrist-mounted wearable. A revolution for visually impaired people everywhere."/>
    <n v="7000"/>
    <n v="715"/>
    <x v="2"/>
    <x v="0"/>
    <s v="USD"/>
    <d v="2014-12-01T00:00:00"/>
    <x v="716"/>
    <b v="0"/>
    <n v="16"/>
    <b v="0"/>
    <s v="technology/wearables"/>
    <n v="10"/>
    <n v="44.69"/>
    <x v="2"/>
    <s v="wearables"/>
    <x v="3"/>
  </r>
  <r>
    <n v="717"/>
    <x v="717"/>
    <s v="Cool air flowing under clothing keeps you cool."/>
    <n v="100000"/>
    <n v="305"/>
    <x v="2"/>
    <x v="0"/>
    <s v="USD"/>
    <d v="2014-09-05T20:30:02"/>
    <x v="717"/>
    <b v="0"/>
    <n v="4"/>
    <b v="0"/>
    <s v="technology/wearables"/>
    <n v="0"/>
    <n v="76.25"/>
    <x v="2"/>
    <s v="wearables"/>
    <x v="3"/>
  </r>
  <r>
    <n v="718"/>
    <x v="718"/>
    <s v="When every second matters, BioToo temporary tattoos get critical information to emergency personnel to help them help you."/>
    <n v="12000"/>
    <n v="90"/>
    <x v="2"/>
    <x v="0"/>
    <s v="USD"/>
    <d v="2017-02-18T05:59:00"/>
    <x v="718"/>
    <b v="0"/>
    <n v="4"/>
    <b v="0"/>
    <s v="technology/wearables"/>
    <n v="1"/>
    <n v="22.5"/>
    <x v="2"/>
    <s v="wearables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b v="0"/>
    <n v="10"/>
    <b v="0"/>
    <s v="technology/wearables"/>
    <n v="1"/>
    <n v="19.399999999999999"/>
    <x v="2"/>
    <s v="wearables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d v="2012-01-29T15:34:51"/>
    <x v="720"/>
    <b v="0"/>
    <n v="41"/>
    <b v="1"/>
    <s v="publishing/nonfiction"/>
    <n v="144"/>
    <n v="66.709999999999994"/>
    <x v="3"/>
    <s v="nonfiction"/>
    <x v="5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b v="0"/>
    <n v="119"/>
    <b v="1"/>
    <s v="publishing/nonfiction"/>
    <n v="122"/>
    <n v="84.14"/>
    <x v="3"/>
    <s v="nonfiction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b v="0"/>
    <n v="153"/>
    <b v="1"/>
    <s v="publishing/nonfiction"/>
    <n v="132"/>
    <n v="215.73"/>
    <x v="3"/>
    <s v="nonfiction"/>
    <x v="5"/>
  </r>
  <r>
    <n v="723"/>
    <x v="723"/>
    <s v="The Definitive (and Slightly Ridiculous) Guide to Enjoying the 2015 Pro Football Season"/>
    <n v="5000"/>
    <n v="5469"/>
    <x v="0"/>
    <x v="0"/>
    <s v="USD"/>
    <d v="2015-07-30T03:59:00"/>
    <x v="723"/>
    <b v="0"/>
    <n v="100"/>
    <b v="1"/>
    <s v="publishing/nonfiction"/>
    <n v="109"/>
    <n v="54.69"/>
    <x v="3"/>
    <s v="nonfiction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b v="0"/>
    <n v="143"/>
    <b v="1"/>
    <s v="publishing/nonfiction"/>
    <n v="105"/>
    <n v="51.63"/>
    <x v="3"/>
    <s v="nonfiction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d v="2015-12-13T15:01:52"/>
    <x v="725"/>
    <b v="0"/>
    <n v="140"/>
    <b v="1"/>
    <s v="publishing/nonfiction"/>
    <n v="100"/>
    <n v="143.36000000000001"/>
    <x v="3"/>
    <s v="nonfiction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b v="0"/>
    <n v="35"/>
    <b v="1"/>
    <s v="publishing/nonfiction"/>
    <n v="101"/>
    <n v="72.430000000000007"/>
    <x v="3"/>
    <s v="nonfiction"/>
    <x v="4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b v="0"/>
    <n v="149"/>
    <b v="1"/>
    <s v="publishing/nonfiction"/>
    <n v="156"/>
    <n v="36.53"/>
    <x v="3"/>
    <s v="nonfiction"/>
    <x v="5"/>
  </r>
  <r>
    <n v="728"/>
    <x v="728"/>
    <s v="A big idea non-fiction book by an impatient three-time author and insomniac willing to bet on himself."/>
    <n v="7500"/>
    <n v="7917.45"/>
    <x v="0"/>
    <x v="0"/>
    <s v="USD"/>
    <d v="2011-08-21T20:05:57"/>
    <x v="728"/>
    <b v="0"/>
    <n v="130"/>
    <b v="1"/>
    <s v="publishing/nonfiction"/>
    <n v="106"/>
    <n v="60.9"/>
    <x v="3"/>
    <s v="nonfiction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b v="0"/>
    <n v="120"/>
    <b v="1"/>
    <s v="publishing/nonfiction"/>
    <n v="131"/>
    <n v="43.55"/>
    <x v="3"/>
    <s v="nonfiction"/>
    <x v="5"/>
  </r>
  <r>
    <n v="730"/>
    <x v="730"/>
    <s v="A Massive but Cheerful Online Digital Archive of Surfing"/>
    <n v="20000"/>
    <n v="26438"/>
    <x v="0"/>
    <x v="0"/>
    <s v="USD"/>
    <d v="2011-12-07T17:53:11"/>
    <x v="730"/>
    <b v="0"/>
    <n v="265"/>
    <b v="1"/>
    <s v="publishing/nonfiction"/>
    <n v="132"/>
    <n v="99.77"/>
    <x v="3"/>
    <s v="nonfiction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d v="2012-01-22T06:00:00"/>
    <x v="731"/>
    <b v="0"/>
    <n v="71"/>
    <b v="1"/>
    <s v="publishing/nonfiction"/>
    <n v="126"/>
    <n v="88.73"/>
    <x v="3"/>
    <s v="nonfiction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b v="0"/>
    <n v="13"/>
    <b v="1"/>
    <s v="publishing/nonfiction"/>
    <n v="160"/>
    <n v="4.92"/>
    <x v="3"/>
    <s v="nonfiction"/>
    <x v="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b v="0"/>
    <n v="169"/>
    <b v="1"/>
    <s v="publishing/nonfiction"/>
    <n v="120"/>
    <n v="17.82"/>
    <x v="3"/>
    <s v="nonfiction"/>
    <x v="4"/>
  </r>
  <r>
    <n v="734"/>
    <x v="734"/>
    <s v="Sideswiped is my story of growing in and trusting God through the mess and mysteries of life."/>
    <n v="8500"/>
    <n v="10670"/>
    <x v="0"/>
    <x v="5"/>
    <s v="CAD"/>
    <d v="2015-05-09T05:00:00"/>
    <x v="734"/>
    <b v="0"/>
    <n v="57"/>
    <b v="1"/>
    <s v="publishing/nonfiction"/>
    <n v="126"/>
    <n v="187.19"/>
    <x v="3"/>
    <s v="nonfiction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d v="2014-12-04T00:39:00"/>
    <x v="735"/>
    <b v="0"/>
    <n v="229"/>
    <b v="1"/>
    <s v="publishing/nonfiction"/>
    <n v="114"/>
    <n v="234.81"/>
    <x v="3"/>
    <s v="nonfiction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b v="0"/>
    <n v="108"/>
    <b v="1"/>
    <s v="publishing/nonfiction"/>
    <n v="315"/>
    <n v="105.05"/>
    <x v="3"/>
    <s v="nonfiction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b v="0"/>
    <n v="108"/>
    <b v="1"/>
    <s v="publishing/nonfiction"/>
    <n v="122"/>
    <n v="56.67"/>
    <x v="3"/>
    <s v="nonfiction"/>
    <x v="3"/>
  </r>
  <r>
    <n v="738"/>
    <x v="738"/>
    <s v="The true story of a child's struggle with hunger, poverty, and war in El Salvador."/>
    <n v="1500"/>
    <n v="1601"/>
    <x v="0"/>
    <x v="0"/>
    <s v="USD"/>
    <d v="2014-12-01T04:59:00"/>
    <x v="738"/>
    <b v="0"/>
    <n v="41"/>
    <b v="1"/>
    <s v="publishing/nonfiction"/>
    <n v="107"/>
    <n v="39.049999999999997"/>
    <x v="3"/>
    <s v="nonfiction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b v="0"/>
    <n v="139"/>
    <b v="1"/>
    <s v="publishing/nonfiction"/>
    <n v="158"/>
    <n v="68.349999999999994"/>
    <x v="3"/>
    <s v="nonfiction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b v="0"/>
    <n v="19"/>
    <b v="1"/>
    <s v="publishing/nonfiction"/>
    <n v="107"/>
    <n v="169.58"/>
    <x v="3"/>
    <s v="nonfiction"/>
    <x v="0"/>
  </r>
  <r>
    <n v="741"/>
    <x v="741"/>
    <s v="A revolutionary digital mapping project of the Vilna Ghetto"/>
    <n v="13000"/>
    <n v="13293.8"/>
    <x v="0"/>
    <x v="0"/>
    <s v="USD"/>
    <d v="2013-06-11T15:33:26"/>
    <x v="741"/>
    <b v="0"/>
    <n v="94"/>
    <b v="1"/>
    <s v="publishing/nonfiction"/>
    <n v="102"/>
    <n v="141.41999999999999"/>
    <x v="3"/>
    <s v="nonfiction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b v="0"/>
    <n v="23"/>
    <b v="1"/>
    <s v="publishing/nonfiction"/>
    <n v="111"/>
    <n v="67.39"/>
    <x v="3"/>
    <s v="nonfiction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b v="0"/>
    <n v="15"/>
    <b v="1"/>
    <s v="publishing/nonfiction"/>
    <n v="148"/>
    <n v="54.27"/>
    <x v="3"/>
    <s v="nonfiction"/>
    <x v="5"/>
  </r>
  <r>
    <n v="744"/>
    <x v="744"/>
    <s v="Join others to help create a world that is possible -- in your workplace, community and society!"/>
    <n v="5000"/>
    <n v="5116"/>
    <x v="0"/>
    <x v="0"/>
    <s v="USD"/>
    <d v="2012-12-13T22:58:23"/>
    <x v="744"/>
    <b v="0"/>
    <n v="62"/>
    <b v="1"/>
    <s v="publishing/nonfiction"/>
    <n v="102"/>
    <n v="82.52"/>
    <x v="3"/>
    <s v="nonfiction"/>
    <x v="5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b v="0"/>
    <n v="74"/>
    <b v="1"/>
    <s v="publishing/nonfiction"/>
    <n v="179"/>
    <n v="53.73"/>
    <x v="3"/>
    <s v="nonfiction"/>
    <x v="4"/>
  </r>
  <r>
    <n v="746"/>
    <x v="746"/>
    <s v="This is a book of letters. Letters to our body parts."/>
    <n v="2987"/>
    <n v="3318"/>
    <x v="0"/>
    <x v="0"/>
    <s v="USD"/>
    <d v="2012-09-23T03:59:00"/>
    <x v="746"/>
    <b v="0"/>
    <n v="97"/>
    <b v="1"/>
    <s v="publishing/nonfiction"/>
    <n v="111"/>
    <n v="34.21"/>
    <x v="3"/>
    <s v="nonfiction"/>
    <x v="5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b v="0"/>
    <n v="55"/>
    <b v="1"/>
    <s v="publishing/nonfiction"/>
    <n v="100"/>
    <n v="127.33"/>
    <x v="3"/>
    <s v="nonfiction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d v="2014-08-10T20:19:26"/>
    <x v="748"/>
    <b v="0"/>
    <n v="44"/>
    <b v="1"/>
    <s v="publishing/nonfiction"/>
    <n v="100"/>
    <n v="45.57"/>
    <x v="3"/>
    <s v="nonfiction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b v="0"/>
    <n v="110"/>
    <b v="1"/>
    <s v="publishing/nonfiction"/>
    <n v="106"/>
    <n v="95.96"/>
    <x v="3"/>
    <s v="nonfiction"/>
    <x v="2"/>
  </r>
  <r>
    <n v="750"/>
    <x v="750"/>
    <s v="The epic adventure of a 33 year journey surviving 4 open heart surgeries- emotionally powerful. Graphic. Honest. Funny"/>
    <n v="4444"/>
    <n v="4559"/>
    <x v="0"/>
    <x v="0"/>
    <s v="USD"/>
    <d v="2013-02-24T21:04:32"/>
    <x v="750"/>
    <b v="0"/>
    <n v="59"/>
    <b v="1"/>
    <s v="publishing/nonfiction"/>
    <n v="103"/>
    <n v="77.27"/>
    <x v="3"/>
    <s v="nonfiction"/>
    <x v="4"/>
  </r>
  <r>
    <n v="751"/>
    <x v="751"/>
    <s v="A young cancer survivor embarks on a cross country railroad adventure while writing her memoir through letters."/>
    <n v="3000"/>
    <n v="3555"/>
    <x v="0"/>
    <x v="0"/>
    <s v="USD"/>
    <d v="2011-08-04T15:07:55"/>
    <x v="751"/>
    <b v="0"/>
    <n v="62"/>
    <b v="1"/>
    <s v="publishing/nonfiction"/>
    <n v="119"/>
    <n v="57.34"/>
    <x v="3"/>
    <s v="nonfiction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b v="0"/>
    <n v="105"/>
    <b v="1"/>
    <s v="publishing/nonfiction"/>
    <n v="112"/>
    <n v="53.19"/>
    <x v="3"/>
    <s v="nonfiction"/>
    <x v="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b v="0"/>
    <n v="26"/>
    <b v="1"/>
    <s v="publishing/nonfiction"/>
    <n v="128"/>
    <n v="492.31"/>
    <x v="3"/>
    <s v="nonfiction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b v="0"/>
    <n v="49"/>
    <b v="1"/>
    <s v="publishing/nonfiction"/>
    <n v="104"/>
    <n v="42.35"/>
    <x v="3"/>
    <s v="nonfiction"/>
    <x v="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b v="0"/>
    <n v="68"/>
    <b v="1"/>
    <s v="publishing/nonfiction"/>
    <n v="102"/>
    <n v="37.47"/>
    <x v="3"/>
    <s v="nonfiction"/>
    <x v="4"/>
  </r>
  <r>
    <n v="756"/>
    <x v="756"/>
    <s v="A mixed media (poetry, photo, prose and sound) text focusing on/inspired by rural life in former Communist republics. "/>
    <n v="700"/>
    <n v="824"/>
    <x v="0"/>
    <x v="0"/>
    <s v="USD"/>
    <d v="2011-04-18T17:24:19"/>
    <x v="756"/>
    <b v="0"/>
    <n v="22"/>
    <b v="1"/>
    <s v="publishing/nonfiction"/>
    <n v="118"/>
    <n v="37.450000000000003"/>
    <x v="3"/>
    <s v="nonfiction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b v="0"/>
    <n v="18"/>
    <b v="1"/>
    <s v="publishing/nonfiction"/>
    <n v="238"/>
    <n v="33.06"/>
    <x v="3"/>
    <s v="nonfiction"/>
    <x v="5"/>
  </r>
  <r>
    <n v="758"/>
    <x v="758"/>
    <s v="I am publishing my book, Waiting on Humanity and need some finishing funds to do so."/>
    <n v="2500"/>
    <n v="2550"/>
    <x v="0"/>
    <x v="0"/>
    <s v="USD"/>
    <d v="2010-10-08T20:04:28"/>
    <x v="758"/>
    <b v="0"/>
    <n v="19"/>
    <b v="1"/>
    <s v="publishing/nonfiction"/>
    <n v="102"/>
    <n v="134.21"/>
    <x v="3"/>
    <s v="nonfiction"/>
    <x v="7"/>
  </r>
  <r>
    <n v="759"/>
    <x v="759"/>
    <s v="Help me search for the lost ruins of the UK. A unique guide to  lesser known and somewhat known ruins of Britain."/>
    <n v="5000"/>
    <n v="5096"/>
    <x v="0"/>
    <x v="1"/>
    <s v="GBP"/>
    <d v="2014-07-09T07:55:39"/>
    <x v="759"/>
    <b v="0"/>
    <n v="99"/>
    <b v="1"/>
    <s v="publishing/nonfiction"/>
    <n v="102"/>
    <n v="51.47"/>
    <x v="3"/>
    <s v="nonfiction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b v="0"/>
    <n v="0"/>
    <b v="0"/>
    <s v="publishing/fiction"/>
    <n v="0"/>
    <s v="0"/>
    <x v="3"/>
    <s v="fiction"/>
    <x v="2"/>
  </r>
  <r>
    <n v="761"/>
    <x v="761"/>
    <s v="The day Chuck died was the day everything changed. Now he has to save the afterlife from extinction or die again trying."/>
    <n v="5000"/>
    <n v="235"/>
    <x v="2"/>
    <x v="0"/>
    <s v="USD"/>
    <d v="2014-02-02T18:02:06"/>
    <x v="761"/>
    <b v="0"/>
    <n v="6"/>
    <b v="0"/>
    <s v="publishing/fiction"/>
    <n v="5"/>
    <n v="39.17"/>
    <x v="3"/>
    <s v="fiction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d v="2016-12-04T06:00:00"/>
    <x v="762"/>
    <b v="0"/>
    <n v="0"/>
    <b v="0"/>
    <s v="publishing/fiction"/>
    <n v="0"/>
    <s v="0"/>
    <x v="3"/>
    <s v="fiction"/>
    <x v="2"/>
  </r>
  <r>
    <n v="763"/>
    <x v="763"/>
    <s v="Highland Sabre explores a possible yet terrifying explanation for the mystery big cats said to prowl the British countryside."/>
    <n v="4290"/>
    <n v="5"/>
    <x v="2"/>
    <x v="1"/>
    <s v="GBP"/>
    <d v="2013-08-15T10:43:28"/>
    <x v="763"/>
    <b v="0"/>
    <n v="1"/>
    <b v="0"/>
    <s v="publishing/fiction"/>
    <n v="0"/>
    <n v="5"/>
    <x v="3"/>
    <s v="fiction"/>
    <x v="4"/>
  </r>
  <r>
    <n v="764"/>
    <x v="764"/>
    <s v="[JOE]KES is a book full of over 200 original, sometimes funny, pun-ish Joekes. If you hate the book, use it as a coster!"/>
    <n v="5000"/>
    <n v="0"/>
    <x v="2"/>
    <x v="0"/>
    <s v="USD"/>
    <d v="2015-09-10T04:09:21"/>
    <x v="764"/>
    <b v="0"/>
    <n v="0"/>
    <b v="0"/>
    <s v="publishing/fiction"/>
    <n v="0"/>
    <s v="0"/>
    <x v="3"/>
    <s v="fiction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b v="0"/>
    <n v="44"/>
    <b v="0"/>
    <s v="publishing/fiction"/>
    <n v="36"/>
    <n v="57.3"/>
    <x v="3"/>
    <s v="fiction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b v="0"/>
    <n v="0"/>
    <b v="0"/>
    <s v="publishing/fiction"/>
    <n v="0"/>
    <s v="0"/>
    <x v="3"/>
    <s v="fiction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b v="0"/>
    <n v="3"/>
    <b v="0"/>
    <s v="publishing/fiction"/>
    <n v="4"/>
    <n v="59"/>
    <x v="3"/>
    <s v="fiction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b v="0"/>
    <n v="0"/>
    <b v="0"/>
    <s v="publishing/fiction"/>
    <n v="0"/>
    <s v="0"/>
    <x v="3"/>
    <s v="fiction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b v="0"/>
    <n v="52"/>
    <b v="0"/>
    <s v="publishing/fiction"/>
    <n v="41"/>
    <n v="31.85"/>
    <x v="3"/>
    <s v="fiction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b v="0"/>
    <n v="0"/>
    <b v="0"/>
    <s v="publishing/fiction"/>
    <n v="0"/>
    <s v="0"/>
    <x v="3"/>
    <s v="fiction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d v="2016-01-30T19:46:42"/>
    <x v="771"/>
    <b v="0"/>
    <n v="1"/>
    <b v="0"/>
    <s v="publishing/fiction"/>
    <n v="0"/>
    <n v="10"/>
    <x v="3"/>
    <s v="fiction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b v="0"/>
    <n v="1"/>
    <b v="0"/>
    <s v="publishing/fiction"/>
    <n v="3"/>
    <n v="50"/>
    <x v="3"/>
    <s v="fiction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b v="0"/>
    <n v="2"/>
    <b v="0"/>
    <s v="publishing/fiction"/>
    <n v="1"/>
    <n v="16"/>
    <x v="3"/>
    <s v="fiction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d v="2014-02-23T18:43:38"/>
    <x v="774"/>
    <b v="0"/>
    <n v="9"/>
    <b v="0"/>
    <s v="publishing/fiction"/>
    <n v="70"/>
    <n v="39"/>
    <x v="3"/>
    <s v="fiction"/>
    <x v="3"/>
  </r>
  <r>
    <n v="775"/>
    <x v="775"/>
    <s v="Scorned is the first in a series that I have been working on for two years and it's time to get it published."/>
    <n v="10000"/>
    <n v="170"/>
    <x v="2"/>
    <x v="0"/>
    <s v="USD"/>
    <d v="2011-12-16T01:26:35"/>
    <x v="775"/>
    <b v="0"/>
    <n v="5"/>
    <b v="0"/>
    <s v="publishing/fiction"/>
    <n v="2"/>
    <n v="34"/>
    <x v="3"/>
    <s v="fiction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b v="0"/>
    <n v="57"/>
    <b v="0"/>
    <s v="publishing/fiction"/>
    <n v="51"/>
    <n v="63.12"/>
    <x v="3"/>
    <s v="fiction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b v="0"/>
    <n v="3"/>
    <b v="0"/>
    <s v="publishing/fiction"/>
    <n v="1"/>
    <n v="7"/>
    <x v="3"/>
    <s v="fiction"/>
    <x v="4"/>
  </r>
  <r>
    <n v="778"/>
    <x v="778"/>
    <s v="Laughter, tears and good times in the warm glow of Summer s Love. The perfect recipe for the winter blahs."/>
    <n v="500"/>
    <n v="2"/>
    <x v="2"/>
    <x v="0"/>
    <s v="USD"/>
    <d v="2014-04-30T16:51:20"/>
    <x v="778"/>
    <b v="0"/>
    <n v="1"/>
    <b v="0"/>
    <s v="publishing/fiction"/>
    <n v="0"/>
    <n v="2"/>
    <x v="3"/>
    <s v="fiction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b v="0"/>
    <n v="6"/>
    <b v="0"/>
    <s v="publishing/fiction"/>
    <n v="3"/>
    <n v="66.67"/>
    <x v="3"/>
    <s v="fiction"/>
    <x v="7"/>
  </r>
  <r>
    <n v="780"/>
    <x v="780"/>
    <s v="We are finishing up recording our new record and we would like help with its physical CD release."/>
    <n v="1000"/>
    <n v="1040"/>
    <x v="0"/>
    <x v="0"/>
    <s v="USD"/>
    <d v="2011-05-03T16:10:25"/>
    <x v="780"/>
    <b v="0"/>
    <n v="27"/>
    <b v="1"/>
    <s v="music/rock"/>
    <n v="104"/>
    <n v="38.520000000000003"/>
    <x v="4"/>
    <s v="rock"/>
    <x v="6"/>
  </r>
  <r>
    <n v="781"/>
    <x v="781"/>
    <s v="&quot;WE ARE ON A MISSION TO TOUR THE UNITED STATES NON-STOP. TO DO SO WE NEED TO PURCHASE A NEW VAN.&quot;"/>
    <n v="800"/>
    <n v="1065.23"/>
    <x v="0"/>
    <x v="0"/>
    <s v="USD"/>
    <d v="2013-06-08T00:01:14"/>
    <x v="781"/>
    <b v="0"/>
    <n v="25"/>
    <b v="1"/>
    <s v="music/rock"/>
    <n v="133"/>
    <n v="42.61"/>
    <x v="4"/>
    <s v="rock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d v="2012-08-25T18:11:42"/>
    <x v="782"/>
    <b v="0"/>
    <n v="14"/>
    <b v="1"/>
    <s v="music/rock"/>
    <n v="100"/>
    <n v="50"/>
    <x v="4"/>
    <s v="rock"/>
    <x v="5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b v="0"/>
    <n v="35"/>
    <b v="1"/>
    <s v="music/rock"/>
    <n v="148"/>
    <n v="63.49"/>
    <x v="4"/>
    <s v="rock"/>
    <x v="5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b v="0"/>
    <n v="10"/>
    <b v="1"/>
    <s v="music/rock"/>
    <n v="103"/>
    <n v="102.5"/>
    <x v="4"/>
    <s v="rock"/>
    <x v="3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b v="0"/>
    <n v="29"/>
    <b v="1"/>
    <s v="music/rock"/>
    <n v="181"/>
    <n v="31.14"/>
    <x v="4"/>
    <s v="rock"/>
    <x v="4"/>
  </r>
  <r>
    <n v="786"/>
    <x v="786"/>
    <s v="In June, Columbus rock veterans, Watershed, will release and tour behind a new album, BRICK AND MORTAR."/>
    <n v="5000"/>
    <n v="7140"/>
    <x v="0"/>
    <x v="0"/>
    <s v="USD"/>
    <d v="2012-05-11T15:47:00"/>
    <x v="786"/>
    <b v="0"/>
    <n v="44"/>
    <b v="1"/>
    <s v="music/rock"/>
    <n v="143"/>
    <n v="162.27000000000001"/>
    <x v="4"/>
    <s v="rock"/>
    <x v="5"/>
  </r>
  <r>
    <n v="787"/>
    <x v="787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b v="0"/>
    <n v="17"/>
    <b v="1"/>
    <s v="music/rock"/>
    <n v="114"/>
    <n v="80.59"/>
    <x v="4"/>
    <s v="rock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b v="0"/>
    <n v="34"/>
    <b v="1"/>
    <s v="music/rock"/>
    <n v="204"/>
    <n v="59.85"/>
    <x v="4"/>
    <s v="rock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b v="0"/>
    <n v="14"/>
    <b v="1"/>
    <s v="music/rock"/>
    <n v="109"/>
    <n v="132.86000000000001"/>
    <x v="4"/>
    <s v="rock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b v="0"/>
    <n v="156"/>
    <b v="1"/>
    <s v="music/rock"/>
    <n v="144"/>
    <n v="92.55"/>
    <x v="4"/>
    <s v="rock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b v="0"/>
    <n v="128"/>
    <b v="1"/>
    <s v="music/rock"/>
    <n v="104"/>
    <n v="60.86"/>
    <x v="4"/>
    <s v="rock"/>
    <x v="4"/>
  </r>
  <r>
    <n v="792"/>
    <x v="792"/>
    <s v="Rock n' Roll about the intersection of lies and belief: the Believable Lie."/>
    <n v="2500"/>
    <n v="2511.11"/>
    <x v="0"/>
    <x v="0"/>
    <s v="USD"/>
    <d v="2013-11-07T21:58:03"/>
    <x v="792"/>
    <b v="0"/>
    <n v="60"/>
    <b v="1"/>
    <s v="music/rock"/>
    <n v="100"/>
    <n v="41.85"/>
    <x v="4"/>
    <s v="rock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b v="0"/>
    <n v="32"/>
    <b v="1"/>
    <s v="music/rock"/>
    <n v="103"/>
    <n v="88.33"/>
    <x v="4"/>
    <s v="rock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b v="0"/>
    <n v="53"/>
    <b v="1"/>
    <s v="music/rock"/>
    <n v="105"/>
    <n v="158.96"/>
    <x v="4"/>
    <s v="rock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b v="0"/>
    <n v="184"/>
    <b v="1"/>
    <s v="music/rock"/>
    <n v="112"/>
    <n v="85.05"/>
    <x v="4"/>
    <s v="rock"/>
    <x v="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b v="0"/>
    <n v="90"/>
    <b v="1"/>
    <s v="music/rock"/>
    <n v="101"/>
    <n v="112.61"/>
    <x v="4"/>
    <s v="rock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b v="0"/>
    <n v="71"/>
    <b v="1"/>
    <s v="music/rock"/>
    <n v="108"/>
    <n v="45.44"/>
    <x v="4"/>
    <s v="rock"/>
    <x v="5"/>
  </r>
  <r>
    <n v="798"/>
    <x v="798"/>
    <s v="We have some great new songs and want to record a special edition 4 song EP as our next Eric Stuart Band release"/>
    <n v="3500"/>
    <n v="4021"/>
    <x v="0"/>
    <x v="0"/>
    <s v="USD"/>
    <d v="2014-09-30T14:09:47"/>
    <x v="798"/>
    <b v="0"/>
    <n v="87"/>
    <b v="1"/>
    <s v="music/rock"/>
    <n v="115"/>
    <n v="46.22"/>
    <x v="4"/>
    <s v="rock"/>
    <x v="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b v="0"/>
    <n v="28"/>
    <b v="1"/>
    <s v="music/rock"/>
    <n v="100"/>
    <n v="178.61"/>
    <x v="4"/>
    <s v="rock"/>
    <x v="5"/>
  </r>
  <r>
    <n v="800"/>
    <x v="800"/>
    <s v="Scotland's premier classic rock and metal festival, 3 days, 3-4 stages, family friendly,  for people of all ages"/>
    <n v="1500"/>
    <n v="2282"/>
    <x v="0"/>
    <x v="1"/>
    <s v="GBP"/>
    <d v="2014-09-11T10:24:14"/>
    <x v="800"/>
    <b v="0"/>
    <n v="56"/>
    <b v="1"/>
    <s v="music/rock"/>
    <n v="152"/>
    <n v="40.75"/>
    <x v="4"/>
    <s v="rock"/>
    <x v="3"/>
  </r>
  <r>
    <n v="801"/>
    <x v="801"/>
    <s v="ALL WE WANT TO DO IS DRIVE AROUND AMERICA AND PLAY A BUNCH OF SHOWS, BUT WE DON'T HAVE ANY MONEY..."/>
    <n v="2000"/>
    <n v="2230.4299999999998"/>
    <x v="0"/>
    <x v="0"/>
    <s v="USD"/>
    <d v="2011-07-01T19:05:20"/>
    <x v="801"/>
    <b v="0"/>
    <n v="51"/>
    <b v="1"/>
    <s v="music/rock"/>
    <n v="112"/>
    <n v="43.73"/>
    <x v="4"/>
    <s v="rock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b v="0"/>
    <n v="75"/>
    <b v="1"/>
    <s v="music/rock"/>
    <n v="101"/>
    <n v="81.069999999999993"/>
    <x v="4"/>
    <s v="rock"/>
    <x v="5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b v="0"/>
    <n v="38"/>
    <b v="1"/>
    <s v="music/rock"/>
    <n v="123"/>
    <n v="74.61"/>
    <x v="4"/>
    <s v="rock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b v="0"/>
    <n v="18"/>
    <b v="1"/>
    <s v="music/rock"/>
    <n v="100"/>
    <n v="305.56"/>
    <x v="4"/>
    <s v="rock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d v="2011-07-16T23:00:00"/>
    <x v="805"/>
    <b v="0"/>
    <n v="54"/>
    <b v="1"/>
    <s v="music/rock"/>
    <n v="105"/>
    <n v="58.33"/>
    <x v="4"/>
    <s v="rock"/>
    <x v="6"/>
  </r>
  <r>
    <n v="806"/>
    <x v="806"/>
    <s v="Help Golden Animals finish their NEW Album!"/>
    <n v="8000"/>
    <n v="8355"/>
    <x v="0"/>
    <x v="0"/>
    <s v="USD"/>
    <d v="2011-09-07T16:35:39"/>
    <x v="806"/>
    <b v="0"/>
    <n v="71"/>
    <b v="1"/>
    <s v="music/rock"/>
    <n v="104"/>
    <n v="117.68"/>
    <x v="4"/>
    <s v="rock"/>
    <x v="6"/>
  </r>
  <r>
    <n v="807"/>
    <x v="807"/>
    <s v="Join the Sic Vita family and lend a hand as we create a new album!"/>
    <n v="4000"/>
    <n v="4205"/>
    <x v="0"/>
    <x v="0"/>
    <s v="USD"/>
    <d v="2017-03-01T02:00:00"/>
    <x v="807"/>
    <b v="0"/>
    <n v="57"/>
    <b v="1"/>
    <s v="music/rock"/>
    <n v="105"/>
    <n v="73.77"/>
    <x v="4"/>
    <s v="rock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b v="0"/>
    <n v="43"/>
    <b v="1"/>
    <s v="music/rock"/>
    <n v="100"/>
    <n v="104.65"/>
    <x v="4"/>
    <s v="rock"/>
    <x v="3"/>
  </r>
  <r>
    <n v="809"/>
    <x v="809"/>
    <s v="Acknowledged songwriter looking to record album of new songs to secure a Publishing Contract"/>
    <n v="4000"/>
    <n v="4151"/>
    <x v="0"/>
    <x v="0"/>
    <s v="USD"/>
    <d v="2014-01-19T20:00:30"/>
    <x v="809"/>
    <b v="0"/>
    <n v="52"/>
    <b v="1"/>
    <s v="music/rock"/>
    <n v="104"/>
    <n v="79.83"/>
    <x v="4"/>
    <s v="rock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b v="0"/>
    <n v="27"/>
    <b v="1"/>
    <s v="music/rock"/>
    <n v="105"/>
    <n v="58.33"/>
    <x v="4"/>
    <s v="rock"/>
    <x v="5"/>
  </r>
  <r>
    <n v="811"/>
    <x v="811"/>
    <s v="We need your financial support to cover the tour costs!  (Sound, lights, travel, stage design)"/>
    <n v="1000"/>
    <n v="1040"/>
    <x v="0"/>
    <x v="0"/>
    <s v="USD"/>
    <d v="2013-07-10T16:52:00"/>
    <x v="811"/>
    <b v="0"/>
    <n v="12"/>
    <b v="1"/>
    <s v="music/rock"/>
    <n v="104"/>
    <n v="86.67"/>
    <x v="4"/>
    <s v="rock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b v="0"/>
    <n v="33"/>
    <b v="1"/>
    <s v="music/rock"/>
    <n v="152"/>
    <n v="27.61"/>
    <x v="4"/>
    <s v="rock"/>
    <x v="4"/>
  </r>
  <r>
    <n v="813"/>
    <x v="813"/>
    <s v="A pre order campaign to fund the pressing of our second full length vinyl LP"/>
    <n v="1500"/>
    <n v="2399.94"/>
    <x v="0"/>
    <x v="0"/>
    <s v="USD"/>
    <d v="2012-07-20T23:02:45"/>
    <x v="813"/>
    <b v="0"/>
    <n v="96"/>
    <b v="1"/>
    <s v="music/rock"/>
    <n v="160"/>
    <n v="25"/>
    <x v="4"/>
    <s v="rock"/>
    <x v="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b v="0"/>
    <n v="28"/>
    <b v="1"/>
    <s v="music/rock"/>
    <n v="127"/>
    <n v="45.46"/>
    <x v="4"/>
    <s v="rock"/>
    <x v="6"/>
  </r>
  <r>
    <n v="815"/>
    <x v="815"/>
    <s v="Be a part of helping The Early Reset finish their new 7 song EP."/>
    <n v="4000"/>
    <n v="4280"/>
    <x v="0"/>
    <x v="0"/>
    <s v="USD"/>
    <d v="2014-11-01T22:01:43"/>
    <x v="815"/>
    <b v="0"/>
    <n v="43"/>
    <b v="1"/>
    <s v="music/rock"/>
    <n v="107"/>
    <n v="99.53"/>
    <x v="4"/>
    <s v="rock"/>
    <x v="3"/>
  </r>
  <r>
    <n v="816"/>
    <x v="816"/>
    <s v="Friends and Family have an album for you. They need your help to release it to the world."/>
    <n v="7000"/>
    <n v="8058.55"/>
    <x v="0"/>
    <x v="0"/>
    <s v="USD"/>
    <d v="2013-04-09T06:30:00"/>
    <x v="816"/>
    <b v="0"/>
    <n v="205"/>
    <b v="1"/>
    <s v="music/rock"/>
    <n v="115"/>
    <n v="39.31"/>
    <x v="4"/>
    <s v="rock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b v="0"/>
    <n v="23"/>
    <b v="1"/>
    <s v="music/rock"/>
    <n v="137"/>
    <n v="89.42"/>
    <x v="4"/>
    <s v="rock"/>
    <x v="5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b v="0"/>
    <n v="19"/>
    <b v="1"/>
    <s v="music/rock"/>
    <n v="156"/>
    <n v="28.68"/>
    <x v="4"/>
    <s v="rock"/>
    <x v="5"/>
  </r>
  <r>
    <n v="819"/>
    <x v="819"/>
    <s v="We are touring the Southeast in support of our new EP"/>
    <n v="400"/>
    <n v="435"/>
    <x v="0"/>
    <x v="0"/>
    <s v="USD"/>
    <d v="2013-12-21T04:44:00"/>
    <x v="819"/>
    <b v="0"/>
    <n v="14"/>
    <b v="1"/>
    <s v="music/rock"/>
    <n v="109"/>
    <n v="31.07"/>
    <x v="4"/>
    <s v="rock"/>
    <x v="4"/>
  </r>
  <r>
    <n v="820"/>
    <x v="820"/>
    <s v="Wyatt Lowe &amp; the Ottomatics will be hitting the road this June on a North and Southwest Summer 2014 tour!"/>
    <n v="2000"/>
    <n v="2681"/>
    <x v="0"/>
    <x v="0"/>
    <s v="USD"/>
    <d v="2014-06-09T05:00:00"/>
    <x v="820"/>
    <b v="0"/>
    <n v="38"/>
    <b v="1"/>
    <s v="music/rock"/>
    <n v="134"/>
    <n v="70.55"/>
    <x v="4"/>
    <s v="rock"/>
    <x v="3"/>
  </r>
  <r>
    <n v="821"/>
    <x v="821"/>
    <s v="Bizness Suit - NEW ALBUM - We're going to LA to record the best rock album ever - bluesy funky Rock n Roll with soul"/>
    <n v="17482"/>
    <n v="17482"/>
    <x v="0"/>
    <x v="0"/>
    <s v="USD"/>
    <d v="2015-05-04T04:01:00"/>
    <x v="821"/>
    <b v="0"/>
    <n v="78"/>
    <b v="1"/>
    <s v="music/rock"/>
    <n v="100"/>
    <n v="224.13"/>
    <x v="4"/>
    <s v="rock"/>
    <x v="0"/>
  </r>
  <r>
    <n v="822"/>
    <x v="822"/>
    <s v="Soul Easy recording our first full length CD.  Inspired by lots of friends and lots of good times."/>
    <n v="3000"/>
    <n v="3575"/>
    <x v="0"/>
    <x v="0"/>
    <s v="USD"/>
    <d v="2012-10-05T22:44:10"/>
    <x v="822"/>
    <b v="0"/>
    <n v="69"/>
    <b v="1"/>
    <s v="music/rock"/>
    <n v="119"/>
    <n v="51.81"/>
    <x v="4"/>
    <s v="rock"/>
    <x v="5"/>
  </r>
  <r>
    <n v="823"/>
    <x v="823"/>
    <s v="Eyes For Fire is finally ready to release their Debut Album but we need YOU to help us put the final touches on it."/>
    <n v="800"/>
    <n v="1436"/>
    <x v="0"/>
    <x v="0"/>
    <s v="USD"/>
    <d v="2015-03-22T22:20:52"/>
    <x v="823"/>
    <b v="0"/>
    <n v="33"/>
    <b v="1"/>
    <s v="music/rock"/>
    <n v="180"/>
    <n v="43.52"/>
    <x v="4"/>
    <s v="rock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b v="0"/>
    <n v="54"/>
    <b v="1"/>
    <s v="music/rock"/>
    <n v="134"/>
    <n v="39.82"/>
    <x v="4"/>
    <s v="rock"/>
    <x v="7"/>
  </r>
  <r>
    <n v="825"/>
    <x v="825"/>
    <s v="Kickstarting Kill Freeman independently. Help fund the New Record, Video and Live Shows."/>
    <n v="12500"/>
    <n v="12554"/>
    <x v="0"/>
    <x v="0"/>
    <s v="USD"/>
    <d v="2012-10-29T07:21:24"/>
    <x v="825"/>
    <b v="0"/>
    <n v="99"/>
    <b v="1"/>
    <s v="music/rock"/>
    <n v="100"/>
    <n v="126.81"/>
    <x v="4"/>
    <s v="rock"/>
    <x v="5"/>
  </r>
  <r>
    <n v="826"/>
    <x v="826"/>
    <s v="Protect The Dream is preparing to record their debut album 8 years in the making. Lets make it happen Kickstarter!"/>
    <n v="5500"/>
    <n v="5580"/>
    <x v="0"/>
    <x v="0"/>
    <s v="USD"/>
    <d v="2012-03-25T23:55:30"/>
    <x v="826"/>
    <b v="0"/>
    <n v="49"/>
    <b v="1"/>
    <s v="music/rock"/>
    <n v="101"/>
    <n v="113.88"/>
    <x v="4"/>
    <s v="rock"/>
    <x v="5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b v="0"/>
    <n v="11"/>
    <b v="1"/>
    <s v="music/rock"/>
    <n v="103"/>
    <n v="28.18"/>
    <x v="4"/>
    <s v="rock"/>
    <x v="5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b v="0"/>
    <n v="38"/>
    <b v="1"/>
    <s v="music/rock"/>
    <n v="107"/>
    <n v="36.61"/>
    <x v="4"/>
    <s v="rock"/>
    <x v="5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b v="0"/>
    <n v="16"/>
    <b v="1"/>
    <s v="music/rock"/>
    <n v="104"/>
    <n v="32.5"/>
    <x v="4"/>
    <s v="rock"/>
    <x v="2"/>
  </r>
  <r>
    <n v="830"/>
    <x v="830"/>
    <s v="We're making a high energy, fist pumpin', pelvis-thrusting new Rock n Roll album and we'd love for you to be a part of it."/>
    <n v="1800"/>
    <n v="1941"/>
    <x v="0"/>
    <x v="0"/>
    <s v="USD"/>
    <d v="2013-03-22T11:37:05"/>
    <x v="830"/>
    <b v="0"/>
    <n v="32"/>
    <b v="1"/>
    <s v="music/rock"/>
    <n v="108"/>
    <n v="60.66"/>
    <x v="4"/>
    <s v="rock"/>
    <x v="4"/>
  </r>
  <r>
    <n v="831"/>
    <x v="831"/>
    <s v="7Horse is a new band with a self-funded album and a show they want to rock in your town!"/>
    <n v="1500"/>
    <n v="3500"/>
    <x v="0"/>
    <x v="0"/>
    <s v="USD"/>
    <d v="2012-04-27T15:31:34"/>
    <x v="831"/>
    <b v="0"/>
    <n v="20"/>
    <b v="1"/>
    <s v="music/rock"/>
    <n v="233"/>
    <n v="175"/>
    <x v="4"/>
    <s v="rock"/>
    <x v="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b v="0"/>
    <n v="154"/>
    <b v="1"/>
    <s v="music/rock"/>
    <n v="101"/>
    <n v="97.99"/>
    <x v="4"/>
    <s v="rock"/>
    <x v="6"/>
  </r>
  <r>
    <n v="833"/>
    <x v="833"/>
    <s v="This is an American rock album."/>
    <n v="6000"/>
    <n v="6100"/>
    <x v="0"/>
    <x v="0"/>
    <s v="USD"/>
    <d v="2014-04-19T21:04:35"/>
    <x v="833"/>
    <b v="0"/>
    <n v="41"/>
    <b v="1"/>
    <s v="music/rock"/>
    <n v="102"/>
    <n v="148.78"/>
    <x v="4"/>
    <s v="rock"/>
    <x v="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b v="0"/>
    <n v="75"/>
    <b v="1"/>
    <s v="music/rock"/>
    <n v="131"/>
    <n v="96.08"/>
    <x v="4"/>
    <s v="rock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b v="0"/>
    <n v="40"/>
    <b v="1"/>
    <s v="music/rock"/>
    <n v="117"/>
    <n v="58.63"/>
    <x v="4"/>
    <s v="rock"/>
    <x v="5"/>
  </r>
  <r>
    <n v="836"/>
    <x v="836"/>
    <s v="An album you can bring home to mom."/>
    <n v="5000"/>
    <n v="5046.5200000000004"/>
    <x v="0"/>
    <x v="0"/>
    <s v="USD"/>
    <d v="2013-10-07T01:21:58"/>
    <x v="836"/>
    <b v="0"/>
    <n v="46"/>
    <b v="1"/>
    <s v="music/rock"/>
    <n v="101"/>
    <n v="109.71"/>
    <x v="4"/>
    <s v="rock"/>
    <x v="4"/>
  </r>
  <r>
    <n v="837"/>
    <x v="837"/>
    <s v="Take 147 is currently in the process of recording the debut album called, &quot;Nothin' to Lose&quot;."/>
    <n v="2500"/>
    <n v="3045"/>
    <x v="0"/>
    <x v="0"/>
    <s v="USD"/>
    <d v="2014-05-01T23:57:42"/>
    <x v="837"/>
    <b v="0"/>
    <n v="62"/>
    <b v="1"/>
    <s v="music/rock"/>
    <n v="122"/>
    <n v="49.11"/>
    <x v="4"/>
    <s v="rock"/>
    <x v="3"/>
  </r>
  <r>
    <n v="838"/>
    <x v="838"/>
    <s v="The Paper Melody wants YOU to be a part of the next chapter! Be a part of the process of our brand new EP and Music Videos!"/>
    <n v="2000"/>
    <n v="2908"/>
    <x v="0"/>
    <x v="0"/>
    <s v="USD"/>
    <d v="2012-01-17T21:33:05"/>
    <x v="838"/>
    <b v="0"/>
    <n v="61"/>
    <b v="1"/>
    <s v="music/rock"/>
    <n v="145"/>
    <n v="47.67"/>
    <x v="4"/>
    <s v="rock"/>
    <x v="6"/>
  </r>
  <r>
    <n v="839"/>
    <x v="839"/>
    <s v="The Waffle Stompers need your support to keep doing what we love--go on tour, make music and music videos."/>
    <n v="5000"/>
    <n v="5830.83"/>
    <x v="0"/>
    <x v="0"/>
    <s v="USD"/>
    <d v="2012-09-22T18:19:16"/>
    <x v="839"/>
    <b v="0"/>
    <n v="96"/>
    <b v="1"/>
    <s v="music/rock"/>
    <n v="117"/>
    <n v="60.74"/>
    <x v="4"/>
    <s v="rock"/>
    <x v="5"/>
  </r>
  <r>
    <n v="840"/>
    <x v="840"/>
    <s v="Carl King / Sir Millard Mulch / Dr. Zoltan Ã˜belisk is making a new 45-minute instrumental sci-fi album!"/>
    <n v="10000"/>
    <n v="12041.66"/>
    <x v="0"/>
    <x v="0"/>
    <s v="USD"/>
    <d v="2016-09-24T05:26:27"/>
    <x v="840"/>
    <b v="0"/>
    <n v="190"/>
    <b v="1"/>
    <s v="music/metal"/>
    <n v="120"/>
    <n v="63.38"/>
    <x v="4"/>
    <s v="metal"/>
    <x v="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b v="1"/>
    <n v="94"/>
    <b v="1"/>
    <s v="music/metal"/>
    <n v="101"/>
    <n v="53.89"/>
    <x v="4"/>
    <s v="metal"/>
    <x v="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b v="1"/>
    <n v="39"/>
    <b v="1"/>
    <s v="music/metal"/>
    <n v="104"/>
    <n v="66.87"/>
    <x v="4"/>
    <s v="metal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s v="music/metal"/>
    <n v="267"/>
    <n v="63.1"/>
    <x v="4"/>
    <s v="metal"/>
    <x v="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b v="1"/>
    <n v="159"/>
    <b v="1"/>
    <s v="music/metal"/>
    <n v="194"/>
    <n v="36.630000000000003"/>
    <x v="4"/>
    <s v="metal"/>
    <x v="3"/>
  </r>
  <r>
    <n v="845"/>
    <x v="845"/>
    <s v="Help Legend of Zelda tribute band Master Sword complete their latest heavy metal album: Shadow and Steel!"/>
    <n v="5000"/>
    <n v="6019.01"/>
    <x v="0"/>
    <x v="0"/>
    <s v="USD"/>
    <d v="2016-09-05T03:59:00"/>
    <x v="845"/>
    <b v="0"/>
    <n v="177"/>
    <b v="1"/>
    <s v="music/metal"/>
    <n v="120"/>
    <n v="34.01"/>
    <x v="4"/>
    <s v="metal"/>
    <x v="2"/>
  </r>
  <r>
    <n v="846"/>
    <x v="846"/>
    <s v="Pre-order and help me fund new merchandise so we can make the album release something amazing."/>
    <n v="1100"/>
    <n v="1342.01"/>
    <x v="0"/>
    <x v="1"/>
    <s v="GBP"/>
    <d v="2014-03-10T14:00:00"/>
    <x v="846"/>
    <b v="0"/>
    <n v="47"/>
    <b v="1"/>
    <s v="music/metal"/>
    <n v="122"/>
    <n v="28.55"/>
    <x v="4"/>
    <s v="metal"/>
    <x v="3"/>
  </r>
  <r>
    <n v="847"/>
    <x v="847"/>
    <s v="MUSIC WITH MEANING!  MUSIC THAT MATTERS!!!"/>
    <n v="10"/>
    <n v="10"/>
    <x v="0"/>
    <x v="0"/>
    <s v="USD"/>
    <d v="2015-07-10T19:09:36"/>
    <x v="847"/>
    <b v="0"/>
    <n v="1"/>
    <b v="1"/>
    <s v="music/metal"/>
    <n v="100"/>
    <n v="10"/>
    <x v="4"/>
    <s v="metal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d v="2015-04-14T19:00:33"/>
    <x v="848"/>
    <b v="0"/>
    <n v="16"/>
    <b v="1"/>
    <s v="music/metal"/>
    <n v="100"/>
    <n v="18.75"/>
    <x v="4"/>
    <s v="metal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b v="0"/>
    <n v="115"/>
    <b v="1"/>
    <s v="music/metal"/>
    <n v="120"/>
    <n v="41.7"/>
    <x v="4"/>
    <s v="metal"/>
    <x v="0"/>
  </r>
  <r>
    <n v="850"/>
    <x v="850"/>
    <s v="Help Chicago-based instrumental group Sioum complete the production of their 2nd full-length album."/>
    <n v="4000"/>
    <n v="6207"/>
    <x v="0"/>
    <x v="0"/>
    <s v="USD"/>
    <d v="2016-04-25T04:59:00"/>
    <x v="850"/>
    <b v="0"/>
    <n v="133"/>
    <b v="1"/>
    <s v="music/metal"/>
    <n v="155"/>
    <n v="46.67"/>
    <x v="4"/>
    <s v="metal"/>
    <x v="2"/>
  </r>
  <r>
    <n v="851"/>
    <x v="851"/>
    <s v="Salut, nous c'est M.F.Crew, on a besoin de vous pour produire notre premier album &quot;First Ride&quot; ! :)"/>
    <n v="2000"/>
    <n v="2609"/>
    <x v="0"/>
    <x v="6"/>
    <s v="EUR"/>
    <d v="2016-07-31T19:45:00"/>
    <x v="851"/>
    <b v="0"/>
    <n v="70"/>
    <b v="1"/>
    <s v="music/metal"/>
    <n v="130"/>
    <n v="37.270000000000003"/>
    <x v="4"/>
    <s v="metal"/>
    <x v="2"/>
  </r>
  <r>
    <n v="852"/>
    <x v="852"/>
    <s v="Limited edition 2x12&quot; vinyl pressing of our latest album &quot;Who Do You Think We Are?&quot;"/>
    <n v="3500"/>
    <n v="3674"/>
    <x v="0"/>
    <x v="0"/>
    <s v="USD"/>
    <d v="2016-10-24T21:00:00"/>
    <x v="852"/>
    <b v="0"/>
    <n v="62"/>
    <b v="1"/>
    <s v="music/metal"/>
    <n v="105"/>
    <n v="59.26"/>
    <x v="4"/>
    <s v="metal"/>
    <x v="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b v="0"/>
    <n v="10"/>
    <b v="1"/>
    <s v="music/metal"/>
    <n v="100"/>
    <n v="30"/>
    <x v="4"/>
    <s v="metal"/>
    <x v="0"/>
  </r>
  <r>
    <n v="854"/>
    <x v="854"/>
    <s v="Writing and Recording Sophomore record, and funding Tour to support Spring 2017 album release."/>
    <n v="27800"/>
    <n v="32865.300000000003"/>
    <x v="0"/>
    <x v="0"/>
    <s v="USD"/>
    <d v="2016-12-28T05:05:46"/>
    <x v="854"/>
    <b v="0"/>
    <n v="499"/>
    <b v="1"/>
    <s v="music/metal"/>
    <n v="118"/>
    <n v="65.86"/>
    <x v="4"/>
    <s v="metal"/>
    <x v="2"/>
  </r>
  <r>
    <n v="855"/>
    <x v="855"/>
    <s v="AtteroTerra's &quot;Pray for Apocalypse&quot; is fully completed, and only being held up by funding."/>
    <n v="1450"/>
    <n v="1500"/>
    <x v="0"/>
    <x v="0"/>
    <s v="USD"/>
    <d v="2016-07-24T03:00:17"/>
    <x v="855"/>
    <b v="0"/>
    <n v="47"/>
    <b v="1"/>
    <s v="music/metal"/>
    <n v="103"/>
    <n v="31.91"/>
    <x v="4"/>
    <s v="metal"/>
    <x v="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b v="0"/>
    <n v="28"/>
    <b v="1"/>
    <s v="music/metal"/>
    <n v="218"/>
    <n v="19.46"/>
    <x v="4"/>
    <s v="metal"/>
    <x v="2"/>
  </r>
  <r>
    <n v="857"/>
    <x v="857"/>
    <s v="Modern Post-Hardcore/Electro music (Hardstyle, EDM, Trap, Dubstep, Dembow, House)."/>
    <n v="1200"/>
    <n v="1200"/>
    <x v="0"/>
    <x v="3"/>
    <s v="EUR"/>
    <d v="2015-11-25T14:57:11"/>
    <x v="857"/>
    <b v="0"/>
    <n v="24"/>
    <b v="1"/>
    <s v="music/metal"/>
    <n v="100"/>
    <n v="50"/>
    <x v="4"/>
    <s v="metal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b v="0"/>
    <n v="76"/>
    <b v="1"/>
    <s v="music/metal"/>
    <n v="144"/>
    <n v="22.74"/>
    <x v="4"/>
    <s v="metal"/>
    <x v="0"/>
  </r>
  <r>
    <n v="859"/>
    <x v="859"/>
    <s v="We are heading to the studio to create our second album and we want you to be right there with us!"/>
    <n v="4000"/>
    <n v="4187"/>
    <x v="0"/>
    <x v="0"/>
    <s v="USD"/>
    <d v="2015-06-04T00:00:00"/>
    <x v="859"/>
    <b v="0"/>
    <n v="98"/>
    <b v="1"/>
    <s v="music/metal"/>
    <n v="105"/>
    <n v="42.72"/>
    <x v="4"/>
    <s v="metal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b v="0"/>
    <n v="48"/>
    <b v="0"/>
    <s v="music/jazz"/>
    <n v="18"/>
    <n v="52.92"/>
    <x v="4"/>
    <s v="jazz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b v="0"/>
    <n v="2"/>
    <b v="0"/>
    <s v="music/jazz"/>
    <n v="2"/>
    <n v="50.5"/>
    <x v="4"/>
    <s v="jazz"/>
    <x v="2"/>
  </r>
  <r>
    <n v="862"/>
    <x v="862"/>
    <s v="I want to work with the great John Goodsall and Percy Jones from Brand X to create the ultimate new jazz album."/>
    <n v="50000"/>
    <n v="170"/>
    <x v="2"/>
    <x v="1"/>
    <s v="GBP"/>
    <d v="2013-11-11T14:19:08"/>
    <x v="862"/>
    <b v="0"/>
    <n v="4"/>
    <b v="0"/>
    <s v="music/jazz"/>
    <n v="0"/>
    <n v="42.5"/>
    <x v="4"/>
    <s v="jazz"/>
    <x v="4"/>
  </r>
  <r>
    <n v="863"/>
    <x v="863"/>
    <s v="I'm making the move from a side man in local groups to the leader with this debut jazz CD project."/>
    <n v="2000"/>
    <n v="90"/>
    <x v="2"/>
    <x v="0"/>
    <s v="USD"/>
    <d v="2012-02-12T02:49:26"/>
    <x v="863"/>
    <b v="0"/>
    <n v="5"/>
    <b v="0"/>
    <s v="music/jazz"/>
    <n v="5"/>
    <n v="18"/>
    <x v="4"/>
    <s v="jazz"/>
    <x v="5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b v="0"/>
    <n v="79"/>
    <b v="0"/>
    <s v="music/jazz"/>
    <n v="42"/>
    <n v="34.18"/>
    <x v="4"/>
    <s v="jazz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b v="0"/>
    <n v="2"/>
    <b v="0"/>
    <s v="music/jazz"/>
    <n v="2"/>
    <n v="22.5"/>
    <x v="4"/>
    <s v="jazz"/>
    <x v="5"/>
  </r>
  <r>
    <n v="866"/>
    <x v="866"/>
    <s v="Drivetime heads to Cali for summer tour supported by @Smoothjazz.com &amp; @JJZPhilly  #Spaghettini #The Roxy"/>
    <n v="3500"/>
    <n v="640"/>
    <x v="2"/>
    <x v="0"/>
    <s v="USD"/>
    <d v="2015-02-28T15:10:00"/>
    <x v="866"/>
    <b v="0"/>
    <n v="11"/>
    <b v="0"/>
    <s v="music/jazz"/>
    <n v="18"/>
    <n v="58.18"/>
    <x v="4"/>
    <s v="jazz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b v="0"/>
    <n v="11"/>
    <b v="0"/>
    <s v="music/jazz"/>
    <n v="24"/>
    <n v="109.18"/>
    <x v="4"/>
    <s v="jazz"/>
    <x v="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b v="0"/>
    <n v="1"/>
    <b v="0"/>
    <s v="music/jazz"/>
    <n v="0"/>
    <n v="50"/>
    <x v="4"/>
    <s v="jazz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b v="0"/>
    <n v="3"/>
    <b v="0"/>
    <s v="music/jazz"/>
    <n v="12"/>
    <n v="346.67"/>
    <x v="4"/>
    <s v="jazz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b v="0"/>
    <n v="5"/>
    <b v="0"/>
    <s v="music/jazz"/>
    <n v="0"/>
    <n v="12.4"/>
    <x v="4"/>
    <s v="jazz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b v="0"/>
    <n v="12"/>
    <b v="0"/>
    <s v="music/jazz"/>
    <n v="5"/>
    <n v="27.08"/>
    <x v="4"/>
    <s v="jazz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d v="2011-03-10T19:48:47"/>
    <x v="872"/>
    <b v="0"/>
    <n v="2"/>
    <b v="0"/>
    <s v="music/jazz"/>
    <n v="1"/>
    <n v="32.5"/>
    <x v="4"/>
    <s v="jazz"/>
    <x v="6"/>
  </r>
  <r>
    <n v="873"/>
    <x v="873"/>
    <s v="Fall in love with &quot;The Dreamer&quot;, new original music from trumpeter Freddie Dunn!"/>
    <n v="3500"/>
    <n v="45"/>
    <x v="2"/>
    <x v="0"/>
    <s v="USD"/>
    <d v="2012-11-11T05:00:40"/>
    <x v="873"/>
    <b v="0"/>
    <n v="5"/>
    <b v="0"/>
    <s v="music/jazz"/>
    <n v="1"/>
    <n v="9"/>
    <x v="4"/>
    <s v="jazz"/>
    <x v="5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b v="0"/>
    <n v="21"/>
    <b v="0"/>
    <s v="music/jazz"/>
    <n v="24"/>
    <n v="34.76"/>
    <x v="4"/>
    <s v="jazz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b v="0"/>
    <n v="0"/>
    <b v="0"/>
    <s v="music/jazz"/>
    <n v="0"/>
    <s v="0"/>
    <x v="4"/>
    <s v="jazz"/>
    <x v="0"/>
  </r>
  <r>
    <n v="876"/>
    <x v="876"/>
    <s v="What was the greatest record shop ever?  DOBELLS!"/>
    <n v="3152"/>
    <n v="1286"/>
    <x v="2"/>
    <x v="1"/>
    <s v="GBP"/>
    <d v="2013-02-04T11:55:27"/>
    <x v="876"/>
    <b v="0"/>
    <n v="45"/>
    <b v="0"/>
    <s v="music/jazz"/>
    <n v="41"/>
    <n v="28.58"/>
    <x v="4"/>
    <s v="jazz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b v="0"/>
    <n v="29"/>
    <b v="0"/>
    <s v="music/jazz"/>
    <n v="68"/>
    <n v="46.59"/>
    <x v="4"/>
    <s v="jazz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b v="0"/>
    <n v="2"/>
    <b v="0"/>
    <s v="music/jazz"/>
    <n v="1"/>
    <n v="32.5"/>
    <x v="4"/>
    <s v="jazz"/>
    <x v="7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b v="0"/>
    <n v="30"/>
    <b v="0"/>
    <s v="music/jazz"/>
    <n v="31"/>
    <n v="21.47"/>
    <x v="4"/>
    <s v="jazz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b v="0"/>
    <n v="8"/>
    <b v="0"/>
    <s v="music/indie rock"/>
    <n v="3"/>
    <n v="14.13"/>
    <x v="4"/>
    <s v="indie rock"/>
    <x v="5"/>
  </r>
  <r>
    <n v="881"/>
    <x v="881"/>
    <s v="To raise funds to finish the latest album by Chris Reed and the Anime Raiders, called &quot;Deep City Diving&quot;"/>
    <n v="3750"/>
    <n v="30"/>
    <x v="2"/>
    <x v="0"/>
    <s v="USD"/>
    <d v="2012-01-14T06:01:26"/>
    <x v="881"/>
    <b v="0"/>
    <n v="1"/>
    <b v="0"/>
    <s v="music/indie rock"/>
    <n v="1"/>
    <n v="30"/>
    <x v="4"/>
    <s v="indie rock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b v="0"/>
    <n v="14"/>
    <b v="0"/>
    <s v="music/indie rock"/>
    <n v="20"/>
    <n v="21.57"/>
    <x v="4"/>
    <s v="indie rock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b v="0"/>
    <n v="24"/>
    <b v="0"/>
    <s v="music/indie rock"/>
    <n v="40"/>
    <n v="83.38"/>
    <x v="4"/>
    <s v="indie rock"/>
    <x v="2"/>
  </r>
  <r>
    <n v="884"/>
    <x v="884"/>
    <s v="We need to hire an animal trainer to have a chimpanzee actor perform in our music video with us!"/>
    <n v="2000"/>
    <n v="20"/>
    <x v="2"/>
    <x v="0"/>
    <s v="USD"/>
    <d v="2012-05-12T02:31:00"/>
    <x v="884"/>
    <b v="0"/>
    <n v="2"/>
    <b v="0"/>
    <s v="music/indie rock"/>
    <n v="1"/>
    <n v="10"/>
    <x v="4"/>
    <s v="indie rock"/>
    <x v="5"/>
  </r>
  <r>
    <n v="885"/>
    <x v="885"/>
    <s v="Cobrette Bardole's widely anticipated sophomore release is ready for tracking and he needs your help to make it a reality!"/>
    <n v="1000"/>
    <n v="750"/>
    <x v="2"/>
    <x v="0"/>
    <s v="USD"/>
    <d v="2016-12-30T22:35:11"/>
    <x v="885"/>
    <b v="0"/>
    <n v="21"/>
    <b v="0"/>
    <s v="music/indie rock"/>
    <n v="75"/>
    <n v="35.71"/>
    <x v="4"/>
    <s v="indie rock"/>
    <x v="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b v="0"/>
    <n v="7"/>
    <b v="0"/>
    <s v="music/indie rock"/>
    <n v="41"/>
    <n v="29.29"/>
    <x v="4"/>
    <s v="indie rock"/>
    <x v="2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b v="0"/>
    <n v="0"/>
    <b v="0"/>
    <s v="music/indie rock"/>
    <n v="0"/>
    <s v="0"/>
    <x v="4"/>
    <s v="indie rock"/>
    <x v="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b v="0"/>
    <n v="4"/>
    <b v="0"/>
    <s v="music/indie rock"/>
    <n v="7"/>
    <n v="18"/>
    <x v="4"/>
    <s v="indie rock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b v="0"/>
    <n v="32"/>
    <b v="0"/>
    <s v="music/indie rock"/>
    <n v="9"/>
    <n v="73.760000000000005"/>
    <x v="4"/>
    <s v="indie rock"/>
    <x v="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b v="0"/>
    <n v="4"/>
    <b v="0"/>
    <s v="music/indie rock"/>
    <n v="4"/>
    <n v="31.25"/>
    <x v="4"/>
    <s v="indie rock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b v="0"/>
    <n v="9"/>
    <b v="0"/>
    <s v="music/indie rock"/>
    <n v="3"/>
    <n v="28.89"/>
    <x v="4"/>
    <s v="indie rock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b v="0"/>
    <n v="17"/>
    <b v="0"/>
    <s v="music/indie rock"/>
    <n v="41"/>
    <n v="143.82"/>
    <x v="4"/>
    <s v="indie rock"/>
    <x v="7"/>
  </r>
  <r>
    <n v="893"/>
    <x v="893"/>
    <s v="The Philly music scene is full of amazing talent. This annual music festival is to celebrate those gems within that scene!"/>
    <n v="2000"/>
    <n v="200"/>
    <x v="2"/>
    <x v="0"/>
    <s v="USD"/>
    <d v="2015-04-01T20:32:43"/>
    <x v="893"/>
    <b v="0"/>
    <n v="5"/>
    <b v="0"/>
    <s v="music/indie rock"/>
    <n v="10"/>
    <n v="40"/>
    <x v="4"/>
    <s v="indie rock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b v="0"/>
    <n v="53"/>
    <b v="0"/>
    <s v="music/indie rock"/>
    <n v="39"/>
    <n v="147.81"/>
    <x v="4"/>
    <s v="indie rock"/>
    <x v="2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b v="0"/>
    <n v="7"/>
    <b v="0"/>
    <s v="music/indie rock"/>
    <n v="2"/>
    <n v="27.86"/>
    <x v="4"/>
    <s v="indie rock"/>
    <x v="7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b v="0"/>
    <n v="72"/>
    <b v="0"/>
    <s v="music/indie rock"/>
    <n v="40"/>
    <n v="44.44"/>
    <x v="4"/>
    <s v="indie rock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b v="0"/>
    <n v="0"/>
    <b v="0"/>
    <s v="music/indie rock"/>
    <n v="0"/>
    <s v="0"/>
    <x v="4"/>
    <s v="indie rock"/>
    <x v="5"/>
  </r>
  <r>
    <n v="898"/>
    <x v="898"/>
    <s v="For each month in 2012, Sonnet will be releasing a Jesus-celebrating, grave-shattering, ear-tickling, mind-provoking song!"/>
    <n v="2500"/>
    <n v="70"/>
    <x v="2"/>
    <x v="0"/>
    <s v="USD"/>
    <d v="2012-01-15T18:11:50"/>
    <x v="898"/>
    <b v="0"/>
    <n v="2"/>
    <b v="0"/>
    <s v="music/indie rock"/>
    <n v="3"/>
    <n v="35"/>
    <x v="4"/>
    <s v="indie rock"/>
    <x v="6"/>
  </r>
  <r>
    <n v="899"/>
    <x v="899"/>
    <s v="Lets get 48/14 pressed and in your cd players,ipods,blogs, and facebook status'. Lets get it everywhere!"/>
    <n v="750"/>
    <n v="280"/>
    <x v="2"/>
    <x v="0"/>
    <s v="USD"/>
    <d v="2011-05-28T02:22:42"/>
    <x v="899"/>
    <b v="0"/>
    <n v="8"/>
    <b v="0"/>
    <s v="music/indie rock"/>
    <n v="37"/>
    <n v="35"/>
    <x v="4"/>
    <s v="indie rock"/>
    <x v="6"/>
  </r>
  <r>
    <n v="900"/>
    <x v="900"/>
    <s v="With Project Revive, I aim to protect and nurture the creative impulse through music."/>
    <n v="5000"/>
    <n v="21"/>
    <x v="2"/>
    <x v="0"/>
    <s v="USD"/>
    <d v="2016-03-30T19:23:22"/>
    <x v="900"/>
    <b v="0"/>
    <n v="2"/>
    <b v="0"/>
    <s v="music/jazz"/>
    <n v="0"/>
    <n v="10.5"/>
    <x v="4"/>
    <s v="jazz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b v="0"/>
    <n v="0"/>
    <b v="0"/>
    <s v="music/jazz"/>
    <n v="0"/>
    <s v="0"/>
    <x v="4"/>
    <s v="jazz"/>
    <x v="7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b v="0"/>
    <n v="3"/>
    <b v="0"/>
    <s v="music/jazz"/>
    <n v="0"/>
    <n v="30"/>
    <x v="4"/>
    <s v="jazz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d v="2012-09-23T02:25:00"/>
    <x v="903"/>
    <b v="0"/>
    <n v="4"/>
    <b v="0"/>
    <s v="music/jazz"/>
    <n v="3"/>
    <n v="40"/>
    <x v="4"/>
    <s v="jazz"/>
    <x v="5"/>
  </r>
  <r>
    <n v="904"/>
    <x v="904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b v="0"/>
    <n v="3"/>
    <b v="0"/>
    <s v="music/jazz"/>
    <n v="0"/>
    <n v="50.33"/>
    <x v="4"/>
    <s v="jazz"/>
    <x v="0"/>
  </r>
  <r>
    <n v="905"/>
    <x v="905"/>
    <s v="Working hard to get into the studio to record, produce, and edit my break out CD. I hope to realize my vision!"/>
    <n v="6500"/>
    <n v="196"/>
    <x v="2"/>
    <x v="0"/>
    <s v="USD"/>
    <d v="2011-01-24T05:45:26"/>
    <x v="905"/>
    <b v="0"/>
    <n v="6"/>
    <b v="0"/>
    <s v="music/jazz"/>
    <n v="3"/>
    <n v="32.67"/>
    <x v="4"/>
    <s v="jazz"/>
    <x v="7"/>
  </r>
  <r>
    <n v="906"/>
    <x v="906"/>
    <s v="The DMV's most respected saxophonist pay tribute to Motown."/>
    <n v="15000"/>
    <n v="0"/>
    <x v="2"/>
    <x v="0"/>
    <s v="USD"/>
    <d v="2014-03-13T03:33:10"/>
    <x v="906"/>
    <b v="0"/>
    <n v="0"/>
    <b v="0"/>
    <s v="music/jazz"/>
    <n v="0"/>
    <s v="0"/>
    <x v="4"/>
    <s v="jazz"/>
    <x v="3"/>
  </r>
  <r>
    <n v="907"/>
    <x v="907"/>
    <s v="Greg Chambers' self-titled CD needs support for post production, replication, and promotion."/>
    <n v="2900"/>
    <n v="0"/>
    <x v="2"/>
    <x v="0"/>
    <s v="USD"/>
    <d v="2011-09-11T04:37:03"/>
    <x v="907"/>
    <b v="0"/>
    <n v="0"/>
    <b v="0"/>
    <s v="music/jazz"/>
    <n v="0"/>
    <s v="0"/>
    <x v="4"/>
    <s v="jazz"/>
    <x v="6"/>
  </r>
  <r>
    <n v="908"/>
    <x v="908"/>
    <s v="This project is designed to help protect the environment by using Eco-friendly product packaging."/>
    <n v="2500"/>
    <n v="0"/>
    <x v="2"/>
    <x v="0"/>
    <s v="USD"/>
    <d v="2010-07-27T04:59:00"/>
    <x v="908"/>
    <b v="0"/>
    <n v="0"/>
    <b v="0"/>
    <s v="music/jazz"/>
    <n v="0"/>
    <s v="0"/>
    <x v="4"/>
    <s v="jazz"/>
    <x v="7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b v="0"/>
    <n v="8"/>
    <b v="0"/>
    <s v="music/jazz"/>
    <n v="3"/>
    <n v="65"/>
    <x v="4"/>
    <s v="jazz"/>
    <x v="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b v="0"/>
    <n v="5"/>
    <b v="0"/>
    <s v="music/jazz"/>
    <n v="22"/>
    <n v="24.6"/>
    <x v="4"/>
    <s v="jazz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b v="0"/>
    <n v="0"/>
    <b v="0"/>
    <s v="music/jazz"/>
    <n v="0"/>
    <s v="0"/>
    <x v="4"/>
    <s v="jazz"/>
    <x v="3"/>
  </r>
  <r>
    <n v="912"/>
    <x v="912"/>
    <s v="My new album will be called Triad, an album of original music performed by me &amp; guest musical artists."/>
    <n v="3500"/>
    <n v="30"/>
    <x v="2"/>
    <x v="0"/>
    <s v="USD"/>
    <d v="2012-12-11T03:37:27"/>
    <x v="912"/>
    <b v="0"/>
    <n v="2"/>
    <b v="0"/>
    <s v="music/jazz"/>
    <n v="1"/>
    <n v="15"/>
    <x v="4"/>
    <s v="jazz"/>
    <x v="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b v="0"/>
    <n v="24"/>
    <b v="0"/>
    <s v="music/jazz"/>
    <n v="7"/>
    <n v="82.58"/>
    <x v="4"/>
    <s v="jazz"/>
    <x v="5"/>
  </r>
  <r>
    <n v="914"/>
    <x v="914"/>
    <s v="This project is for the making of a music video. All funds will go towards production costs for this event only."/>
    <n v="1500"/>
    <n v="0"/>
    <x v="2"/>
    <x v="0"/>
    <s v="USD"/>
    <d v="2012-08-25T18:19:07"/>
    <x v="914"/>
    <b v="0"/>
    <n v="0"/>
    <b v="0"/>
    <s v="music/jazz"/>
    <n v="0"/>
    <s v="0"/>
    <x v="4"/>
    <s v="jazz"/>
    <x v="5"/>
  </r>
  <r>
    <n v="915"/>
    <x v="915"/>
    <s v="â€œThe Deep Brooklyn Suiteâ€ is a series of musical impressions about living and surviving in Brooklyn."/>
    <n v="6500"/>
    <n v="375"/>
    <x v="2"/>
    <x v="0"/>
    <s v="USD"/>
    <d v="2012-03-01T04:59:00"/>
    <x v="915"/>
    <b v="0"/>
    <n v="9"/>
    <b v="0"/>
    <s v="music/jazz"/>
    <n v="6"/>
    <n v="41.67"/>
    <x v="4"/>
    <s v="jazz"/>
    <x v="5"/>
  </r>
  <r>
    <n v="916"/>
    <x v="916"/>
    <s v="Our next audio recording projects are scheduled for November 1 to 3, 2010 here in Kansas City, Missouri! "/>
    <n v="3300"/>
    <n v="0"/>
    <x v="2"/>
    <x v="0"/>
    <s v="USD"/>
    <d v="2010-10-22T05:00:00"/>
    <x v="916"/>
    <b v="0"/>
    <n v="0"/>
    <b v="0"/>
    <s v="music/jazz"/>
    <n v="0"/>
    <s v="0"/>
    <x v="4"/>
    <s v="jazz"/>
    <x v="7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b v="0"/>
    <n v="1"/>
    <b v="0"/>
    <s v="music/jazz"/>
    <n v="1"/>
    <n v="30"/>
    <x v="4"/>
    <s v="jazz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b v="0"/>
    <n v="10"/>
    <b v="0"/>
    <s v="music/jazz"/>
    <n v="5"/>
    <n v="19.600000000000001"/>
    <x v="4"/>
    <s v="jazz"/>
    <x v="3"/>
  </r>
  <r>
    <n v="919"/>
    <x v="919"/>
    <s v="Cool jazz with a New Orleans flavor."/>
    <n v="20000"/>
    <n v="100"/>
    <x v="2"/>
    <x v="0"/>
    <s v="USD"/>
    <d v="2012-12-19T15:24:05"/>
    <x v="919"/>
    <b v="0"/>
    <n v="1"/>
    <b v="0"/>
    <s v="music/jazz"/>
    <n v="1"/>
    <n v="100"/>
    <x v="4"/>
    <s v="jazz"/>
    <x v="5"/>
  </r>
  <r>
    <n v="920"/>
    <x v="920"/>
    <s v="Miami club band records powerhouse fusion album. You don't have to be a musician to understand the sound of jazz."/>
    <n v="5500"/>
    <n v="0"/>
    <x v="2"/>
    <x v="0"/>
    <s v="USD"/>
    <d v="2013-11-14T17:07:02"/>
    <x v="920"/>
    <b v="0"/>
    <n v="0"/>
    <b v="0"/>
    <s v="music/jazz"/>
    <n v="0"/>
    <s v="0"/>
    <x v="4"/>
    <s v="jazz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b v="0"/>
    <n v="20"/>
    <b v="0"/>
    <s v="music/jazz"/>
    <n v="31"/>
    <n v="231.75"/>
    <x v="4"/>
    <s v="jazz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d v="2014-10-01T12:43:13"/>
    <x v="922"/>
    <b v="0"/>
    <n v="30"/>
    <b v="0"/>
    <s v="music/jazz"/>
    <n v="21"/>
    <n v="189.33"/>
    <x v="4"/>
    <s v="jazz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b v="0"/>
    <n v="6"/>
    <b v="0"/>
    <s v="music/jazz"/>
    <n v="2"/>
    <n v="55"/>
    <x v="4"/>
    <s v="jazz"/>
    <x v="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b v="0"/>
    <n v="15"/>
    <b v="0"/>
    <s v="music/jazz"/>
    <n v="11"/>
    <n v="21.8"/>
    <x v="4"/>
    <s v="jazz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d v="2013-11-27T22:08:31"/>
    <x v="925"/>
    <b v="0"/>
    <n v="5"/>
    <b v="0"/>
    <s v="music/jazz"/>
    <n v="3"/>
    <n v="32"/>
    <x v="4"/>
    <s v="jazz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b v="0"/>
    <n v="0"/>
    <b v="0"/>
    <s v="music/jazz"/>
    <n v="0"/>
    <s v="0"/>
    <x v="4"/>
    <s v="jazz"/>
    <x v="7"/>
  </r>
  <r>
    <n v="927"/>
    <x v="927"/>
    <s v="Studio CD/DVD Solo project of Pianist &amp; Keyboardist Jetro da Silva"/>
    <n v="20000"/>
    <n v="0"/>
    <x v="2"/>
    <x v="0"/>
    <s v="USD"/>
    <d v="2012-05-14T19:44:55"/>
    <x v="927"/>
    <b v="0"/>
    <n v="0"/>
    <b v="0"/>
    <s v="music/jazz"/>
    <n v="0"/>
    <s v="0"/>
    <x v="4"/>
    <s v="jazz"/>
    <x v="5"/>
  </r>
  <r>
    <n v="928"/>
    <x v="928"/>
    <s v="A real Motown Backup singer on 22 gold and platinum albums headlines her own Jazz CD of Motown songs."/>
    <n v="14500"/>
    <n v="1575"/>
    <x v="2"/>
    <x v="0"/>
    <s v="USD"/>
    <d v="2012-11-18T00:00:00"/>
    <x v="928"/>
    <b v="0"/>
    <n v="28"/>
    <b v="0"/>
    <s v="music/jazz"/>
    <n v="11"/>
    <n v="56.25"/>
    <x v="4"/>
    <s v="jazz"/>
    <x v="5"/>
  </r>
  <r>
    <n v="929"/>
    <x v="929"/>
    <s v="I am searching for monetary funding to go into a good recording studio and record experimental intuitive improv jazz."/>
    <n v="500"/>
    <n v="0"/>
    <x v="2"/>
    <x v="0"/>
    <s v="USD"/>
    <d v="2012-04-09T04:42:49"/>
    <x v="929"/>
    <b v="0"/>
    <n v="0"/>
    <b v="0"/>
    <s v="music/jazz"/>
    <n v="0"/>
    <s v="0"/>
    <x v="4"/>
    <s v="jazz"/>
    <x v="5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b v="0"/>
    <n v="5"/>
    <b v="0"/>
    <s v="music/jazz"/>
    <n v="38"/>
    <n v="69"/>
    <x v="4"/>
    <s v="jazz"/>
    <x v="7"/>
  </r>
  <r>
    <n v="931"/>
    <x v="931"/>
    <s v="A contemporary jazz project crossing music lines, from jazz to rock walking through some free elements and full of melody!"/>
    <n v="2000"/>
    <n v="131"/>
    <x v="2"/>
    <x v="1"/>
    <s v="GBP"/>
    <d v="2014-03-16T22:00:00"/>
    <x v="931"/>
    <b v="0"/>
    <n v="7"/>
    <b v="0"/>
    <s v="music/jazz"/>
    <n v="7"/>
    <n v="18.71"/>
    <x v="4"/>
    <s v="jazz"/>
    <x v="3"/>
  </r>
  <r>
    <n v="932"/>
    <x v="932"/>
    <s v="Help me to create my 3rd album, a Christmas CD with 16 Holiday/Original favorites!"/>
    <n v="9500"/>
    <n v="1381"/>
    <x v="2"/>
    <x v="0"/>
    <s v="USD"/>
    <d v="2013-03-22T22:15:45"/>
    <x v="932"/>
    <b v="0"/>
    <n v="30"/>
    <b v="0"/>
    <s v="music/jazz"/>
    <n v="15"/>
    <n v="46.03"/>
    <x v="4"/>
    <s v="jazz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b v="0"/>
    <n v="2"/>
    <b v="0"/>
    <s v="music/jazz"/>
    <n v="6"/>
    <n v="60"/>
    <x v="4"/>
    <s v="jazz"/>
    <x v="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b v="0"/>
    <n v="30"/>
    <b v="0"/>
    <s v="music/jazz"/>
    <n v="30"/>
    <n v="50.67"/>
    <x v="4"/>
    <s v="jazz"/>
    <x v="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b v="0"/>
    <n v="2"/>
    <b v="0"/>
    <s v="music/jazz"/>
    <n v="1"/>
    <n v="25"/>
    <x v="4"/>
    <s v="jazz"/>
    <x v="0"/>
  </r>
  <r>
    <n v="936"/>
    <x v="936"/>
    <s v="A CD of a live Jazz concert featuring Marti Mendenhall, George Mitchell, Scott Steed and Todd Strait."/>
    <n v="1400"/>
    <n v="0"/>
    <x v="2"/>
    <x v="0"/>
    <s v="USD"/>
    <d v="2012-01-18T20:00:00"/>
    <x v="936"/>
    <b v="0"/>
    <n v="0"/>
    <b v="0"/>
    <s v="music/jazz"/>
    <n v="0"/>
    <s v="0"/>
    <x v="4"/>
    <s v="jazz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d v="2013-11-03T20:09:17"/>
    <x v="937"/>
    <b v="0"/>
    <n v="2"/>
    <b v="0"/>
    <s v="music/jazz"/>
    <n v="1"/>
    <n v="20"/>
    <x v="4"/>
    <s v="jazz"/>
    <x v="4"/>
  </r>
  <r>
    <n v="938"/>
    <x v="938"/>
    <s v="Creating new avenues of exposure for young Jazz &amp; Soul artists_x000a_to express their Art of Music."/>
    <n v="7000"/>
    <n v="25"/>
    <x v="2"/>
    <x v="0"/>
    <s v="USD"/>
    <d v="2012-09-02T11:30:48"/>
    <x v="938"/>
    <b v="0"/>
    <n v="1"/>
    <b v="0"/>
    <s v="music/jazz"/>
    <n v="0"/>
    <n v="25"/>
    <x v="4"/>
    <s v="jazz"/>
    <x v="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b v="0"/>
    <n v="2"/>
    <b v="0"/>
    <s v="music/jazz"/>
    <n v="1"/>
    <n v="20"/>
    <x v="4"/>
    <s v="jazz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d v="2015-08-11T00:12:06"/>
    <x v="940"/>
    <b v="0"/>
    <n v="14"/>
    <b v="0"/>
    <s v="technology/wearables"/>
    <n v="17"/>
    <n v="110.29"/>
    <x v="2"/>
    <s v="wearables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b v="0"/>
    <n v="31"/>
    <b v="0"/>
    <s v="technology/wearables"/>
    <n v="2"/>
    <n v="37.450000000000003"/>
    <x v="2"/>
    <s v="wearables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b v="0"/>
    <n v="16"/>
    <b v="0"/>
    <s v="technology/wearables"/>
    <n v="9"/>
    <n v="41.75"/>
    <x v="2"/>
    <s v="wearables"/>
    <x v="2"/>
  </r>
  <r>
    <n v="943"/>
    <x v="943"/>
    <s v="A mask for home or travel that will give you the best, undisturbed sleep of your life."/>
    <n v="3000"/>
    <n v="289"/>
    <x v="2"/>
    <x v="0"/>
    <s v="USD"/>
    <d v="2016-11-29T17:01:45"/>
    <x v="943"/>
    <b v="0"/>
    <n v="12"/>
    <b v="0"/>
    <s v="technology/wearables"/>
    <n v="10"/>
    <n v="24.08"/>
    <x v="2"/>
    <s v="wearables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b v="0"/>
    <n v="96"/>
    <b v="0"/>
    <s v="technology/wearables"/>
    <n v="13"/>
    <n v="69.41"/>
    <x v="2"/>
    <s v="wearables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d v="2017-02-18T23:59:00"/>
    <x v="945"/>
    <b v="0"/>
    <n v="16"/>
    <b v="0"/>
    <s v="technology/wearables"/>
    <n v="2"/>
    <n v="155.25"/>
    <x v="2"/>
    <s v="wearables"/>
    <x v="2"/>
  </r>
  <r>
    <n v="946"/>
    <x v="946"/>
    <s v="Soft edged-Hard working. The perfect wearable organization for the home and professional shop."/>
    <n v="15000"/>
    <n v="286"/>
    <x v="2"/>
    <x v="0"/>
    <s v="USD"/>
    <d v="2016-09-09T18:00:48"/>
    <x v="946"/>
    <b v="0"/>
    <n v="5"/>
    <b v="0"/>
    <s v="technology/wearables"/>
    <n v="2"/>
    <n v="57.2"/>
    <x v="2"/>
    <s v="wearables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b v="0"/>
    <n v="0"/>
    <b v="0"/>
    <s v="technology/wearables"/>
    <n v="0"/>
    <s v="0"/>
    <x v="2"/>
    <s v="wearables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d v="2016-03-12T19:52:44"/>
    <x v="948"/>
    <b v="0"/>
    <n v="8"/>
    <b v="0"/>
    <s v="technology/wearables"/>
    <n v="12"/>
    <n v="60"/>
    <x v="2"/>
    <s v="wearables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d v="2016-02-21T01:02:56"/>
    <x v="949"/>
    <b v="0"/>
    <n v="7"/>
    <b v="0"/>
    <s v="technology/wearables"/>
    <n v="1"/>
    <n v="39"/>
    <x v="2"/>
    <s v="wearables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d v="2016-01-17T18:01:01"/>
    <x v="950"/>
    <b v="0"/>
    <n v="24"/>
    <b v="0"/>
    <s v="technology/wearables"/>
    <n v="28"/>
    <n v="58.42"/>
    <x v="2"/>
    <s v="wearables"/>
    <x v="0"/>
  </r>
  <r>
    <n v="951"/>
    <x v="951"/>
    <s v="Revolutionizing the way we walk our dogs!"/>
    <n v="50000"/>
    <n v="19195"/>
    <x v="2"/>
    <x v="0"/>
    <s v="USD"/>
    <d v="2016-06-04T15:41:12"/>
    <x v="951"/>
    <b v="0"/>
    <n v="121"/>
    <b v="0"/>
    <s v="technology/wearables"/>
    <n v="38"/>
    <n v="158.63999999999999"/>
    <x v="2"/>
    <s v="wearables"/>
    <x v="2"/>
  </r>
  <r>
    <n v="952"/>
    <x v="952"/>
    <s v="Audionoggin: Wireless personal surround sound for the athlete in everyone."/>
    <n v="49000"/>
    <n v="19572"/>
    <x v="2"/>
    <x v="0"/>
    <s v="USD"/>
    <d v="2016-11-18T15:43:32"/>
    <x v="952"/>
    <b v="0"/>
    <n v="196"/>
    <b v="0"/>
    <s v="technology/wearables"/>
    <n v="40"/>
    <n v="99.86"/>
    <x v="2"/>
    <s v="wearables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b v="0"/>
    <n v="5"/>
    <b v="0"/>
    <s v="technology/wearables"/>
    <n v="1"/>
    <n v="25.2"/>
    <x v="2"/>
    <s v="wearables"/>
    <x v="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b v="0"/>
    <n v="73"/>
    <b v="0"/>
    <s v="technology/wearables"/>
    <n v="43"/>
    <n v="89.19"/>
    <x v="2"/>
    <s v="wearables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b v="0"/>
    <n v="93"/>
    <b v="0"/>
    <s v="technology/wearables"/>
    <n v="6"/>
    <n v="182.62"/>
    <x v="2"/>
    <s v="wearables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b v="0"/>
    <n v="17"/>
    <b v="0"/>
    <s v="technology/wearables"/>
    <n v="2"/>
    <n v="50.65"/>
    <x v="2"/>
    <s v="wearables"/>
    <x v="0"/>
  </r>
  <r>
    <n v="957"/>
    <x v="957"/>
    <s v="A Leather Smart watch Band, that NEVER needs to be charged for only $37!"/>
    <n v="12000"/>
    <n v="233"/>
    <x v="2"/>
    <x v="0"/>
    <s v="USD"/>
    <d v="2016-11-17T14:15:33"/>
    <x v="957"/>
    <b v="0"/>
    <n v="7"/>
    <b v="0"/>
    <s v="technology/wearables"/>
    <n v="2"/>
    <n v="33.29"/>
    <x v="2"/>
    <s v="wearables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b v="0"/>
    <n v="17"/>
    <b v="0"/>
    <s v="technology/wearables"/>
    <n v="11"/>
    <n v="51.82"/>
    <x v="2"/>
    <s v="wearables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b v="0"/>
    <n v="171"/>
    <b v="0"/>
    <s v="technology/wearables"/>
    <n v="39"/>
    <n v="113.63"/>
    <x v="2"/>
    <s v="wearables"/>
    <x v="3"/>
  </r>
  <r>
    <n v="960"/>
    <x v="960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b v="0"/>
    <n v="188"/>
    <b v="0"/>
    <s v="technology/wearables"/>
    <n v="46"/>
    <n v="136.46"/>
    <x v="2"/>
    <s v="wearables"/>
    <x v="1"/>
  </r>
  <r>
    <n v="961"/>
    <x v="961"/>
    <s v="Active, happy &amp; healthy together! _x000a_Thatâ€™s our mission for all dogs and their parents."/>
    <n v="95000"/>
    <n v="40079"/>
    <x v="2"/>
    <x v="0"/>
    <s v="USD"/>
    <d v="2017-02-20T19:00:00"/>
    <x v="961"/>
    <b v="0"/>
    <n v="110"/>
    <b v="0"/>
    <s v="technology/wearables"/>
    <n v="42"/>
    <n v="364.35"/>
    <x v="2"/>
    <s v="wearables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b v="0"/>
    <n v="37"/>
    <b v="0"/>
    <s v="technology/wearables"/>
    <n v="28"/>
    <n v="19.239999999999998"/>
    <x v="2"/>
    <s v="wearables"/>
    <x v="2"/>
  </r>
  <r>
    <n v="963"/>
    <x v="963"/>
    <s v="WE are molding an educated, motivated, non violent GENERATION!"/>
    <n v="35000"/>
    <n v="377"/>
    <x v="2"/>
    <x v="0"/>
    <s v="USD"/>
    <d v="2016-10-17T15:15:19"/>
    <x v="963"/>
    <b v="0"/>
    <n v="9"/>
    <b v="0"/>
    <s v="technology/wearables"/>
    <n v="1"/>
    <n v="41.89"/>
    <x v="2"/>
    <s v="wearables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b v="0"/>
    <n v="29"/>
    <b v="0"/>
    <s v="technology/wearables"/>
    <n v="1"/>
    <n v="30.31"/>
    <x v="2"/>
    <s v="wearables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b v="0"/>
    <n v="6"/>
    <b v="0"/>
    <s v="technology/wearables"/>
    <n v="1"/>
    <n v="49.67"/>
    <x v="2"/>
    <s v="wearables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d v="2016-10-06T15:15:32"/>
    <x v="966"/>
    <b v="0"/>
    <n v="30"/>
    <b v="0"/>
    <s v="technology/wearables"/>
    <n v="15"/>
    <n v="59.2"/>
    <x v="2"/>
    <s v="wearables"/>
    <x v="2"/>
  </r>
  <r>
    <n v="967"/>
    <x v="967"/>
    <s v="Better Beanie is the new therapeutic wearable designed to assist you while keeping your hands free."/>
    <n v="20000"/>
    <n v="3562"/>
    <x v="2"/>
    <x v="0"/>
    <s v="USD"/>
    <d v="2016-04-22T05:06:14"/>
    <x v="967"/>
    <b v="0"/>
    <n v="81"/>
    <b v="0"/>
    <s v="technology/wearables"/>
    <n v="18"/>
    <n v="43.98"/>
    <x v="2"/>
    <s v="wearables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b v="0"/>
    <n v="4"/>
    <b v="0"/>
    <s v="technology/wearables"/>
    <n v="1"/>
    <n v="26.5"/>
    <x v="2"/>
    <s v="wearables"/>
    <x v="3"/>
  </r>
  <r>
    <n v="969"/>
    <x v="969"/>
    <s v="Geek &amp; Chic Smart Jewelry Collection, Wearables Meet Style!"/>
    <n v="30000"/>
    <n v="14000"/>
    <x v="2"/>
    <x v="14"/>
    <s v="MXN"/>
    <d v="2017-02-09T07:16:47"/>
    <x v="969"/>
    <b v="0"/>
    <n v="11"/>
    <b v="0"/>
    <s v="technology/wearables"/>
    <n v="47"/>
    <n v="1272.73"/>
    <x v="2"/>
    <s v="wearables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b v="0"/>
    <n v="14"/>
    <b v="0"/>
    <s v="technology/wearables"/>
    <n v="46"/>
    <n v="164"/>
    <x v="2"/>
    <s v="wearables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b v="0"/>
    <n v="5"/>
    <b v="0"/>
    <s v="technology/wearables"/>
    <n v="0"/>
    <n v="45.2"/>
    <x v="2"/>
    <s v="wearables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d v="2014-09-04T06:59:00"/>
    <x v="972"/>
    <b v="0"/>
    <n v="45"/>
    <b v="0"/>
    <s v="technology/wearables"/>
    <n v="35"/>
    <n v="153.88999999999999"/>
    <x v="2"/>
    <s v="wearables"/>
    <x v="3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b v="0"/>
    <n v="8"/>
    <b v="0"/>
    <s v="technology/wearables"/>
    <n v="2"/>
    <n v="51.38"/>
    <x v="2"/>
    <s v="wearables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b v="0"/>
    <n v="3"/>
    <b v="0"/>
    <s v="technology/wearables"/>
    <n v="1"/>
    <n v="93.33"/>
    <x v="2"/>
    <s v="wearables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b v="0"/>
    <n v="24"/>
    <b v="0"/>
    <s v="technology/wearables"/>
    <n v="3"/>
    <n v="108.63"/>
    <x v="2"/>
    <s v="wearables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b v="0"/>
    <n v="18"/>
    <b v="0"/>
    <s v="technology/wearables"/>
    <n v="2"/>
    <n v="160.5"/>
    <x v="2"/>
    <s v="wearables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b v="0"/>
    <n v="12"/>
    <b v="0"/>
    <s v="technology/wearables"/>
    <n v="34"/>
    <n v="75.75"/>
    <x v="2"/>
    <s v="wearables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d v="2016-02-25T07:25:01"/>
    <x v="978"/>
    <b v="0"/>
    <n v="123"/>
    <b v="0"/>
    <s v="technology/wearables"/>
    <n v="56"/>
    <n v="790.84"/>
    <x v="2"/>
    <s v="wearables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b v="0"/>
    <n v="96"/>
    <b v="0"/>
    <s v="technology/wearables"/>
    <n v="83"/>
    <n v="301.94"/>
    <x v="2"/>
    <s v="wearables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b v="0"/>
    <n v="31"/>
    <b v="0"/>
    <s v="technology/wearables"/>
    <n v="15"/>
    <n v="47.94"/>
    <x v="2"/>
    <s v="wearables"/>
    <x v="3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b v="0"/>
    <n v="4"/>
    <b v="0"/>
    <s v="technology/wearables"/>
    <n v="0"/>
    <n v="2.75"/>
    <x v="2"/>
    <s v="wearables"/>
    <x v="3"/>
  </r>
  <r>
    <n v="982"/>
    <x v="982"/>
    <s v="revolutonary ultra-slim 2-in-1 Smart  2-in-1 I-PHONE handle/WALLETtm with 360 rotatiion"/>
    <n v="17500"/>
    <n v="3"/>
    <x v="2"/>
    <x v="0"/>
    <s v="USD"/>
    <d v="2016-10-02T18:04:46"/>
    <x v="982"/>
    <b v="0"/>
    <n v="3"/>
    <b v="0"/>
    <s v="technology/wearables"/>
    <n v="0"/>
    <n v="1"/>
    <x v="2"/>
    <s v="wearables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b v="0"/>
    <n v="179"/>
    <b v="0"/>
    <s v="technology/wearables"/>
    <n v="30"/>
    <n v="171.79"/>
    <x v="2"/>
    <s v="wearables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b v="0"/>
    <n v="3"/>
    <b v="0"/>
    <s v="technology/wearables"/>
    <n v="1"/>
    <n v="35.33"/>
    <x v="2"/>
    <s v="wearables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b v="0"/>
    <n v="23"/>
    <b v="0"/>
    <s v="technology/wearables"/>
    <n v="6"/>
    <n v="82.09"/>
    <x v="2"/>
    <s v="wearables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b v="0"/>
    <n v="23"/>
    <b v="0"/>
    <s v="technology/wearables"/>
    <n v="13"/>
    <n v="110.87"/>
    <x v="2"/>
    <s v="wearables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b v="0"/>
    <n v="41"/>
    <b v="0"/>
    <s v="technology/wearables"/>
    <n v="13"/>
    <n v="161.22"/>
    <x v="2"/>
    <s v="wearables"/>
    <x v="3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b v="0"/>
    <n v="0"/>
    <b v="0"/>
    <s v="technology/wearables"/>
    <n v="0"/>
    <s v="0"/>
    <x v="2"/>
    <s v="wearables"/>
    <x v="2"/>
  </r>
  <r>
    <n v="989"/>
    <x v="989"/>
    <s v="The most useful phone charger you will ever buy"/>
    <n v="10000"/>
    <n v="1677"/>
    <x v="2"/>
    <x v="0"/>
    <s v="USD"/>
    <d v="2016-09-28T22:24:55"/>
    <x v="989"/>
    <b v="0"/>
    <n v="32"/>
    <b v="0"/>
    <s v="technology/wearables"/>
    <n v="17"/>
    <n v="52.41"/>
    <x v="2"/>
    <s v="wearables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b v="0"/>
    <n v="2"/>
    <b v="0"/>
    <s v="technology/wearables"/>
    <n v="0"/>
    <n v="13"/>
    <x v="2"/>
    <s v="wearables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b v="0"/>
    <n v="7"/>
    <b v="0"/>
    <s v="technology/wearables"/>
    <n v="4"/>
    <n v="30.29"/>
    <x v="2"/>
    <s v="wearables"/>
    <x v="2"/>
  </r>
  <r>
    <n v="992"/>
    <x v="992"/>
    <s v="The HOTTEST and COOLEST thing yet! WairConditioning... an entirely new level of comfortability!"/>
    <n v="100000"/>
    <n v="467"/>
    <x v="2"/>
    <x v="0"/>
    <s v="USD"/>
    <d v="2016-05-07T21:11:59"/>
    <x v="992"/>
    <b v="0"/>
    <n v="4"/>
    <b v="0"/>
    <s v="technology/wearables"/>
    <n v="0"/>
    <n v="116.75"/>
    <x v="2"/>
    <s v="wearables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b v="0"/>
    <n v="196"/>
    <b v="0"/>
    <s v="technology/wearables"/>
    <n v="25"/>
    <n v="89.6"/>
    <x v="2"/>
    <s v="wearables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b v="0"/>
    <n v="11"/>
    <b v="0"/>
    <s v="technology/wearables"/>
    <n v="2"/>
    <n v="424.45"/>
    <x v="2"/>
    <s v="wearables"/>
    <x v="3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b v="0"/>
    <n v="9"/>
    <b v="0"/>
    <s v="technology/wearables"/>
    <n v="7"/>
    <n v="80.67"/>
    <x v="2"/>
    <s v="wearables"/>
    <x v="3"/>
  </r>
  <r>
    <n v="996"/>
    <x v="996"/>
    <s v="Study the behaviour of technical communities by tracking their movement  through wearables"/>
    <n v="4000"/>
    <n v="65"/>
    <x v="2"/>
    <x v="0"/>
    <s v="USD"/>
    <d v="2014-07-27T15:27:00"/>
    <x v="996"/>
    <b v="0"/>
    <n v="5"/>
    <b v="0"/>
    <s v="technology/wearables"/>
    <n v="2"/>
    <n v="13"/>
    <x v="2"/>
    <s v="wearables"/>
    <x v="3"/>
  </r>
  <r>
    <n v="997"/>
    <x v="997"/>
    <s v="The iPhanny keeps your iPhone 6 safe from bending in those dangerous pants pockets."/>
    <n v="5000"/>
    <n v="65"/>
    <x v="2"/>
    <x v="0"/>
    <s v="USD"/>
    <d v="2014-11-28T03:28:17"/>
    <x v="997"/>
    <b v="0"/>
    <n v="8"/>
    <b v="0"/>
    <s v="technology/wearables"/>
    <n v="1"/>
    <n v="8.1300000000000008"/>
    <x v="2"/>
    <s v="wearables"/>
    <x v="3"/>
  </r>
  <r>
    <n v="998"/>
    <x v="998"/>
    <s v="Ollinfit is the first wearable fitness trainer with 3 sensors for superior accuracy, feedback and results."/>
    <n v="60000"/>
    <n v="35135"/>
    <x v="2"/>
    <x v="5"/>
    <s v="CAD"/>
    <d v="2015-11-19T05:03:21"/>
    <x v="998"/>
    <b v="0"/>
    <n v="229"/>
    <b v="0"/>
    <s v="technology/wearables"/>
    <n v="59"/>
    <n v="153.43"/>
    <x v="2"/>
    <s v="wearables"/>
    <x v="0"/>
  </r>
  <r>
    <n v="999"/>
    <x v="999"/>
    <s v="Built in running, cycling, pedometer, and golf features for the edge you need to perform at your very best!"/>
    <n v="150000"/>
    <n v="11683"/>
    <x v="2"/>
    <x v="5"/>
    <s v="CAD"/>
    <d v="2014-11-13T08:02:00"/>
    <x v="999"/>
    <b v="0"/>
    <n v="40"/>
    <b v="0"/>
    <s v="technology/wearables"/>
    <n v="8"/>
    <n v="292.08"/>
    <x v="2"/>
    <s v="wearables"/>
    <x v="3"/>
  </r>
  <r>
    <n v="1000"/>
    <x v="1000"/>
    <s v="Ristola watches made in La Chaux de-Fonds, Switzerland. A new brand of COSC and ISO Certified Professional watches."/>
    <n v="894700"/>
    <n v="19824"/>
    <x v="1"/>
    <x v="0"/>
    <s v="USD"/>
    <d v="2017-03-15T00:26:00"/>
    <x v="1000"/>
    <b v="0"/>
    <n v="6"/>
    <b v="0"/>
    <s v="technology/wearables"/>
    <n v="2"/>
    <n v="3304"/>
    <x v="2"/>
    <s v="wearables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b v="0"/>
    <n v="4"/>
    <b v="0"/>
    <s v="technology/wearables"/>
    <n v="104"/>
    <n v="1300"/>
    <x v="2"/>
    <s v="wearables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b v="0"/>
    <n v="22"/>
    <b v="0"/>
    <s v="technology/wearables"/>
    <n v="30"/>
    <n v="134.55000000000001"/>
    <x v="2"/>
    <s v="wearables"/>
    <x v="0"/>
  </r>
  <r>
    <n v="1003"/>
    <x v="1003"/>
    <s v="Connected, heating, premium quality and comfortable leather sneakers - hand-crafted in France."/>
    <n v="20000"/>
    <n v="3211"/>
    <x v="1"/>
    <x v="6"/>
    <s v="EUR"/>
    <d v="2017-03-16T16:01:01"/>
    <x v="1003"/>
    <b v="0"/>
    <n v="15"/>
    <b v="0"/>
    <s v="technology/wearables"/>
    <n v="16"/>
    <n v="214.07"/>
    <x v="2"/>
    <s v="wearables"/>
    <x v="1"/>
  </r>
  <r>
    <n v="1004"/>
    <x v="1004"/>
    <s v="Harnessing wearable technology as a powerful defense for food-allergy children."/>
    <n v="25000"/>
    <n v="20552"/>
    <x v="1"/>
    <x v="0"/>
    <s v="USD"/>
    <d v="2016-02-18T17:00:27"/>
    <x v="1004"/>
    <b v="0"/>
    <n v="95"/>
    <b v="0"/>
    <s v="technology/wearables"/>
    <n v="82"/>
    <n v="216.34"/>
    <x v="2"/>
    <s v="wearables"/>
    <x v="2"/>
  </r>
  <r>
    <n v="1005"/>
    <x v="1005"/>
    <s v="The Forcite Alpine helmet records 4K footage and keeps you connected all in one sleek design."/>
    <n v="200000"/>
    <n v="150102"/>
    <x v="1"/>
    <x v="0"/>
    <s v="USD"/>
    <d v="2015-10-30T14:59:43"/>
    <x v="1005"/>
    <b v="0"/>
    <n v="161"/>
    <b v="0"/>
    <s v="technology/wearables"/>
    <n v="75"/>
    <n v="932.31"/>
    <x v="2"/>
    <s v="wearables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d v="2014-12-12T07:11:00"/>
    <x v="1006"/>
    <b v="0"/>
    <n v="8"/>
    <b v="0"/>
    <s v="technology/wearables"/>
    <n v="6"/>
    <n v="29.25"/>
    <x v="2"/>
    <s v="wearables"/>
    <x v="3"/>
  </r>
  <r>
    <n v="1007"/>
    <x v="1007"/>
    <s v="Our knee sleeve monitors your muscles and recommends rest time (on a mobile app) when it detects overexertion!"/>
    <n v="30000"/>
    <n v="13296"/>
    <x v="1"/>
    <x v="0"/>
    <s v="USD"/>
    <d v="2016-12-14T15:00:23"/>
    <x v="1007"/>
    <b v="0"/>
    <n v="76"/>
    <b v="0"/>
    <s v="technology/wearables"/>
    <n v="44"/>
    <n v="174.95"/>
    <x v="2"/>
    <s v="wearables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b v="0"/>
    <n v="1"/>
    <b v="0"/>
    <s v="technology/wearables"/>
    <n v="0"/>
    <n v="250"/>
    <x v="2"/>
    <s v="wearables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b v="0"/>
    <n v="101"/>
    <b v="0"/>
    <s v="technology/wearables"/>
    <n v="13"/>
    <n v="65"/>
    <x v="2"/>
    <s v="wearables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b v="0"/>
    <n v="4"/>
    <b v="0"/>
    <s v="technology/wearables"/>
    <n v="0"/>
    <n v="55"/>
    <x v="2"/>
    <s v="wearables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d v="2014-12-18T21:33:15"/>
    <x v="1011"/>
    <b v="0"/>
    <n v="1"/>
    <b v="0"/>
    <s v="technology/wearables"/>
    <n v="0"/>
    <n v="75"/>
    <x v="2"/>
    <s v="wearables"/>
    <x v="3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b v="0"/>
    <n v="775"/>
    <b v="0"/>
    <s v="technology/wearables"/>
    <n v="21535"/>
    <n v="1389.36"/>
    <x v="2"/>
    <s v="wearables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b v="0"/>
    <n v="90"/>
    <b v="0"/>
    <s v="technology/wearables"/>
    <n v="35"/>
    <n v="95.91"/>
    <x v="2"/>
    <s v="wearables"/>
    <x v="0"/>
  </r>
  <r>
    <n v="1014"/>
    <x v="1014"/>
    <s v="CHEMION is an eyewear device that lets you show your creativity to the world."/>
    <n v="10000"/>
    <n v="3060"/>
    <x v="1"/>
    <x v="0"/>
    <s v="USD"/>
    <d v="2015-01-01T00:03:35"/>
    <x v="1014"/>
    <b v="0"/>
    <n v="16"/>
    <b v="0"/>
    <s v="technology/wearables"/>
    <n v="31"/>
    <n v="191.25"/>
    <x v="2"/>
    <s v="wearables"/>
    <x v="3"/>
  </r>
  <r>
    <n v="1015"/>
    <x v="1015"/>
    <s v="SKIN - The wearable music remote control which makes your fitness lifestyle a bit easier"/>
    <n v="9000"/>
    <n v="240"/>
    <x v="1"/>
    <x v="16"/>
    <s v="CHF"/>
    <d v="2015-11-25T22:04:55"/>
    <x v="1015"/>
    <b v="0"/>
    <n v="6"/>
    <b v="0"/>
    <s v="technology/wearables"/>
    <n v="3"/>
    <n v="40"/>
    <x v="2"/>
    <s v="wearables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d v="2016-04-07T01:34:16"/>
    <x v="1016"/>
    <b v="0"/>
    <n v="38"/>
    <b v="0"/>
    <s v="technology/wearables"/>
    <n v="3"/>
    <n v="74.790000000000006"/>
    <x v="2"/>
    <s v="wearables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b v="0"/>
    <n v="355"/>
    <b v="0"/>
    <s v="technology/wearables"/>
    <n v="23"/>
    <n v="161.12"/>
    <x v="2"/>
    <s v="wearables"/>
    <x v="0"/>
  </r>
  <r>
    <n v="1018"/>
    <x v="1018"/>
    <s v="Owl is a fitness tracker along with an accompanying iOS app, that is both fun and interactive for children."/>
    <n v="20000"/>
    <n v="621"/>
    <x v="1"/>
    <x v="0"/>
    <s v="USD"/>
    <d v="2016-07-14T11:48:53"/>
    <x v="1018"/>
    <b v="0"/>
    <n v="7"/>
    <b v="0"/>
    <s v="technology/wearables"/>
    <n v="3"/>
    <n v="88.71"/>
    <x v="2"/>
    <s v="wearables"/>
    <x v="2"/>
  </r>
  <r>
    <n v="1019"/>
    <x v="1019"/>
    <s v="Tempi Is a Wearable Bluetooth Device That Gives Accurate Temperature and Humidity Readings."/>
    <n v="45000"/>
    <n v="21300"/>
    <x v="1"/>
    <x v="0"/>
    <s v="USD"/>
    <d v="2015-02-04T23:22:29"/>
    <x v="1019"/>
    <b v="0"/>
    <n v="400"/>
    <b v="0"/>
    <s v="technology/wearables"/>
    <n v="47"/>
    <n v="53.25"/>
    <x v="2"/>
    <s v="wearables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b v="0"/>
    <n v="30"/>
    <b v="1"/>
    <s v="music/electronic music"/>
    <n v="206"/>
    <n v="106.2"/>
    <x v="4"/>
    <s v="electronic music"/>
    <x v="0"/>
  </r>
  <r>
    <n v="1021"/>
    <x v="1021"/>
    <s v="Rick and Morty concept album written by Allie Goertz + music video directed by Paul B. Cummings!"/>
    <n v="3000"/>
    <n v="10554.11"/>
    <x v="0"/>
    <x v="0"/>
    <s v="USD"/>
    <d v="2015-10-17T04:00:00"/>
    <x v="1021"/>
    <b v="1"/>
    <n v="478"/>
    <b v="1"/>
    <s v="music/electronic music"/>
    <n v="352"/>
    <n v="22.08"/>
    <x v="4"/>
    <s v="electronic music"/>
    <x v="0"/>
  </r>
  <r>
    <n v="1022"/>
    <x v="1022"/>
    <s v="Help get four new bootlegs onto vinyl in the second installment of my series!"/>
    <n v="2000"/>
    <n v="2298"/>
    <x v="0"/>
    <x v="0"/>
    <s v="USD"/>
    <d v="2015-05-17T15:31:17"/>
    <x v="1022"/>
    <b v="1"/>
    <n v="74"/>
    <b v="1"/>
    <s v="music/electronic music"/>
    <n v="115"/>
    <n v="31.05"/>
    <x v="4"/>
    <s v="electronic music"/>
    <x v="0"/>
  </r>
  <r>
    <n v="1023"/>
    <x v="1023"/>
    <s v="A collaborative, electronic journey helmed by producer Christopher Bingham and guitarist Carlos Montero."/>
    <n v="2000"/>
    <n v="4743"/>
    <x v="0"/>
    <x v="1"/>
    <s v="GBP"/>
    <d v="2015-06-20T22:04:21"/>
    <x v="1023"/>
    <b v="0"/>
    <n v="131"/>
    <b v="1"/>
    <s v="music/electronic music"/>
    <n v="237"/>
    <n v="36.21"/>
    <x v="4"/>
    <s v="electronic music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b v="1"/>
    <n v="61"/>
    <b v="1"/>
    <s v="music/electronic music"/>
    <n v="119"/>
    <n v="388.98"/>
    <x v="4"/>
    <s v="electronic music"/>
    <x v="2"/>
  </r>
  <r>
    <n v="1025"/>
    <x v="1025"/>
    <s v="Jake Kaufman and Jessie Seely present THE WORLD'S FIRST VIRTUAL REALITY ROCK OPERA."/>
    <n v="70000"/>
    <n v="76949.820000000007"/>
    <x v="0"/>
    <x v="0"/>
    <s v="USD"/>
    <d v="2015-03-16T19:00:37"/>
    <x v="1025"/>
    <b v="1"/>
    <n v="1071"/>
    <b v="1"/>
    <s v="music/electronic music"/>
    <n v="110"/>
    <n v="71.849999999999994"/>
    <x v="4"/>
    <s v="electronic music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b v="1"/>
    <n v="122"/>
    <b v="1"/>
    <s v="music/electronic music"/>
    <n v="100"/>
    <n v="57.38"/>
    <x v="4"/>
    <s v="electronic music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b v="1"/>
    <n v="111"/>
    <b v="1"/>
    <s v="music/electronic music"/>
    <n v="103"/>
    <n v="69.67"/>
    <x v="4"/>
    <s v="electronic music"/>
    <x v="3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b v="1"/>
    <n v="255"/>
    <b v="1"/>
    <s v="music/electronic music"/>
    <n v="117"/>
    <n v="45.99"/>
    <x v="4"/>
    <s v="electronic music"/>
    <x v="1"/>
  </r>
  <r>
    <n v="1029"/>
    <x v="1029"/>
    <s v="We want to recreate last years massive Valborgparty in Lund but this time even bigger!"/>
    <n v="10000"/>
    <n v="11176"/>
    <x v="0"/>
    <x v="11"/>
    <s v="SEK"/>
    <d v="2015-04-04T21:59:00"/>
    <x v="1029"/>
    <b v="0"/>
    <n v="141"/>
    <b v="1"/>
    <s v="music/electronic music"/>
    <n v="112"/>
    <n v="79.260000000000005"/>
    <x v="4"/>
    <s v="electronic music"/>
    <x v="0"/>
  </r>
  <r>
    <n v="1030"/>
    <x v="1030"/>
    <s v="Help fund the latest Gothsicles mega-album, I FEEL SICLE!"/>
    <n v="2000"/>
    <n v="6842"/>
    <x v="0"/>
    <x v="0"/>
    <s v="USD"/>
    <d v="2016-09-12T11:35:49"/>
    <x v="1030"/>
    <b v="0"/>
    <n v="159"/>
    <b v="1"/>
    <s v="music/electronic music"/>
    <n v="342"/>
    <n v="43.03"/>
    <x v="4"/>
    <s v="electronic music"/>
    <x v="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b v="0"/>
    <n v="99"/>
    <b v="1"/>
    <s v="music/electronic music"/>
    <n v="107"/>
    <n v="108.48"/>
    <x v="4"/>
    <s v="electronic music"/>
    <x v="0"/>
  </r>
  <r>
    <n v="1032"/>
    <x v="1032"/>
    <s v="Ideal for living rooms and open spaces."/>
    <n v="5400"/>
    <n v="5858.84"/>
    <x v="0"/>
    <x v="0"/>
    <s v="USD"/>
    <d v="2016-06-23T16:00:25"/>
    <x v="1032"/>
    <b v="0"/>
    <n v="96"/>
    <b v="1"/>
    <s v="music/electronic music"/>
    <n v="108"/>
    <n v="61.03"/>
    <x v="4"/>
    <s v="electronic music"/>
    <x v="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b v="0"/>
    <n v="27"/>
    <b v="1"/>
    <s v="music/electronic music"/>
    <n v="103"/>
    <n v="50.59"/>
    <x v="4"/>
    <s v="electronic music"/>
    <x v="2"/>
  </r>
  <r>
    <n v="1034"/>
    <x v="1034"/>
    <s v="Mazedude presents an arranged album of game music, honoring American composers and featuring several guest performers"/>
    <n v="5000"/>
    <n v="6500.09"/>
    <x v="0"/>
    <x v="0"/>
    <s v="USD"/>
    <d v="2016-08-05T03:59:00"/>
    <x v="1034"/>
    <b v="0"/>
    <n v="166"/>
    <b v="1"/>
    <s v="music/electronic music"/>
    <n v="130"/>
    <n v="39.159999999999997"/>
    <x v="4"/>
    <s v="electronic music"/>
    <x v="2"/>
  </r>
  <r>
    <n v="1035"/>
    <x v="1035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b v="0"/>
    <n v="76"/>
    <b v="1"/>
    <s v="music/electronic music"/>
    <n v="108"/>
    <n v="65.16"/>
    <x v="4"/>
    <s v="electronic music"/>
    <x v="0"/>
  </r>
  <r>
    <n v="1036"/>
    <x v="1036"/>
    <s v="Help this Soulful &amp; Cinematic Glitch-Pop Songwriter Bring her Music to the World!  (And your Ears:)"/>
    <n v="4500"/>
    <n v="5056.22"/>
    <x v="0"/>
    <x v="0"/>
    <s v="USD"/>
    <d v="2013-01-07T08:00:00"/>
    <x v="1036"/>
    <b v="0"/>
    <n v="211"/>
    <b v="1"/>
    <s v="music/electronic music"/>
    <n v="112"/>
    <n v="23.96"/>
    <x v="4"/>
    <s v="electronic music"/>
    <x v="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b v="0"/>
    <n v="21"/>
    <b v="1"/>
    <s v="music/electronic music"/>
    <n v="102"/>
    <n v="48.62"/>
    <x v="4"/>
    <s v="electronic music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b v="0"/>
    <n v="61"/>
    <b v="1"/>
    <s v="music/electronic music"/>
    <n v="145"/>
    <n v="35.74"/>
    <x v="4"/>
    <s v="electronic music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b v="0"/>
    <n v="30"/>
    <b v="1"/>
    <s v="music/electronic music"/>
    <n v="128"/>
    <n v="21.37"/>
    <x v="4"/>
    <s v="electronic music"/>
    <x v="2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b v="0"/>
    <n v="1"/>
    <b v="0"/>
    <s v="journalism/audio"/>
    <n v="0"/>
    <n v="250"/>
    <x v="5"/>
    <s v="audio"/>
    <x v="2"/>
  </r>
  <r>
    <n v="1041"/>
    <x v="1041"/>
    <s v="I am trying to document what it is like to plunge head first into the music/audio industry as an intern."/>
    <n v="50"/>
    <n v="0"/>
    <x v="1"/>
    <x v="0"/>
    <s v="USD"/>
    <d v="2014-07-31T01:26:32"/>
    <x v="1041"/>
    <b v="0"/>
    <n v="0"/>
    <b v="0"/>
    <s v="journalism/audio"/>
    <n v="0"/>
    <s v="0"/>
    <x v="5"/>
    <s v="audio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b v="0"/>
    <n v="1"/>
    <b v="0"/>
    <s v="journalism/audio"/>
    <n v="2"/>
    <n v="10"/>
    <x v="5"/>
    <s v="audio"/>
    <x v="3"/>
  </r>
  <r>
    <n v="1043"/>
    <x v="1043"/>
    <s v="We're seeking funding for a special 10th Anniversary PRINT EDITION! Receive your own copy for only $8"/>
    <n v="100000"/>
    <n v="8537"/>
    <x v="1"/>
    <x v="0"/>
    <s v="USD"/>
    <d v="2015-05-20T06:04:15"/>
    <x v="1043"/>
    <b v="0"/>
    <n v="292"/>
    <b v="0"/>
    <s v="journalism/audio"/>
    <n v="9"/>
    <n v="29.24"/>
    <x v="5"/>
    <s v="audio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b v="0"/>
    <n v="2"/>
    <b v="0"/>
    <s v="journalism/audio"/>
    <n v="0"/>
    <n v="3"/>
    <x v="5"/>
    <s v="audio"/>
    <x v="0"/>
  </r>
  <r>
    <n v="1045"/>
    <x v="1045"/>
    <s v="In Case Of Emergency is a radio talk show for preppers, beginning preppers, and with preparedness in mind."/>
    <n v="10000"/>
    <n v="266"/>
    <x v="1"/>
    <x v="0"/>
    <s v="USD"/>
    <d v="2014-08-23T20:59:10"/>
    <x v="1045"/>
    <b v="0"/>
    <n v="8"/>
    <b v="0"/>
    <s v="journalism/audio"/>
    <n v="3"/>
    <n v="33.25"/>
    <x v="5"/>
    <s v="audio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b v="0"/>
    <n v="0"/>
    <b v="0"/>
    <s v="journalism/audio"/>
    <n v="0"/>
    <s v="0"/>
    <x v="5"/>
    <s v="audio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d v="2014-11-05T20:38:35"/>
    <x v="1047"/>
    <b v="0"/>
    <n v="1"/>
    <b v="0"/>
    <s v="journalism/audio"/>
    <n v="0"/>
    <n v="1"/>
    <x v="5"/>
    <s v="audio"/>
    <x v="3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b v="0"/>
    <n v="4"/>
    <b v="0"/>
    <s v="journalism/audio"/>
    <n v="1"/>
    <n v="53"/>
    <x v="5"/>
    <s v="audio"/>
    <x v="2"/>
  </r>
  <r>
    <n v="1049"/>
    <x v="1049"/>
    <s v="------"/>
    <n v="12000"/>
    <n v="0"/>
    <x v="1"/>
    <x v="0"/>
    <s v="USD"/>
    <d v="2016-02-12T10:20:45"/>
    <x v="1049"/>
    <b v="0"/>
    <n v="0"/>
    <b v="0"/>
    <s v="journalism/audio"/>
    <n v="0"/>
    <s v="0"/>
    <x v="5"/>
    <s v="audio"/>
    <x v="2"/>
  </r>
  <r>
    <n v="1050"/>
    <x v="1050"/>
    <s v="Secularism is on the rise and I hear you.Talk to me."/>
    <n v="2500"/>
    <n v="0"/>
    <x v="1"/>
    <x v="0"/>
    <s v="USD"/>
    <d v="2015-09-14T19:07:57"/>
    <x v="1050"/>
    <b v="0"/>
    <n v="0"/>
    <b v="0"/>
    <s v="journalism/audio"/>
    <n v="0"/>
    <s v="0"/>
    <x v="5"/>
    <s v="audio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b v="0"/>
    <n v="0"/>
    <b v="0"/>
    <s v="journalism/audio"/>
    <n v="0"/>
    <s v="0"/>
    <x v="5"/>
    <s v="audio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b v="0"/>
    <n v="0"/>
    <b v="0"/>
    <s v="journalism/audio"/>
    <n v="0"/>
    <s v="0"/>
    <x v="5"/>
    <s v="audio"/>
    <x v="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b v="0"/>
    <n v="1"/>
    <b v="0"/>
    <s v="journalism/audio"/>
    <n v="1"/>
    <n v="15"/>
    <x v="5"/>
    <s v="audio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b v="0"/>
    <n v="0"/>
    <b v="0"/>
    <s v="journalism/audio"/>
    <n v="0"/>
    <s v="0"/>
    <x v="5"/>
    <s v="audio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d v="2016-03-07T23:49:05"/>
    <x v="1055"/>
    <b v="0"/>
    <n v="0"/>
    <b v="0"/>
    <s v="journalism/audio"/>
    <n v="0"/>
    <s v="0"/>
    <x v="5"/>
    <s v="audio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b v="0"/>
    <n v="0"/>
    <b v="0"/>
    <s v="journalism/audio"/>
    <n v="0"/>
    <s v="0"/>
    <x v="5"/>
    <s v="audio"/>
    <x v="0"/>
  </r>
  <r>
    <n v="1057"/>
    <x v="1057"/>
    <s v="Sayin it Plain is a Independent Radio Show created to inform the public and empower the community."/>
    <n v="10000"/>
    <n v="0"/>
    <x v="1"/>
    <x v="0"/>
    <s v="USD"/>
    <d v="2016-12-04T21:54:43"/>
    <x v="1057"/>
    <b v="0"/>
    <n v="0"/>
    <b v="0"/>
    <s v="journalism/audio"/>
    <n v="0"/>
    <s v="0"/>
    <x v="5"/>
    <s v="audio"/>
    <x v="2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b v="0"/>
    <n v="0"/>
    <b v="0"/>
    <s v="journalism/audio"/>
    <n v="0"/>
    <s v="0"/>
    <x v="5"/>
    <s v="audio"/>
    <x v="0"/>
  </r>
  <r>
    <n v="1059"/>
    <x v="1059"/>
    <s v="Turning myself into a vocal artist."/>
    <n v="1100"/>
    <n v="0"/>
    <x v="1"/>
    <x v="0"/>
    <s v="USD"/>
    <d v="2015-03-13T17:57:36"/>
    <x v="1059"/>
    <b v="0"/>
    <n v="0"/>
    <b v="0"/>
    <s v="journalism/audio"/>
    <n v="0"/>
    <s v="0"/>
    <x v="5"/>
    <s v="audio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b v="0"/>
    <n v="1"/>
    <b v="0"/>
    <s v="journalism/audio"/>
    <n v="1"/>
    <n v="50"/>
    <x v="5"/>
    <s v="audio"/>
    <x v="0"/>
  </r>
  <r>
    <n v="1061"/>
    <x v="1061"/>
    <s v="T.O., Adi &amp; Mercedes discuss their point of views, women's issues &amp; Hollywood Hotties."/>
    <n v="4000"/>
    <n v="0"/>
    <x v="1"/>
    <x v="0"/>
    <s v="USD"/>
    <d v="2016-05-02T01:00:00"/>
    <x v="1061"/>
    <b v="0"/>
    <n v="0"/>
    <b v="0"/>
    <s v="journalism/audio"/>
    <n v="0"/>
    <s v="0"/>
    <x v="5"/>
    <s v="audio"/>
    <x v="2"/>
  </r>
  <r>
    <n v="1062"/>
    <x v="1062"/>
    <s v="SEE US ON PATREON www.badgirlartwork.com"/>
    <n v="199"/>
    <n v="190"/>
    <x v="1"/>
    <x v="0"/>
    <s v="USD"/>
    <d v="2016-07-12T19:22:21"/>
    <x v="1062"/>
    <b v="0"/>
    <n v="4"/>
    <b v="0"/>
    <s v="journalism/audio"/>
    <n v="95"/>
    <n v="47.5"/>
    <x v="5"/>
    <s v="audio"/>
    <x v="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b v="0"/>
    <n v="0"/>
    <b v="0"/>
    <s v="journalism/audio"/>
    <n v="0"/>
    <s v="0"/>
    <x v="5"/>
    <s v="audio"/>
    <x v="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b v="0"/>
    <n v="123"/>
    <b v="0"/>
    <s v="games/video games"/>
    <n v="9"/>
    <n v="65.67"/>
    <x v="6"/>
    <s v="video games"/>
    <x v="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b v="0"/>
    <n v="5"/>
    <b v="0"/>
    <s v="games/video games"/>
    <n v="3"/>
    <n v="16.2"/>
    <x v="6"/>
    <s v="video games"/>
    <x v="3"/>
  </r>
  <r>
    <n v="1066"/>
    <x v="1066"/>
    <s v="A parody of old school RPGs where you are a new Dark Lord on a quest to amass monsters and allies on your side."/>
    <n v="150000"/>
    <n v="5051"/>
    <x v="2"/>
    <x v="0"/>
    <s v="USD"/>
    <d v="2013-08-04T23:06:22"/>
    <x v="1066"/>
    <b v="0"/>
    <n v="148"/>
    <b v="0"/>
    <s v="games/video games"/>
    <n v="3"/>
    <n v="34.130000000000003"/>
    <x v="6"/>
    <s v="video games"/>
    <x v="4"/>
  </r>
  <r>
    <n v="1067"/>
    <x v="1067"/>
    <s v="Canâ€™t make up your mind about something? Simply type in your two options and let the fighters of fate decide for you!"/>
    <n v="500"/>
    <n v="130"/>
    <x v="2"/>
    <x v="0"/>
    <s v="USD"/>
    <d v="2013-12-21T20:32:11"/>
    <x v="1067"/>
    <b v="0"/>
    <n v="10"/>
    <b v="0"/>
    <s v="games/video games"/>
    <n v="26"/>
    <n v="13"/>
    <x v="6"/>
    <s v="video games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b v="0"/>
    <n v="4"/>
    <b v="0"/>
    <s v="games/video games"/>
    <n v="0"/>
    <n v="11.25"/>
    <x v="6"/>
    <s v="video games"/>
    <x v="2"/>
  </r>
  <r>
    <n v="1069"/>
    <x v="1069"/>
    <s v="A run-n-gun zombie survival game where you scavenge for items to make the night a little less scary."/>
    <n v="2200"/>
    <n v="850"/>
    <x v="2"/>
    <x v="0"/>
    <s v="USD"/>
    <d v="2013-11-26T06:30:59"/>
    <x v="1069"/>
    <b v="0"/>
    <n v="21"/>
    <b v="0"/>
    <s v="games/video games"/>
    <n v="39"/>
    <n v="40.479999999999997"/>
    <x v="6"/>
    <s v="video games"/>
    <x v="4"/>
  </r>
  <r>
    <n v="1070"/>
    <x v="1070"/>
    <s v="A deck building game where you build your campaign plans, raise cash and gain power in a drive to win the White House."/>
    <n v="10000"/>
    <n v="70"/>
    <x v="2"/>
    <x v="0"/>
    <s v="USD"/>
    <d v="2012-10-01T00:17:02"/>
    <x v="1070"/>
    <b v="0"/>
    <n v="2"/>
    <b v="0"/>
    <s v="games/video games"/>
    <n v="1"/>
    <n v="35"/>
    <x v="6"/>
    <s v="video games"/>
    <x v="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b v="0"/>
    <n v="0"/>
    <b v="0"/>
    <s v="games/video games"/>
    <n v="0"/>
    <s v="0"/>
    <x v="6"/>
    <s v="video games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b v="0"/>
    <n v="4"/>
    <b v="0"/>
    <s v="games/video games"/>
    <n v="0"/>
    <n v="12.75"/>
    <x v="6"/>
    <s v="video games"/>
    <x v="3"/>
  </r>
  <r>
    <n v="1073"/>
    <x v="1073"/>
    <s v="We want to bring our Game Rainbow Ball to the iphone and to do that we need a little help"/>
    <n v="750"/>
    <n v="10"/>
    <x v="2"/>
    <x v="0"/>
    <s v="USD"/>
    <d v="2011-10-16T23:09:01"/>
    <x v="1073"/>
    <b v="0"/>
    <n v="1"/>
    <b v="0"/>
    <s v="games/video games"/>
    <n v="1"/>
    <n v="10"/>
    <x v="6"/>
    <s v="video games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b v="0"/>
    <n v="30"/>
    <b v="0"/>
    <s v="games/video games"/>
    <n v="6"/>
    <n v="113.57"/>
    <x v="6"/>
    <s v="video games"/>
    <x v="4"/>
  </r>
  <r>
    <n v="1075"/>
    <x v="1075"/>
    <s v="Fully 3D, post Apocalyptic themed tower defense video game. New take on the genre."/>
    <n v="1000"/>
    <n v="45"/>
    <x v="2"/>
    <x v="0"/>
    <s v="USD"/>
    <d v="2012-05-06T21:41:56"/>
    <x v="1075"/>
    <b v="0"/>
    <n v="3"/>
    <b v="0"/>
    <s v="games/video games"/>
    <n v="5"/>
    <n v="15"/>
    <x v="6"/>
    <s v="video games"/>
    <x v="5"/>
  </r>
  <r>
    <n v="1076"/>
    <x v="1076"/>
    <s v="A comical point and click adventure by veteran team of Broken Sword and Monkey Island fame - Steve Ince and Bill Tiller"/>
    <n v="75000"/>
    <n v="47074"/>
    <x v="2"/>
    <x v="0"/>
    <s v="USD"/>
    <d v="2014-09-11T09:04:10"/>
    <x v="1076"/>
    <b v="0"/>
    <n v="975"/>
    <b v="0"/>
    <s v="games/video games"/>
    <n v="63"/>
    <n v="48.28"/>
    <x v="6"/>
    <s v="video games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d v="2016-01-14T04:00:11"/>
    <x v="1077"/>
    <b v="0"/>
    <n v="167"/>
    <b v="0"/>
    <s v="games/video games"/>
    <n v="29"/>
    <n v="43.98"/>
    <x v="6"/>
    <s v="video games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b v="0"/>
    <n v="5"/>
    <b v="0"/>
    <s v="games/video games"/>
    <n v="8"/>
    <n v="9"/>
    <x v="6"/>
    <s v="video games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b v="0"/>
    <n v="18"/>
    <b v="0"/>
    <s v="games/video games"/>
    <n v="3"/>
    <n v="37.67"/>
    <x v="6"/>
    <s v="video games"/>
    <x v="2"/>
  </r>
  <r>
    <n v="1080"/>
    <x v="1080"/>
    <s v="A fantasy action RPG which follows an elven ex-slave on a journey of magic, revenge, intrigue, and deceit."/>
    <n v="20000"/>
    <n v="1821"/>
    <x v="2"/>
    <x v="0"/>
    <s v="USD"/>
    <d v="2014-05-11T03:18:53"/>
    <x v="1080"/>
    <b v="0"/>
    <n v="98"/>
    <b v="0"/>
    <s v="games/video games"/>
    <n v="9"/>
    <n v="18.579999999999998"/>
    <x v="6"/>
    <s v="video games"/>
    <x v="3"/>
  </r>
  <r>
    <n v="1081"/>
    <x v="1081"/>
    <s v="Finishing your last job before you retire until a disaster strikes the cargo ship can you survive The Creature?"/>
    <n v="68000"/>
    <n v="12"/>
    <x v="2"/>
    <x v="0"/>
    <s v="USD"/>
    <d v="2015-01-28T22:14:52"/>
    <x v="1081"/>
    <b v="0"/>
    <n v="4"/>
    <b v="0"/>
    <s v="games/video games"/>
    <n v="0"/>
    <n v="3"/>
    <x v="6"/>
    <s v="video games"/>
    <x v="3"/>
  </r>
  <r>
    <n v="1082"/>
    <x v="1082"/>
    <s v="Challenge your trivia skills in this action oriented game against several opponents across time."/>
    <n v="10000"/>
    <n v="56"/>
    <x v="2"/>
    <x v="0"/>
    <s v="USD"/>
    <d v="2012-08-10T21:44:48"/>
    <x v="1082"/>
    <b v="0"/>
    <n v="3"/>
    <b v="0"/>
    <s v="games/video games"/>
    <n v="1"/>
    <n v="18.670000000000002"/>
    <x v="6"/>
    <s v="video games"/>
    <x v="5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b v="0"/>
    <n v="1"/>
    <b v="0"/>
    <s v="games/video games"/>
    <n v="1"/>
    <n v="410"/>
    <x v="6"/>
    <s v="video games"/>
    <x v="3"/>
  </r>
  <r>
    <n v="1084"/>
    <x v="1084"/>
    <s v="I want to start my own channel for gaming"/>
    <n v="550"/>
    <n v="0"/>
    <x v="2"/>
    <x v="0"/>
    <s v="USD"/>
    <d v="2014-08-08T21:53:24"/>
    <x v="1084"/>
    <b v="0"/>
    <n v="0"/>
    <b v="0"/>
    <s v="games/video games"/>
    <n v="0"/>
    <s v="0"/>
    <x v="6"/>
    <s v="video games"/>
    <x v="3"/>
  </r>
  <r>
    <n v="1085"/>
    <x v="1085"/>
    <s v="The new kid on the block. Re-imagining old games and creating new ones. Ship, Lazer, Rock is first."/>
    <n v="30000"/>
    <n v="1026"/>
    <x v="2"/>
    <x v="5"/>
    <s v="CAD"/>
    <d v="2016-03-14T15:06:15"/>
    <x v="1085"/>
    <b v="0"/>
    <n v="9"/>
    <b v="0"/>
    <s v="games/video games"/>
    <n v="3"/>
    <n v="114"/>
    <x v="6"/>
    <s v="video games"/>
    <x v="2"/>
  </r>
  <r>
    <n v="1086"/>
    <x v="1086"/>
    <s v="Humanity's future in the Galaxy"/>
    <n v="18000"/>
    <n v="15"/>
    <x v="2"/>
    <x v="0"/>
    <s v="USD"/>
    <d v="2014-08-24T20:48:11"/>
    <x v="1086"/>
    <b v="0"/>
    <n v="2"/>
    <b v="0"/>
    <s v="games/video games"/>
    <n v="0"/>
    <n v="7.5"/>
    <x v="6"/>
    <s v="video games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b v="0"/>
    <n v="0"/>
    <b v="0"/>
    <s v="games/video games"/>
    <n v="0"/>
    <s v="0"/>
    <x v="6"/>
    <s v="video games"/>
    <x v="3"/>
  </r>
  <r>
    <n v="1088"/>
    <x v="1088"/>
    <s v="A fresh twist on survival games. Intense, high-stakes 30 minute rounds for up to 10 players."/>
    <n v="45000"/>
    <n v="6382.34"/>
    <x v="2"/>
    <x v="0"/>
    <s v="USD"/>
    <d v="2014-04-24T19:11:07"/>
    <x v="1088"/>
    <b v="0"/>
    <n v="147"/>
    <b v="0"/>
    <s v="games/video games"/>
    <n v="14"/>
    <n v="43.42"/>
    <x v="6"/>
    <s v="video games"/>
    <x v="3"/>
  </r>
  <r>
    <n v="1089"/>
    <x v="1089"/>
    <s v="Farabel is a single player turn-based fantasy strategy game for Mac/PC/Linux"/>
    <n v="15000"/>
    <n v="1174"/>
    <x v="2"/>
    <x v="6"/>
    <s v="EUR"/>
    <d v="2015-06-26T04:32:55"/>
    <x v="1089"/>
    <b v="0"/>
    <n v="49"/>
    <b v="0"/>
    <s v="games/video games"/>
    <n v="8"/>
    <n v="23.96"/>
    <x v="6"/>
    <s v="video games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b v="0"/>
    <n v="1"/>
    <b v="0"/>
    <s v="games/video games"/>
    <n v="0"/>
    <n v="5"/>
    <x v="6"/>
    <s v="video games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b v="0"/>
    <n v="2"/>
    <b v="0"/>
    <s v="games/video games"/>
    <n v="13"/>
    <n v="12.5"/>
    <x v="6"/>
    <s v="video games"/>
    <x v="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b v="0"/>
    <n v="7"/>
    <b v="0"/>
    <s v="games/video games"/>
    <n v="1"/>
    <n v="3"/>
    <x v="6"/>
    <s v="video games"/>
    <x v="5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b v="0"/>
    <n v="4"/>
    <b v="0"/>
    <s v="games/video games"/>
    <n v="14"/>
    <n v="10.56"/>
    <x v="6"/>
    <s v="video games"/>
    <x v="2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b v="0"/>
    <n v="27"/>
    <b v="0"/>
    <s v="games/video games"/>
    <n v="18"/>
    <n v="122"/>
    <x v="6"/>
    <s v="video games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b v="0"/>
    <n v="94"/>
    <b v="0"/>
    <s v="games/video games"/>
    <n v="5"/>
    <n v="267.81"/>
    <x v="6"/>
    <s v="video games"/>
    <x v="4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b v="0"/>
    <n v="29"/>
    <b v="0"/>
    <s v="games/video games"/>
    <n v="18"/>
    <n v="74.209999999999994"/>
    <x v="6"/>
    <s v="video games"/>
    <x v="3"/>
  </r>
  <r>
    <n v="1097"/>
    <x v="1097"/>
    <s v="Rabbly is action-adventure game. Is about a scientist going on an adventure, to find rare materials in another galaxy."/>
    <n v="100000"/>
    <n v="47"/>
    <x v="2"/>
    <x v="0"/>
    <s v="USD"/>
    <d v="2014-03-02T19:01:17"/>
    <x v="1097"/>
    <b v="0"/>
    <n v="7"/>
    <b v="0"/>
    <s v="games/video games"/>
    <n v="0"/>
    <n v="6.71"/>
    <x v="6"/>
    <s v="video games"/>
    <x v="3"/>
  </r>
  <r>
    <n v="1098"/>
    <x v="1098"/>
    <s v="Kick, Punch... Fireball is an FPS type arena game set inside the fantasy world."/>
    <n v="25000"/>
    <n v="1803"/>
    <x v="2"/>
    <x v="0"/>
    <s v="USD"/>
    <d v="2014-04-13T18:18:15"/>
    <x v="1098"/>
    <b v="0"/>
    <n v="22"/>
    <b v="0"/>
    <s v="games/video games"/>
    <n v="7"/>
    <n v="81.95"/>
    <x v="6"/>
    <s v="video games"/>
    <x v="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b v="0"/>
    <n v="1"/>
    <b v="0"/>
    <s v="games/video games"/>
    <n v="1"/>
    <n v="25"/>
    <x v="6"/>
    <s v="video games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d v="2016-02-14T02:39:31"/>
    <x v="1100"/>
    <b v="0"/>
    <n v="10"/>
    <b v="0"/>
    <s v="games/video games"/>
    <n v="3"/>
    <n v="10"/>
    <x v="6"/>
    <s v="video games"/>
    <x v="2"/>
  </r>
  <r>
    <n v="1101"/>
    <x v="1101"/>
    <s v="Different strains of marijuana leafs battling to the death to see which one is the top strain."/>
    <n v="100000"/>
    <n v="41"/>
    <x v="2"/>
    <x v="0"/>
    <s v="USD"/>
    <d v="2016-07-14T18:12:00"/>
    <x v="1101"/>
    <b v="0"/>
    <n v="6"/>
    <b v="0"/>
    <s v="games/video games"/>
    <n v="0"/>
    <n v="6.83"/>
    <x v="6"/>
    <s v="video games"/>
    <x v="2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b v="0"/>
    <n v="24"/>
    <b v="0"/>
    <s v="games/video games"/>
    <n v="5"/>
    <n v="17.71"/>
    <x v="6"/>
    <s v="video games"/>
    <x v="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b v="0"/>
    <n v="15"/>
    <b v="0"/>
    <s v="games/video games"/>
    <n v="2"/>
    <n v="16.2"/>
    <x v="6"/>
    <s v="video games"/>
    <x v="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b v="0"/>
    <n v="37"/>
    <b v="0"/>
    <s v="games/video games"/>
    <n v="5"/>
    <n v="80.3"/>
    <x v="6"/>
    <s v="video games"/>
    <x v="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b v="0"/>
    <n v="20"/>
    <b v="0"/>
    <s v="games/video games"/>
    <n v="0"/>
    <n v="71.55"/>
    <x v="6"/>
    <s v="video games"/>
    <x v="3"/>
  </r>
  <r>
    <n v="1106"/>
    <x v="1106"/>
    <s v="Collect coins and save civilians while you blast your way through tons of zombies! Unlock new characters and levels!"/>
    <n v="400"/>
    <n v="165"/>
    <x v="2"/>
    <x v="0"/>
    <s v="USD"/>
    <d v="2012-04-04T16:46:15"/>
    <x v="1106"/>
    <b v="0"/>
    <n v="7"/>
    <b v="0"/>
    <s v="games/video games"/>
    <n v="41"/>
    <n v="23.57"/>
    <x v="6"/>
    <s v="video games"/>
    <x v="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b v="0"/>
    <n v="0"/>
    <b v="0"/>
    <s v="games/video games"/>
    <n v="0"/>
    <s v="0"/>
    <x v="6"/>
    <s v="video games"/>
    <x v="3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b v="0"/>
    <n v="21"/>
    <b v="0"/>
    <s v="games/video games"/>
    <n v="3"/>
    <n v="34.880000000000003"/>
    <x v="6"/>
    <s v="video games"/>
    <x v="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b v="0"/>
    <n v="3"/>
    <b v="0"/>
    <s v="games/video games"/>
    <n v="0"/>
    <n v="15"/>
    <x v="6"/>
    <s v="video games"/>
    <x v="2"/>
  </r>
  <r>
    <n v="1110"/>
    <x v="1110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b v="0"/>
    <n v="11"/>
    <b v="0"/>
    <s v="games/video games"/>
    <n v="1"/>
    <n v="23.18"/>
    <x v="6"/>
    <s v="video games"/>
    <x v="5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b v="0"/>
    <n v="1"/>
    <b v="0"/>
    <s v="games/video games"/>
    <n v="0"/>
    <n v="1"/>
    <x v="6"/>
    <s v="video games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d v="2015-01-19T08:30:00"/>
    <x v="1112"/>
    <b v="0"/>
    <n v="312"/>
    <b v="0"/>
    <s v="games/video games"/>
    <n v="36"/>
    <n v="100.23"/>
    <x v="6"/>
    <s v="video games"/>
    <x v="3"/>
  </r>
  <r>
    <n v="1113"/>
    <x v="1113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b v="0"/>
    <n v="1"/>
    <b v="0"/>
    <s v="games/video games"/>
    <n v="1"/>
    <n v="5"/>
    <x v="6"/>
    <s v="video games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b v="0"/>
    <n v="3"/>
    <b v="0"/>
    <s v="games/video games"/>
    <n v="0"/>
    <n v="3.33"/>
    <x v="6"/>
    <s v="video games"/>
    <x v="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b v="0"/>
    <n v="4"/>
    <b v="0"/>
    <s v="games/video games"/>
    <n v="0"/>
    <n v="13.25"/>
    <x v="6"/>
    <s v="video games"/>
    <x v="2"/>
  </r>
  <r>
    <n v="1116"/>
    <x v="1116"/>
    <s v="A medieval, post apocolyptic, Online, MMORPG. Class morphing, character customization game."/>
    <n v="500000"/>
    <n v="178.52"/>
    <x v="2"/>
    <x v="0"/>
    <s v="USD"/>
    <d v="2012-06-09T20:20:08"/>
    <x v="1116"/>
    <b v="0"/>
    <n v="10"/>
    <b v="0"/>
    <s v="games/video games"/>
    <n v="0"/>
    <n v="17.850000000000001"/>
    <x v="6"/>
    <s v="video games"/>
    <x v="5"/>
  </r>
  <r>
    <n v="1117"/>
    <x v="1117"/>
    <s v="Experience the Medieval in your own village. Increase your village into a city and walk through the streets."/>
    <n v="1000"/>
    <n v="83"/>
    <x v="2"/>
    <x v="12"/>
    <s v="EUR"/>
    <d v="2015-12-25T14:21:53"/>
    <x v="1117"/>
    <b v="0"/>
    <n v="8"/>
    <b v="0"/>
    <s v="games/video games"/>
    <n v="8"/>
    <n v="10.38"/>
    <x v="6"/>
    <s v="video games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b v="0"/>
    <n v="3"/>
    <b v="0"/>
    <s v="games/video games"/>
    <n v="2"/>
    <n v="36.33"/>
    <x v="6"/>
    <s v="video games"/>
    <x v="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b v="0"/>
    <n v="1"/>
    <b v="0"/>
    <s v="games/video games"/>
    <n v="0"/>
    <n v="5"/>
    <x v="6"/>
    <s v="video games"/>
    <x v="3"/>
  </r>
  <r>
    <n v="1120"/>
    <x v="1120"/>
    <s v="Planet Ninjahwah is a highly anticipated futuristic action adventure game that will blow your mind!!"/>
    <n v="25000"/>
    <n v="0"/>
    <x v="2"/>
    <x v="0"/>
    <s v="USD"/>
    <d v="2011-10-28T20:56:40"/>
    <x v="1120"/>
    <b v="0"/>
    <n v="0"/>
    <b v="0"/>
    <s v="games/video games"/>
    <n v="0"/>
    <s v="0"/>
    <x v="6"/>
    <s v="video games"/>
    <x v="6"/>
  </r>
  <r>
    <n v="1121"/>
    <x v="1121"/>
    <s v="An action packed, side scrolling, platform jumping, laser shooting ADVENTURE that will be fun for everyone."/>
    <n v="250000"/>
    <n v="29"/>
    <x v="2"/>
    <x v="0"/>
    <s v="USD"/>
    <d v="2016-03-13T21:25:16"/>
    <x v="1121"/>
    <b v="0"/>
    <n v="5"/>
    <b v="0"/>
    <s v="games/video games"/>
    <n v="0"/>
    <n v="5.8"/>
    <x v="6"/>
    <s v="video games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b v="0"/>
    <n v="0"/>
    <b v="0"/>
    <s v="games/video games"/>
    <n v="0"/>
    <s v="0"/>
    <x v="6"/>
    <s v="video games"/>
    <x v="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b v="0"/>
    <n v="3"/>
    <b v="0"/>
    <s v="games/video games"/>
    <n v="0"/>
    <n v="3.67"/>
    <x v="6"/>
    <s v="video games"/>
    <x v="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b v="0"/>
    <n v="7"/>
    <b v="0"/>
    <s v="games/mobile games"/>
    <n v="0"/>
    <n v="60.71"/>
    <x v="6"/>
    <s v="mobile games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b v="0"/>
    <n v="0"/>
    <b v="0"/>
    <s v="games/mobile games"/>
    <n v="0"/>
    <s v="0"/>
    <x v="6"/>
    <s v="mobile games"/>
    <x v="0"/>
  </r>
  <r>
    <n v="1126"/>
    <x v="1126"/>
    <s v="Imagine a science class where the teacher walks in a says &quot;Take out your cell phone and play a game.&quot;"/>
    <n v="2000"/>
    <n v="10"/>
    <x v="2"/>
    <x v="0"/>
    <s v="USD"/>
    <d v="2016-07-14T07:51:34"/>
    <x v="1126"/>
    <b v="0"/>
    <n v="2"/>
    <b v="0"/>
    <s v="games/mobile games"/>
    <n v="1"/>
    <n v="5"/>
    <x v="6"/>
    <s v="mobile games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b v="0"/>
    <n v="23"/>
    <b v="0"/>
    <s v="games/mobile games"/>
    <n v="2"/>
    <n v="25.43"/>
    <x v="6"/>
    <s v="mobile games"/>
    <x v="3"/>
  </r>
  <r>
    <n v="1128"/>
    <x v="1128"/>
    <s v="#havingfunFTW"/>
    <n v="1000"/>
    <n v="1"/>
    <x v="2"/>
    <x v="1"/>
    <s v="GBP"/>
    <d v="2014-08-07T15:35:17"/>
    <x v="1128"/>
    <b v="0"/>
    <n v="1"/>
    <b v="0"/>
    <s v="games/mobile games"/>
    <n v="0"/>
    <n v="1"/>
    <x v="6"/>
    <s v="mobile games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d v="2016-06-05T06:21:33"/>
    <x v="1129"/>
    <b v="0"/>
    <n v="2"/>
    <b v="0"/>
    <s v="games/mobile games"/>
    <n v="0"/>
    <n v="10.5"/>
    <x v="6"/>
    <s v="mobile games"/>
    <x v="2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b v="0"/>
    <n v="3"/>
    <b v="0"/>
    <s v="games/mobile games"/>
    <n v="0"/>
    <n v="3.67"/>
    <x v="6"/>
    <s v="mobile games"/>
    <x v="3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b v="0"/>
    <n v="0"/>
    <b v="0"/>
    <s v="games/mobile games"/>
    <n v="0"/>
    <s v="0"/>
    <x v="6"/>
    <s v="mobile games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d v="2017-01-01T02:46:11"/>
    <x v="1132"/>
    <b v="0"/>
    <n v="13"/>
    <b v="0"/>
    <s v="games/mobile games"/>
    <n v="14"/>
    <n v="110.62"/>
    <x v="6"/>
    <s v="mobile games"/>
    <x v="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b v="0"/>
    <n v="1"/>
    <b v="0"/>
    <s v="games/mobile games"/>
    <n v="1"/>
    <n v="20"/>
    <x v="6"/>
    <s v="mobile games"/>
    <x v="3"/>
  </r>
  <r>
    <n v="1134"/>
    <x v="1134"/>
    <s v="We are creating a new Mario Bro's style game called KFK:Original. It's challenging, fun and totally awesome!!!"/>
    <n v="25000"/>
    <n v="1"/>
    <x v="2"/>
    <x v="2"/>
    <s v="AUD"/>
    <d v="2014-11-29T04:33:00"/>
    <x v="1134"/>
    <b v="0"/>
    <n v="1"/>
    <b v="0"/>
    <s v="games/mobile games"/>
    <n v="0"/>
    <n v="1"/>
    <x v="6"/>
    <s v="mobile games"/>
    <x v="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b v="0"/>
    <n v="1"/>
    <b v="0"/>
    <s v="games/mobile games"/>
    <n v="5"/>
    <n v="50"/>
    <x v="6"/>
    <s v="mobile games"/>
    <x v="2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b v="0"/>
    <n v="6"/>
    <b v="0"/>
    <s v="games/mobile games"/>
    <n v="6"/>
    <n v="45"/>
    <x v="6"/>
    <s v="mobile games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b v="0"/>
    <n v="39"/>
    <b v="0"/>
    <s v="games/mobile games"/>
    <n v="40"/>
    <n v="253.21"/>
    <x v="6"/>
    <s v="mobile games"/>
    <x v="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b v="0"/>
    <n v="4"/>
    <b v="0"/>
    <s v="games/mobile games"/>
    <n v="0"/>
    <n v="31.25"/>
    <x v="6"/>
    <s v="mobile games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b v="0"/>
    <n v="1"/>
    <b v="0"/>
    <s v="games/mobile games"/>
    <n v="0"/>
    <n v="5"/>
    <x v="6"/>
    <s v="mobile games"/>
    <x v="3"/>
  </r>
  <r>
    <n v="1140"/>
    <x v="1140"/>
    <s v="We are creating the next epic Massive Multiplayer Online-Real Time Strategy game and we want you to be a part of it!"/>
    <n v="5000"/>
    <n v="0"/>
    <x v="2"/>
    <x v="1"/>
    <s v="GBP"/>
    <d v="2015-08-06T11:05:21"/>
    <x v="1140"/>
    <b v="0"/>
    <n v="0"/>
    <b v="0"/>
    <s v="games/mobile games"/>
    <n v="0"/>
    <s v="0"/>
    <x v="6"/>
    <s v="mobile games"/>
    <x v="0"/>
  </r>
  <r>
    <n v="1141"/>
    <x v="1141"/>
    <s v="I think this will be a great game!"/>
    <n v="500"/>
    <n v="0"/>
    <x v="2"/>
    <x v="12"/>
    <s v="EUR"/>
    <d v="2015-07-09T16:47:30"/>
    <x v="1141"/>
    <b v="0"/>
    <n v="0"/>
    <b v="0"/>
    <s v="games/mobile games"/>
    <n v="0"/>
    <s v="0"/>
    <x v="6"/>
    <s v="mobile games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b v="0"/>
    <n v="0"/>
    <b v="0"/>
    <s v="games/mobile games"/>
    <n v="0"/>
    <s v="0"/>
    <x v="6"/>
    <s v="mobile games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b v="0"/>
    <n v="8"/>
    <b v="0"/>
    <s v="games/mobile games"/>
    <n v="0"/>
    <n v="23.25"/>
    <x v="6"/>
    <s v="mobile games"/>
    <x v="0"/>
  </r>
  <r>
    <n v="1144"/>
    <x v="1144"/>
    <s v="We need your help to finish our food truck. We are building a BBQ Food Truck to serve competition style BBQ."/>
    <n v="9300"/>
    <n v="0"/>
    <x v="2"/>
    <x v="0"/>
    <s v="USD"/>
    <d v="2015-04-29T04:22:00"/>
    <x v="1144"/>
    <b v="0"/>
    <n v="0"/>
    <b v="0"/>
    <s v="food/food trucks"/>
    <n v="0"/>
    <s v="0"/>
    <x v="7"/>
    <s v="food trucks"/>
    <x v="0"/>
  </r>
  <r>
    <n v="1145"/>
    <x v="1145"/>
    <s v="Emphasizing locally and responsibly raised ingredients, serving delicious food! I need your help."/>
    <n v="80000"/>
    <n v="100"/>
    <x v="2"/>
    <x v="0"/>
    <s v="USD"/>
    <d v="2014-10-02T17:56:32"/>
    <x v="1145"/>
    <b v="0"/>
    <n v="1"/>
    <b v="0"/>
    <s v="food/food trucks"/>
    <n v="0"/>
    <n v="100"/>
    <x v="7"/>
    <s v="food trucks"/>
    <x v="3"/>
  </r>
  <r>
    <n v="1146"/>
    <x v="1146"/>
    <s v="Bringing the flavor of competition BBQ to small town Auburn with the ease of a big city food truck."/>
    <n v="6000"/>
    <n v="530"/>
    <x v="2"/>
    <x v="0"/>
    <s v="USD"/>
    <d v="2014-05-02T22:52:53"/>
    <x v="1146"/>
    <b v="0"/>
    <n v="12"/>
    <b v="0"/>
    <s v="food/food trucks"/>
    <n v="9"/>
    <n v="44.17"/>
    <x v="7"/>
    <s v="food trucks"/>
    <x v="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b v="0"/>
    <n v="0"/>
    <b v="0"/>
    <s v="food/food trucks"/>
    <n v="0"/>
    <s v="0"/>
    <x v="7"/>
    <s v="food trucks"/>
    <x v="3"/>
  </r>
  <r>
    <n v="1148"/>
    <x v="1148"/>
    <s v="New local (Louisville, KY.) food truck with a refreshing spin on rolling kitchens."/>
    <n v="15000"/>
    <n v="73"/>
    <x v="2"/>
    <x v="0"/>
    <s v="USD"/>
    <d v="2016-12-01T05:06:21"/>
    <x v="1148"/>
    <b v="0"/>
    <n v="3"/>
    <b v="0"/>
    <s v="food/food trucks"/>
    <n v="0"/>
    <n v="24.33"/>
    <x v="7"/>
    <s v="food trucks"/>
    <x v="2"/>
  </r>
  <r>
    <n v="1149"/>
    <x v="1149"/>
    <s v="Bringing culturally diverse Floridian cuisine to the people!"/>
    <n v="50000"/>
    <n v="75"/>
    <x v="2"/>
    <x v="0"/>
    <s v="USD"/>
    <d v="2016-06-16T17:02:46"/>
    <x v="1149"/>
    <b v="0"/>
    <n v="2"/>
    <b v="0"/>
    <s v="food/food trucks"/>
    <n v="0"/>
    <n v="37.5"/>
    <x v="7"/>
    <s v="food trucks"/>
    <x v="2"/>
  </r>
  <r>
    <n v="1150"/>
    <x v="1150"/>
    <s v="Bringing delicious authentic and fusion Taiwanese Food to the West Coast."/>
    <n v="2500"/>
    <n v="252"/>
    <x v="2"/>
    <x v="0"/>
    <s v="USD"/>
    <d v="2016-01-08T22:54:35"/>
    <x v="1150"/>
    <b v="0"/>
    <n v="6"/>
    <b v="0"/>
    <s v="food/food trucks"/>
    <n v="10"/>
    <n v="42"/>
    <x v="7"/>
    <s v="food trucks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b v="0"/>
    <n v="0"/>
    <b v="0"/>
    <s v="food/food trucks"/>
    <n v="0"/>
    <s v="0"/>
    <x v="7"/>
    <s v="food trucks"/>
    <x v="0"/>
  </r>
  <r>
    <n v="1152"/>
    <x v="1152"/>
    <s v="Peruvian food truck with an LA twist."/>
    <n v="16000"/>
    <n v="911"/>
    <x v="2"/>
    <x v="0"/>
    <s v="USD"/>
    <d v="2015-05-15T17:01:52"/>
    <x v="1152"/>
    <b v="0"/>
    <n v="15"/>
    <b v="0"/>
    <s v="food/food trucks"/>
    <n v="6"/>
    <n v="60.73"/>
    <x v="7"/>
    <s v="food trucks"/>
    <x v="0"/>
  </r>
  <r>
    <n v="1153"/>
    <x v="1153"/>
    <s v="A mobile concession trailer for snow cones, ice cream, smoothies and more"/>
    <n v="8000"/>
    <n v="50"/>
    <x v="2"/>
    <x v="0"/>
    <s v="USD"/>
    <d v="2015-06-18T17:08:25"/>
    <x v="1153"/>
    <b v="0"/>
    <n v="1"/>
    <b v="0"/>
    <s v="food/food trucks"/>
    <n v="1"/>
    <n v="50"/>
    <x v="7"/>
    <s v="food trucks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d v="2015-09-06T02:36:46"/>
    <x v="1154"/>
    <b v="0"/>
    <n v="3"/>
    <b v="0"/>
    <s v="food/food trucks"/>
    <n v="7"/>
    <n v="108.33"/>
    <x v="7"/>
    <s v="food trucks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b v="0"/>
    <n v="8"/>
    <b v="0"/>
    <s v="food/food trucks"/>
    <n v="1"/>
    <n v="23.5"/>
    <x v="7"/>
    <s v="food trucks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b v="0"/>
    <n v="0"/>
    <b v="0"/>
    <s v="food/food trucks"/>
    <n v="0"/>
    <s v="0"/>
    <x v="7"/>
    <s v="food trucks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b v="0"/>
    <n v="3"/>
    <b v="0"/>
    <s v="food/food trucks"/>
    <n v="2"/>
    <n v="50.33"/>
    <x v="7"/>
    <s v="food trucks"/>
    <x v="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b v="0"/>
    <n v="3"/>
    <b v="0"/>
    <s v="food/food trucks"/>
    <n v="0"/>
    <n v="11.67"/>
    <x v="7"/>
    <s v="food trucks"/>
    <x v="3"/>
  </r>
  <r>
    <n v="1159"/>
    <x v="1159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b v="0"/>
    <n v="0"/>
    <b v="0"/>
    <s v="food/food trucks"/>
    <n v="0"/>
    <s v="0"/>
    <x v="7"/>
    <s v="food trucks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d v="2015-03-28T02:43:06"/>
    <x v="1160"/>
    <b v="0"/>
    <n v="19"/>
    <b v="0"/>
    <s v="food/food trucks"/>
    <n v="4"/>
    <n v="60.79"/>
    <x v="7"/>
    <s v="food trucks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b v="0"/>
    <n v="0"/>
    <b v="0"/>
    <s v="food/food trucks"/>
    <n v="0"/>
    <s v="0"/>
    <x v="7"/>
    <s v="food trucks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b v="0"/>
    <n v="2"/>
    <b v="0"/>
    <s v="food/food trucks"/>
    <n v="0"/>
    <n v="17.5"/>
    <x v="7"/>
    <s v="food trucks"/>
    <x v="3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b v="0"/>
    <n v="0"/>
    <b v="0"/>
    <s v="food/food trucks"/>
    <n v="0"/>
    <s v="0"/>
    <x v="7"/>
    <s v="food trucks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b v="0"/>
    <n v="0"/>
    <b v="0"/>
    <s v="food/food trucks"/>
    <n v="0"/>
    <s v="0"/>
    <x v="7"/>
    <s v="food trucks"/>
    <x v="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b v="0"/>
    <n v="25"/>
    <b v="0"/>
    <s v="food/food trucks"/>
    <n v="21"/>
    <n v="82.82"/>
    <x v="7"/>
    <s v="food trucks"/>
    <x v="3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b v="0"/>
    <n v="8"/>
    <b v="0"/>
    <s v="food/food trucks"/>
    <n v="19"/>
    <n v="358.88"/>
    <x v="7"/>
    <s v="food trucks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d v="2014-09-12T17:38:15"/>
    <x v="1167"/>
    <b v="0"/>
    <n v="16"/>
    <b v="0"/>
    <s v="food/food trucks"/>
    <n v="2"/>
    <n v="61.19"/>
    <x v="7"/>
    <s v="food trucks"/>
    <x v="3"/>
  </r>
  <r>
    <n v="1168"/>
    <x v="1168"/>
    <s v="Simply fresh farm to table on wheels working close with local farms to ensure the highest of quality of product ."/>
    <n v="18000"/>
    <n v="1020"/>
    <x v="2"/>
    <x v="0"/>
    <s v="USD"/>
    <d v="2016-09-22T01:17:45"/>
    <x v="1168"/>
    <b v="0"/>
    <n v="3"/>
    <b v="0"/>
    <s v="food/food trucks"/>
    <n v="6"/>
    <n v="340"/>
    <x v="7"/>
    <s v="food trucks"/>
    <x v="2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b v="0"/>
    <n v="3"/>
    <b v="0"/>
    <s v="food/food trucks"/>
    <n v="0"/>
    <n v="5.67"/>
    <x v="7"/>
    <s v="food trucks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b v="0"/>
    <n v="2"/>
    <b v="0"/>
    <s v="food/food trucks"/>
    <n v="0"/>
    <n v="50"/>
    <x v="7"/>
    <s v="food trucks"/>
    <x v="0"/>
  </r>
  <r>
    <n v="1171"/>
    <x v="1171"/>
    <s v="Tulsa's first true biodiesel, alternative energy powered food truck! Oh yeah, and delicious food!"/>
    <n v="25000"/>
    <n v="25"/>
    <x v="2"/>
    <x v="0"/>
    <s v="USD"/>
    <d v="2014-11-13T20:18:47"/>
    <x v="1171"/>
    <b v="0"/>
    <n v="1"/>
    <b v="0"/>
    <s v="food/food trucks"/>
    <n v="0"/>
    <n v="25"/>
    <x v="7"/>
    <s v="food trucks"/>
    <x v="3"/>
  </r>
  <r>
    <n v="1172"/>
    <x v="1172"/>
    <s v="Bringing YOUR favorite dog recipes to the streets."/>
    <n v="9000"/>
    <n v="0"/>
    <x v="2"/>
    <x v="0"/>
    <s v="USD"/>
    <d v="2014-08-20T16:22:32"/>
    <x v="1172"/>
    <b v="0"/>
    <n v="0"/>
    <b v="0"/>
    <s v="food/food trucks"/>
    <n v="0"/>
    <s v="0"/>
    <x v="7"/>
    <s v="food trucks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b v="0"/>
    <n v="1"/>
    <b v="0"/>
    <s v="food/food trucks"/>
    <n v="0"/>
    <n v="30"/>
    <x v="7"/>
    <s v="food trucks"/>
    <x v="0"/>
  </r>
  <r>
    <n v="1174"/>
    <x v="1174"/>
    <s v="Help me purchase a parking space to be the Burro's permanant home, I need your help to raise $15,000!"/>
    <n v="15000"/>
    <n v="886"/>
    <x v="2"/>
    <x v="0"/>
    <s v="USD"/>
    <d v="2016-05-08T20:12:07"/>
    <x v="1174"/>
    <b v="0"/>
    <n v="19"/>
    <b v="0"/>
    <s v="food/food trucks"/>
    <n v="6"/>
    <n v="46.63"/>
    <x v="7"/>
    <s v="food trucks"/>
    <x v="2"/>
  </r>
  <r>
    <n v="1175"/>
    <x v="1175"/>
    <s v="&quot;Create-Your-Cone&quot;. Freshly made waffle cones stuffed with your choice of yummy ingredients, or frozen yogurt!"/>
    <n v="20000"/>
    <n v="585"/>
    <x v="2"/>
    <x v="0"/>
    <s v="USD"/>
    <d v="2015-07-15T17:28:59"/>
    <x v="1175"/>
    <b v="0"/>
    <n v="9"/>
    <b v="0"/>
    <s v="food/food trucks"/>
    <n v="3"/>
    <n v="65"/>
    <x v="7"/>
    <s v="food trucks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b v="0"/>
    <n v="1"/>
    <b v="0"/>
    <s v="food/food trucks"/>
    <n v="0"/>
    <n v="10"/>
    <x v="7"/>
    <s v="food trucks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b v="0"/>
    <n v="0"/>
    <b v="0"/>
    <s v="food/food trucks"/>
    <n v="0"/>
    <s v="0"/>
    <x v="7"/>
    <s v="food trucks"/>
    <x v="3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b v="0"/>
    <n v="1"/>
    <b v="0"/>
    <s v="food/food trucks"/>
    <n v="0"/>
    <n v="5"/>
    <x v="7"/>
    <s v="food trucks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d v="2015-10-28T17:17:07"/>
    <x v="1179"/>
    <b v="0"/>
    <n v="5"/>
    <b v="0"/>
    <s v="food/food trucks"/>
    <n v="5"/>
    <n v="640"/>
    <x v="7"/>
    <s v="food trucks"/>
    <x v="0"/>
  </r>
  <r>
    <n v="1180"/>
    <x v="1180"/>
    <s v="We would like to start a military-themed food truck to serve the Battle Creek/Kalamazoo area."/>
    <n v="50000"/>
    <n v="5875"/>
    <x v="2"/>
    <x v="0"/>
    <s v="USD"/>
    <d v="2014-06-28T19:21:54"/>
    <x v="1180"/>
    <b v="0"/>
    <n v="85"/>
    <b v="0"/>
    <s v="food/food trucks"/>
    <n v="12"/>
    <n v="69.12"/>
    <x v="7"/>
    <s v="food trucks"/>
    <x v="3"/>
  </r>
  <r>
    <n v="1181"/>
    <x v="1181"/>
    <s v="Bringing the best tacos to the streets of Chicago!"/>
    <n v="50000"/>
    <n v="4"/>
    <x v="2"/>
    <x v="0"/>
    <s v="USD"/>
    <d v="2015-03-01T08:08:41"/>
    <x v="1181"/>
    <b v="0"/>
    <n v="3"/>
    <b v="0"/>
    <s v="food/food trucks"/>
    <n v="0"/>
    <n v="1.33"/>
    <x v="7"/>
    <s v="food trucks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b v="0"/>
    <n v="4"/>
    <b v="0"/>
    <s v="food/food trucks"/>
    <n v="4"/>
    <n v="10.5"/>
    <x v="7"/>
    <s v="food trucks"/>
    <x v="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b v="0"/>
    <n v="3"/>
    <b v="0"/>
    <s v="food/food trucks"/>
    <n v="4"/>
    <n v="33.33"/>
    <x v="7"/>
    <s v="food trucks"/>
    <x v="2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b v="0"/>
    <n v="375"/>
    <b v="1"/>
    <s v="photography/photobooks"/>
    <n v="105"/>
    <n v="61.56"/>
    <x v="8"/>
    <s v="photobooks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b v="0"/>
    <n v="111"/>
    <b v="1"/>
    <s v="photography/photobooks"/>
    <n v="105"/>
    <n v="118.74"/>
    <x v="8"/>
    <s v="photobooks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b v="0"/>
    <n v="123"/>
    <b v="1"/>
    <s v="photography/photobooks"/>
    <n v="107"/>
    <n v="65.08"/>
    <x v="8"/>
    <s v="photobooks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b v="0"/>
    <n v="70"/>
    <b v="1"/>
    <s v="photography/photobooks"/>
    <n v="104"/>
    <n v="130.16"/>
    <x v="8"/>
    <s v="photobooks"/>
    <x v="0"/>
  </r>
  <r>
    <n v="1188"/>
    <x v="1188"/>
    <s v="A photobook of young dancers and their inspiring stories, photographed in beautiful and unique locations."/>
    <n v="2000"/>
    <n v="3211"/>
    <x v="0"/>
    <x v="5"/>
    <s v="CAD"/>
    <d v="2016-12-28T16:49:00"/>
    <x v="1188"/>
    <b v="0"/>
    <n v="85"/>
    <b v="1"/>
    <s v="photography/photobooks"/>
    <n v="161"/>
    <n v="37.78"/>
    <x v="8"/>
    <s v="photobooks"/>
    <x v="2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b v="0"/>
    <n v="86"/>
    <b v="1"/>
    <s v="photography/photobooks"/>
    <n v="108"/>
    <n v="112.79"/>
    <x v="8"/>
    <s v="photobooks"/>
    <x v="2"/>
  </r>
  <r>
    <n v="1190"/>
    <x v="1190"/>
    <s v="A pairing of self portraiture and writing to shed light on the reality of life with chronic illness."/>
    <n v="500"/>
    <n v="675"/>
    <x v="0"/>
    <x v="0"/>
    <s v="USD"/>
    <d v="2014-08-31T15:58:45"/>
    <x v="1190"/>
    <b v="0"/>
    <n v="13"/>
    <b v="1"/>
    <s v="photography/photobooks"/>
    <n v="135"/>
    <n v="51.92"/>
    <x v="8"/>
    <s v="photobooks"/>
    <x v="3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b v="0"/>
    <n v="33"/>
    <b v="1"/>
    <s v="photography/photobooks"/>
    <n v="109"/>
    <n v="89.24"/>
    <x v="8"/>
    <s v="photobooks"/>
    <x v="2"/>
  </r>
  <r>
    <n v="1192"/>
    <x v="1192"/>
    <s v="A macro landscape photography art book &amp; limited edition prints. A Make 100 project."/>
    <n v="100"/>
    <n v="290"/>
    <x v="0"/>
    <x v="1"/>
    <s v="GBP"/>
    <d v="2017-02-11T12:09:38"/>
    <x v="1192"/>
    <b v="0"/>
    <n v="15"/>
    <b v="1"/>
    <s v="photography/photobooks"/>
    <n v="290"/>
    <n v="19.329999999999998"/>
    <x v="8"/>
    <s v="photobooks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b v="0"/>
    <n v="273"/>
    <b v="1"/>
    <s v="photography/photobooks"/>
    <n v="104"/>
    <n v="79.97"/>
    <x v="8"/>
    <s v="photobooks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b v="0"/>
    <n v="714"/>
    <b v="1"/>
    <s v="photography/photobooks"/>
    <n v="322"/>
    <n v="56.41"/>
    <x v="8"/>
    <s v="photobooks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b v="0"/>
    <n v="170"/>
    <b v="1"/>
    <s v="photography/photobooks"/>
    <n v="135"/>
    <n v="79.41"/>
    <x v="8"/>
    <s v="photobooks"/>
    <x v="0"/>
  </r>
  <r>
    <n v="1196"/>
    <x v="1196"/>
    <s v="A book of male nudes photographed on location in Ibiza over the last 4 years."/>
    <n v="14500"/>
    <n v="39137"/>
    <x v="0"/>
    <x v="1"/>
    <s v="GBP"/>
    <d v="2015-12-18T19:38:59"/>
    <x v="1196"/>
    <b v="0"/>
    <n v="512"/>
    <b v="1"/>
    <s v="photography/photobooks"/>
    <n v="270"/>
    <n v="76.44"/>
    <x v="8"/>
    <s v="photobooks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b v="0"/>
    <n v="314"/>
    <b v="1"/>
    <s v="photography/photobooks"/>
    <n v="253"/>
    <n v="121"/>
    <x v="8"/>
    <s v="photobooks"/>
    <x v="2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b v="0"/>
    <n v="167"/>
    <b v="1"/>
    <s v="photography/photobooks"/>
    <n v="261"/>
    <n v="54.62"/>
    <x v="8"/>
    <s v="photobooks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b v="0"/>
    <n v="9"/>
    <b v="1"/>
    <s v="photography/photobooks"/>
    <n v="101"/>
    <n v="299.22000000000003"/>
    <x v="8"/>
    <s v="photobooks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b v="0"/>
    <n v="103"/>
    <b v="1"/>
    <s v="photography/photobooks"/>
    <n v="126"/>
    <n v="58.53"/>
    <x v="8"/>
    <s v="photobooks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b v="0"/>
    <n v="111"/>
    <b v="1"/>
    <s v="photography/photobooks"/>
    <n v="102"/>
    <n v="55.37"/>
    <x v="8"/>
    <s v="photobooks"/>
    <x v="2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b v="0"/>
    <n v="271"/>
    <b v="1"/>
    <s v="photography/photobooks"/>
    <n v="199"/>
    <n v="183.8"/>
    <x v="8"/>
    <s v="photobooks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b v="0"/>
    <n v="101"/>
    <b v="1"/>
    <s v="photography/photobooks"/>
    <n v="102"/>
    <n v="165.35"/>
    <x v="8"/>
    <s v="photobooks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d v="2015-12-04T05:00:00"/>
    <x v="1204"/>
    <b v="0"/>
    <n v="57"/>
    <b v="1"/>
    <s v="photography/photobooks"/>
    <n v="103"/>
    <n v="234.79"/>
    <x v="8"/>
    <s v="photobooks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b v="0"/>
    <n v="62"/>
    <b v="1"/>
    <s v="photography/photobooks"/>
    <n v="101"/>
    <n v="211.48"/>
    <x v="8"/>
    <s v="photobooks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b v="0"/>
    <n v="32"/>
    <b v="1"/>
    <s v="photography/photobooks"/>
    <n v="115"/>
    <n v="32.340000000000003"/>
    <x v="8"/>
    <s v="photobooks"/>
    <x v="1"/>
  </r>
  <r>
    <n v="1207"/>
    <x v="1207"/>
    <s v="A humanistic photo book about ancestral &amp; post-modern Italy."/>
    <n v="16700"/>
    <n v="17396"/>
    <x v="0"/>
    <x v="13"/>
    <s v="EUR"/>
    <d v="2016-03-31T10:00:00"/>
    <x v="1207"/>
    <b v="0"/>
    <n v="141"/>
    <b v="1"/>
    <s v="photography/photobooks"/>
    <n v="104"/>
    <n v="123.38"/>
    <x v="8"/>
    <s v="photobooks"/>
    <x v="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b v="0"/>
    <n v="75"/>
    <b v="1"/>
    <s v="photography/photobooks"/>
    <n v="155"/>
    <n v="207.07"/>
    <x v="8"/>
    <s v="photobooks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b v="0"/>
    <n v="46"/>
    <b v="1"/>
    <s v="photography/photobooks"/>
    <n v="106"/>
    <n v="138.26"/>
    <x v="8"/>
    <s v="photobooks"/>
    <x v="1"/>
  </r>
  <r>
    <n v="1210"/>
    <x v="1210"/>
    <s v="En fotobok om livet i det enda andra GÃ¶teborg i vÃ¤rlden"/>
    <n v="20000"/>
    <n v="50863"/>
    <x v="0"/>
    <x v="11"/>
    <s v="SEK"/>
    <d v="2015-05-31T21:00:00"/>
    <x v="1210"/>
    <b v="0"/>
    <n v="103"/>
    <b v="1"/>
    <s v="photography/photobooks"/>
    <n v="254"/>
    <n v="493.82"/>
    <x v="8"/>
    <s v="photobooks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d v="2016-06-09T20:47:41"/>
    <x v="1211"/>
    <b v="0"/>
    <n v="6"/>
    <b v="1"/>
    <s v="photography/photobooks"/>
    <n v="101"/>
    <n v="168.5"/>
    <x v="8"/>
    <s v="photobooks"/>
    <x v="2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b v="0"/>
    <n v="83"/>
    <b v="1"/>
    <s v="photography/photobooks"/>
    <n v="129"/>
    <n v="38.869999999999997"/>
    <x v="8"/>
    <s v="photobooks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b v="0"/>
    <n v="108"/>
    <b v="1"/>
    <s v="photography/photobooks"/>
    <n v="102"/>
    <n v="61.53"/>
    <x v="8"/>
    <s v="photobooks"/>
    <x v="2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b v="0"/>
    <n v="25"/>
    <b v="1"/>
    <s v="photography/photobooks"/>
    <n v="132"/>
    <n v="105.44"/>
    <x v="8"/>
    <s v="photobooks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b v="0"/>
    <n v="549"/>
    <b v="1"/>
    <s v="photography/photobooks"/>
    <n v="786"/>
    <n v="71.59"/>
    <x v="8"/>
    <s v="photobooks"/>
    <x v="3"/>
  </r>
  <r>
    <n v="1216"/>
    <x v="1216"/>
    <s v="A fine art photography book taking a new look at the art of bonsai."/>
    <n v="14000"/>
    <n v="20398"/>
    <x v="0"/>
    <x v="0"/>
    <s v="USD"/>
    <d v="2015-10-02T23:03:00"/>
    <x v="1216"/>
    <b v="0"/>
    <n v="222"/>
    <b v="1"/>
    <s v="photography/photobooks"/>
    <n v="146"/>
    <n v="91.88"/>
    <x v="8"/>
    <s v="photobooks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b v="0"/>
    <n v="183"/>
    <b v="1"/>
    <s v="photography/photobooks"/>
    <n v="103"/>
    <n v="148.57"/>
    <x v="8"/>
    <s v="photobooks"/>
    <x v="2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b v="0"/>
    <n v="89"/>
    <b v="1"/>
    <s v="photography/photobooks"/>
    <n v="172"/>
    <n v="174.21"/>
    <x v="8"/>
    <s v="photobooks"/>
    <x v="0"/>
  </r>
  <r>
    <n v="1219"/>
    <x v="1219"/>
    <s v="The Box is a fine art book of Ron Amato's innovative and seductive photography project."/>
    <n v="16350"/>
    <n v="26024"/>
    <x v="0"/>
    <x v="0"/>
    <s v="USD"/>
    <d v="2016-10-20T11:05:13"/>
    <x v="1219"/>
    <b v="0"/>
    <n v="253"/>
    <b v="1"/>
    <s v="photography/photobooks"/>
    <n v="159"/>
    <n v="102.86"/>
    <x v="8"/>
    <s v="photobooks"/>
    <x v="2"/>
  </r>
  <r>
    <n v="1220"/>
    <x v="1220"/>
    <s v="A beautiful photo art book of portraits and conversations with people that may expand your idea of gender."/>
    <n v="15000"/>
    <n v="15565"/>
    <x v="0"/>
    <x v="12"/>
    <s v="EUR"/>
    <d v="2015-08-25T15:05:12"/>
    <x v="1220"/>
    <b v="0"/>
    <n v="140"/>
    <b v="1"/>
    <s v="photography/photobooks"/>
    <n v="104"/>
    <n v="111.18"/>
    <x v="8"/>
    <s v="photobooks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b v="0"/>
    <n v="103"/>
    <b v="1"/>
    <s v="photography/photobooks"/>
    <n v="111"/>
    <n v="23.8"/>
    <x v="8"/>
    <s v="photobooks"/>
    <x v="2"/>
  </r>
  <r>
    <n v="1222"/>
    <x v="1222"/>
    <s v="Project Pilgrim is my effort to work towards normalizing mental health."/>
    <n v="4000"/>
    <n v="11215"/>
    <x v="0"/>
    <x v="5"/>
    <s v="CAD"/>
    <d v="2016-04-01T04:00:00"/>
    <x v="1222"/>
    <b v="0"/>
    <n v="138"/>
    <b v="1"/>
    <s v="photography/photobooks"/>
    <n v="280"/>
    <n v="81.27"/>
    <x v="8"/>
    <s v="photobooks"/>
    <x v="2"/>
  </r>
  <r>
    <n v="1223"/>
    <x v="1223"/>
    <s v="A photography book focusing on the people rather than the nature at Yosemite National Park."/>
    <n v="19800"/>
    <n v="22197"/>
    <x v="0"/>
    <x v="0"/>
    <s v="USD"/>
    <d v="2016-11-10T05:15:09"/>
    <x v="1223"/>
    <b v="0"/>
    <n v="191"/>
    <b v="1"/>
    <s v="photography/photobooks"/>
    <n v="112"/>
    <n v="116.21"/>
    <x v="8"/>
    <s v="photobooks"/>
    <x v="2"/>
  </r>
  <r>
    <n v="1224"/>
    <x v="1224"/>
    <s v="Modern Celtic influenced CD.  Help me finish what I started before the stroke."/>
    <n v="15000"/>
    <n v="1060"/>
    <x v="1"/>
    <x v="0"/>
    <s v="USD"/>
    <d v="2014-06-06T13:11:42"/>
    <x v="1224"/>
    <b v="0"/>
    <n v="18"/>
    <b v="0"/>
    <s v="music/world music"/>
    <n v="7"/>
    <n v="58.89"/>
    <x v="4"/>
    <s v="world music"/>
    <x v="3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b v="0"/>
    <n v="3"/>
    <b v="0"/>
    <s v="music/world music"/>
    <n v="4"/>
    <n v="44"/>
    <x v="4"/>
    <s v="world music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d v="2014-04-21T01:00:00"/>
    <x v="1226"/>
    <b v="0"/>
    <n v="40"/>
    <b v="0"/>
    <s v="music/world music"/>
    <n v="4"/>
    <n v="48.43"/>
    <x v="4"/>
    <s v="world music"/>
    <x v="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b v="0"/>
    <n v="0"/>
    <b v="0"/>
    <s v="music/world music"/>
    <n v="0"/>
    <s v="0"/>
    <x v="4"/>
    <s v="world music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d v="2011-09-28T17:30:08"/>
    <x v="1228"/>
    <b v="0"/>
    <n v="24"/>
    <b v="0"/>
    <s v="music/world music"/>
    <n v="29"/>
    <n v="61.04"/>
    <x v="4"/>
    <s v="world music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b v="0"/>
    <n v="1"/>
    <b v="0"/>
    <s v="music/world music"/>
    <n v="1"/>
    <n v="25"/>
    <x v="4"/>
    <s v="world music"/>
    <x v="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b v="0"/>
    <n v="0"/>
    <b v="0"/>
    <s v="music/world music"/>
    <n v="0"/>
    <s v="0"/>
    <x v="4"/>
    <s v="world music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b v="0"/>
    <n v="0"/>
    <b v="0"/>
    <s v="music/world music"/>
    <n v="0"/>
    <s v="0"/>
    <x v="4"/>
    <s v="world music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b v="0"/>
    <n v="1"/>
    <b v="0"/>
    <s v="music/world music"/>
    <n v="1"/>
    <n v="40"/>
    <x v="4"/>
    <s v="world music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b v="0"/>
    <n v="6"/>
    <b v="0"/>
    <s v="music/world music"/>
    <n v="12"/>
    <n v="19.329999999999998"/>
    <x v="4"/>
    <s v="world music"/>
    <x v="5"/>
  </r>
  <r>
    <n v="1234"/>
    <x v="1234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b v="0"/>
    <n v="0"/>
    <b v="0"/>
    <s v="music/world music"/>
    <n v="0"/>
    <s v="0"/>
    <x v="4"/>
    <s v="world music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b v="0"/>
    <n v="6"/>
    <b v="0"/>
    <s v="music/world music"/>
    <n v="3"/>
    <n v="35"/>
    <x v="4"/>
    <s v="world music"/>
    <x v="4"/>
  </r>
  <r>
    <n v="1236"/>
    <x v="1236"/>
    <s v="Raising money to give the musicians their due."/>
    <n v="2500"/>
    <n v="0"/>
    <x v="1"/>
    <x v="0"/>
    <s v="USD"/>
    <d v="2012-07-28T16:00:00"/>
    <x v="1236"/>
    <b v="0"/>
    <n v="0"/>
    <b v="0"/>
    <s v="music/world music"/>
    <n v="0"/>
    <s v="0"/>
    <x v="4"/>
    <s v="world music"/>
    <x v="5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b v="0"/>
    <n v="0"/>
    <b v="0"/>
    <s v="music/world music"/>
    <n v="0"/>
    <s v="0"/>
    <x v="4"/>
    <s v="world music"/>
    <x v="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b v="0"/>
    <n v="3"/>
    <b v="0"/>
    <s v="music/world music"/>
    <n v="18"/>
    <n v="59.33"/>
    <x v="4"/>
    <s v="world music"/>
    <x v="6"/>
  </r>
  <r>
    <n v="1239"/>
    <x v="1239"/>
    <s v="Please consider helping us with our new CD and Riverdance Tour"/>
    <n v="2500"/>
    <n v="0"/>
    <x v="1"/>
    <x v="0"/>
    <s v="USD"/>
    <d v="2012-01-05T23:06:07"/>
    <x v="1239"/>
    <b v="0"/>
    <n v="0"/>
    <b v="0"/>
    <s v="music/world music"/>
    <n v="0"/>
    <s v="0"/>
    <x v="4"/>
    <s v="world music"/>
    <x v="6"/>
  </r>
  <r>
    <n v="1240"/>
    <x v="1240"/>
    <s v="Sharing positive vibes of Peace, Love &amp; Unity with the World through conscious Reggae Music!"/>
    <n v="8000"/>
    <n v="241"/>
    <x v="1"/>
    <x v="0"/>
    <s v="USD"/>
    <d v="2013-07-12T21:51:00"/>
    <x v="1240"/>
    <b v="0"/>
    <n v="8"/>
    <b v="0"/>
    <s v="music/world music"/>
    <n v="3"/>
    <n v="30.13"/>
    <x v="4"/>
    <s v="world music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b v="0"/>
    <n v="34"/>
    <b v="0"/>
    <s v="music/world music"/>
    <n v="51"/>
    <n v="74.62"/>
    <x v="4"/>
    <s v="world music"/>
    <x v="3"/>
  </r>
  <r>
    <n v="1242"/>
    <x v="1242"/>
    <s v="Cellphonia 9/11 (http://cellphonia.org/911/) is one of the performance pieces in the Music After marathon concert on 9.11.11"/>
    <n v="911"/>
    <n v="5"/>
    <x v="1"/>
    <x v="0"/>
    <s v="USD"/>
    <d v="2011-09-11T13:18:00"/>
    <x v="1242"/>
    <b v="0"/>
    <n v="1"/>
    <b v="0"/>
    <s v="music/world music"/>
    <n v="1"/>
    <n v="5"/>
    <x v="4"/>
    <s v="world music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d v="2011-07-08T21:00:00"/>
    <x v="1243"/>
    <b v="0"/>
    <n v="38"/>
    <b v="0"/>
    <s v="music/world music"/>
    <n v="14"/>
    <n v="44.5"/>
    <x v="4"/>
    <s v="world music"/>
    <x v="6"/>
  </r>
  <r>
    <n v="1244"/>
    <x v="1244"/>
    <s v="THEATRUM MUNDI releases DEBUT ALBUM! Pre-order &quot;The Eyes of the Realm&quot; and help make it happen!"/>
    <n v="2000"/>
    <n v="2076"/>
    <x v="0"/>
    <x v="0"/>
    <s v="USD"/>
    <d v="2013-04-22T21:00:00"/>
    <x v="1244"/>
    <b v="1"/>
    <n v="45"/>
    <b v="1"/>
    <s v="music/rock"/>
    <n v="104"/>
    <n v="46.13"/>
    <x v="4"/>
    <s v="rock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b v="1"/>
    <n v="17"/>
    <b v="1"/>
    <s v="music/rock"/>
    <n v="120"/>
    <n v="141.47"/>
    <x v="4"/>
    <s v="rock"/>
    <x v="3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b v="1"/>
    <n v="31"/>
    <b v="1"/>
    <s v="music/rock"/>
    <n v="117"/>
    <n v="75.48"/>
    <x v="4"/>
    <s v="rock"/>
    <x v="6"/>
  </r>
  <r>
    <n v="1247"/>
    <x v="1247"/>
    <s v="BRAIN DEAD is going to record their debut EP and they need your help, Bozos!"/>
    <n v="3500"/>
    <n v="4275"/>
    <x v="0"/>
    <x v="0"/>
    <s v="USD"/>
    <d v="2013-05-06T07:00:55"/>
    <x v="1247"/>
    <b v="1"/>
    <n v="50"/>
    <b v="1"/>
    <s v="music/rock"/>
    <n v="122"/>
    <n v="85.5"/>
    <x v="4"/>
    <s v="rock"/>
    <x v="4"/>
  </r>
  <r>
    <n v="1248"/>
    <x v="1248"/>
    <s v="The Vandies make pop rock in glorious Portland, Oregon. Help us fund our first full length album!"/>
    <n v="2500"/>
    <n v="3791"/>
    <x v="0"/>
    <x v="0"/>
    <s v="USD"/>
    <d v="2014-06-13T06:59:00"/>
    <x v="1248"/>
    <b v="1"/>
    <n v="59"/>
    <b v="1"/>
    <s v="music/rock"/>
    <n v="152"/>
    <n v="64.25"/>
    <x v="4"/>
    <s v="rock"/>
    <x v="3"/>
  </r>
  <r>
    <n v="1249"/>
    <x v="1249"/>
    <s v="&quot;Let's Brighten It Up&quot; will be a seven song EP of originals heavily inspired by music from the 50s and 60s"/>
    <n v="5000"/>
    <n v="5222"/>
    <x v="0"/>
    <x v="0"/>
    <s v="USD"/>
    <d v="2012-07-07T17:46:51"/>
    <x v="1249"/>
    <b v="1"/>
    <n v="81"/>
    <b v="1"/>
    <s v="music/rock"/>
    <n v="104"/>
    <n v="64.47"/>
    <x v="4"/>
    <s v="rock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b v="1"/>
    <n v="508"/>
    <b v="1"/>
    <s v="music/rock"/>
    <n v="200"/>
    <n v="118.2"/>
    <x v="4"/>
    <s v="rock"/>
    <x v="3"/>
  </r>
  <r>
    <n v="1251"/>
    <x v="1251"/>
    <s v="A tour of europe with 3 memphis artist, Jack Oblivian, Harlan T Bobo and Shawn Cripps."/>
    <n v="6000"/>
    <n v="6108"/>
    <x v="0"/>
    <x v="0"/>
    <s v="USD"/>
    <d v="2011-09-25T19:32:47"/>
    <x v="1251"/>
    <b v="1"/>
    <n v="74"/>
    <b v="1"/>
    <s v="music/rock"/>
    <n v="102"/>
    <n v="82.54"/>
    <x v="4"/>
    <s v="rock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b v="1"/>
    <n v="141"/>
    <b v="1"/>
    <s v="music/rock"/>
    <n v="138"/>
    <n v="34.17"/>
    <x v="4"/>
    <s v="rock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b v="1"/>
    <n v="711"/>
    <b v="1"/>
    <s v="music/rock"/>
    <n v="303833"/>
    <n v="42.73"/>
    <x v="4"/>
    <s v="rock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b v="1"/>
    <n v="141"/>
    <b v="1"/>
    <s v="music/rock"/>
    <n v="199"/>
    <n v="94.49"/>
    <x v="4"/>
    <s v="rock"/>
    <x v="7"/>
  </r>
  <r>
    <n v="1255"/>
    <x v="1255"/>
    <s v="Let the Space Bards abduct you on a quirky musical journey about two aliens struggling to fit in on planet Earth."/>
    <n v="3000"/>
    <n v="6071"/>
    <x v="0"/>
    <x v="0"/>
    <s v="USD"/>
    <d v="2013-12-01T21:17:32"/>
    <x v="1255"/>
    <b v="1"/>
    <n v="109"/>
    <b v="1"/>
    <s v="music/rock"/>
    <n v="202"/>
    <n v="55.7"/>
    <x v="4"/>
    <s v="rock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b v="1"/>
    <n v="361"/>
    <b v="1"/>
    <s v="music/rock"/>
    <n v="118"/>
    <n v="98.03"/>
    <x v="4"/>
    <s v="rock"/>
    <x v="5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b v="1"/>
    <n v="176"/>
    <b v="1"/>
    <s v="music/rock"/>
    <n v="295"/>
    <n v="92.1"/>
    <x v="4"/>
    <s v="rock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d v="2013-08-31T14:40:12"/>
    <x v="1258"/>
    <b v="1"/>
    <n v="670"/>
    <b v="1"/>
    <s v="music/rock"/>
    <n v="213"/>
    <n v="38.18"/>
    <x v="4"/>
    <s v="rock"/>
    <x v="4"/>
  </r>
  <r>
    <n v="1259"/>
    <x v="1259"/>
    <s v="Falling From One is currently in the studio recording their first CD and they need your help!"/>
    <n v="2500"/>
    <n v="2606"/>
    <x v="0"/>
    <x v="0"/>
    <s v="USD"/>
    <d v="2014-06-09T03:59:00"/>
    <x v="1259"/>
    <b v="1"/>
    <n v="96"/>
    <b v="1"/>
    <s v="music/rock"/>
    <n v="104"/>
    <n v="27.15"/>
    <x v="4"/>
    <s v="rock"/>
    <x v="3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b v="1"/>
    <n v="74"/>
    <b v="1"/>
    <s v="music/rock"/>
    <n v="114"/>
    <n v="50.69"/>
    <x v="4"/>
    <s v="rock"/>
    <x v="3"/>
  </r>
  <r>
    <n v="1261"/>
    <x v="1261"/>
    <s v="We just recorded a stellar EP and we're trying to put it out on vinyl.  Can you help these punx out?"/>
    <n v="2000"/>
    <n v="2025"/>
    <x v="0"/>
    <x v="0"/>
    <s v="USD"/>
    <d v="2014-01-29T08:13:47"/>
    <x v="1261"/>
    <b v="1"/>
    <n v="52"/>
    <b v="1"/>
    <s v="music/rock"/>
    <n v="101"/>
    <n v="38.94"/>
    <x v="4"/>
    <s v="rock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d v="2014-02-16T18:18:12"/>
    <x v="1262"/>
    <b v="1"/>
    <n v="105"/>
    <b v="1"/>
    <s v="music/rock"/>
    <n v="125"/>
    <n v="77.64"/>
    <x v="4"/>
    <s v="rock"/>
    <x v="3"/>
  </r>
  <r>
    <n v="1263"/>
    <x v="1263"/>
    <s v="A fresh batch of chaos from Toledo, Ohio's reggae-rockers, Tropic Bombs!"/>
    <n v="1500"/>
    <n v="1785"/>
    <x v="0"/>
    <x v="0"/>
    <s v="USD"/>
    <d v="2014-03-29T01:00:00"/>
    <x v="1263"/>
    <b v="1"/>
    <n v="41"/>
    <b v="1"/>
    <s v="music/rock"/>
    <n v="119"/>
    <n v="43.54"/>
    <x v="4"/>
    <s v="rock"/>
    <x v="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b v="1"/>
    <n v="34"/>
    <b v="1"/>
    <s v="music/rock"/>
    <n v="166"/>
    <n v="31.82"/>
    <x v="4"/>
    <s v="rock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b v="1"/>
    <n v="66"/>
    <b v="1"/>
    <s v="music/rock"/>
    <n v="119"/>
    <n v="63.18"/>
    <x v="4"/>
    <s v="rock"/>
    <x v="7"/>
  </r>
  <r>
    <n v="1266"/>
    <x v="1266"/>
    <s v="We are looking to record our first EP produced by Aaron Harris (ISIS/Palms) at Studio West."/>
    <n v="9500"/>
    <n v="9545"/>
    <x v="0"/>
    <x v="0"/>
    <s v="USD"/>
    <d v="2014-01-11T21:02:25"/>
    <x v="1266"/>
    <b v="1"/>
    <n v="50"/>
    <b v="1"/>
    <s v="music/rock"/>
    <n v="100"/>
    <n v="190.9"/>
    <x v="4"/>
    <s v="rock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b v="1"/>
    <n v="159"/>
    <b v="1"/>
    <s v="music/rock"/>
    <n v="102"/>
    <n v="140.86000000000001"/>
    <x v="4"/>
    <s v="rock"/>
    <x v="4"/>
  </r>
  <r>
    <n v="1268"/>
    <x v="1268"/>
    <s v="Full Devil Jacket Is releasing their first record in over 12 yrs and we want you to be a part of it!"/>
    <n v="12000"/>
    <n v="14000"/>
    <x v="0"/>
    <x v="0"/>
    <s v="USD"/>
    <d v="2013-09-20T20:17:27"/>
    <x v="1268"/>
    <b v="1"/>
    <n v="182"/>
    <b v="1"/>
    <s v="music/rock"/>
    <n v="117"/>
    <n v="76.92"/>
    <x v="4"/>
    <s v="rock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b v="1"/>
    <n v="206"/>
    <b v="1"/>
    <s v="music/rock"/>
    <n v="109"/>
    <n v="99.16"/>
    <x v="4"/>
    <s v="rock"/>
    <x v="2"/>
  </r>
  <r>
    <n v="1270"/>
    <x v="1270"/>
    <s v="We make awake metal using violins in place of guitars and want to record a full length album."/>
    <n v="10000"/>
    <n v="11472"/>
    <x v="0"/>
    <x v="0"/>
    <s v="USD"/>
    <d v="2012-03-25T19:34:02"/>
    <x v="1270"/>
    <b v="1"/>
    <n v="169"/>
    <b v="1"/>
    <s v="music/rock"/>
    <n v="115"/>
    <n v="67.88"/>
    <x v="4"/>
    <s v="rock"/>
    <x v="5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b v="1"/>
    <n v="31"/>
    <b v="1"/>
    <s v="music/rock"/>
    <n v="102"/>
    <n v="246.29"/>
    <x v="4"/>
    <s v="rock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b v="1"/>
    <n v="28"/>
    <b v="1"/>
    <s v="music/rock"/>
    <n v="106"/>
    <n v="189.29"/>
    <x v="4"/>
    <s v="rock"/>
    <x v="7"/>
  </r>
  <r>
    <n v="1273"/>
    <x v="1273"/>
    <s v="Run Coyote is raising funds to produce their debut album - &quot;Youth Haunts&quot; - on vinyl LP and CD"/>
    <n v="4000"/>
    <n v="4140"/>
    <x v="0"/>
    <x v="5"/>
    <s v="CAD"/>
    <d v="2014-08-31T17:31:31"/>
    <x v="1273"/>
    <b v="1"/>
    <n v="54"/>
    <b v="1"/>
    <s v="music/rock"/>
    <n v="104"/>
    <n v="76.67"/>
    <x v="4"/>
    <s v="rock"/>
    <x v="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b v="1"/>
    <n v="467"/>
    <b v="1"/>
    <s v="music/rock"/>
    <n v="155"/>
    <n v="82.96"/>
    <x v="4"/>
    <s v="rock"/>
    <x v="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b v="1"/>
    <n v="389"/>
    <b v="1"/>
    <s v="music/rock"/>
    <n v="162"/>
    <n v="62.52"/>
    <x v="4"/>
    <s v="rock"/>
    <x v="4"/>
  </r>
  <r>
    <n v="1276"/>
    <x v="1276"/>
    <s v="Sponsor this Brooklyn punk band's debut seven-inch, MR. DREAM GOES TO JAIL."/>
    <n v="3000"/>
    <n v="3132.63"/>
    <x v="0"/>
    <x v="0"/>
    <s v="USD"/>
    <d v="2009-09-01T04:00:00"/>
    <x v="1276"/>
    <b v="1"/>
    <n v="68"/>
    <b v="1"/>
    <s v="music/rock"/>
    <n v="104"/>
    <n v="46.07"/>
    <x v="4"/>
    <s v="rock"/>
    <x v="8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b v="1"/>
    <n v="413"/>
    <b v="1"/>
    <s v="music/rock"/>
    <n v="106"/>
    <n v="38.54"/>
    <x v="4"/>
    <s v="rock"/>
    <x v="5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b v="1"/>
    <n v="190"/>
    <b v="1"/>
    <s v="music/rock"/>
    <n v="155"/>
    <n v="53.01"/>
    <x v="4"/>
    <s v="rock"/>
    <x v="3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b v="1"/>
    <n v="189"/>
    <b v="1"/>
    <s v="music/rock"/>
    <n v="111"/>
    <n v="73.36"/>
    <x v="4"/>
    <s v="rock"/>
    <x v="3"/>
  </r>
  <r>
    <n v="1280"/>
    <x v="1280"/>
    <s v="Nothing More is recording their forthcoming record and needs to join forces with you to make this album HUGE! "/>
    <n v="15000"/>
    <n v="16636.78"/>
    <x v="0"/>
    <x v="0"/>
    <s v="USD"/>
    <d v="2011-03-01T18:10:54"/>
    <x v="1280"/>
    <b v="1"/>
    <n v="130"/>
    <b v="1"/>
    <s v="music/rock"/>
    <n v="111"/>
    <n v="127.98"/>
    <x v="4"/>
    <s v="rock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b v="1"/>
    <n v="74"/>
    <b v="1"/>
    <s v="music/rock"/>
    <n v="111"/>
    <n v="104.73"/>
    <x v="4"/>
    <s v="rock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b v="1"/>
    <n v="274"/>
    <b v="1"/>
    <s v="music/rock"/>
    <n v="124"/>
    <n v="67.67"/>
    <x v="4"/>
    <s v="rock"/>
    <x v="4"/>
  </r>
  <r>
    <n v="1283"/>
    <x v="1283"/>
    <s v="Our 3rd album is halfway complete, but we need your help to record, mix and master the final product!"/>
    <n v="1000"/>
    <n v="2110.5"/>
    <x v="0"/>
    <x v="0"/>
    <s v="USD"/>
    <d v="2013-03-11T04:00:00"/>
    <x v="1283"/>
    <b v="1"/>
    <n v="22"/>
    <b v="1"/>
    <s v="music/rock"/>
    <n v="211"/>
    <n v="95.93"/>
    <x v="4"/>
    <s v="rock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b v="0"/>
    <n v="31"/>
    <b v="1"/>
    <s v="theater/plays"/>
    <n v="101"/>
    <n v="65.16"/>
    <x v="1"/>
    <s v="plays"/>
    <x v="2"/>
  </r>
  <r>
    <n v="1285"/>
    <x v="1285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b v="0"/>
    <n v="63"/>
    <b v="1"/>
    <s v="theater/plays"/>
    <n v="102"/>
    <n v="32.270000000000003"/>
    <x v="1"/>
    <s v="plays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d v="2015-02-17T14:00:00"/>
    <x v="1286"/>
    <b v="0"/>
    <n v="20"/>
    <b v="1"/>
    <s v="theater/plays"/>
    <n v="108"/>
    <n v="81.25"/>
    <x v="1"/>
    <s v="plays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b v="0"/>
    <n v="25"/>
    <b v="1"/>
    <s v="theater/plays"/>
    <n v="242"/>
    <n v="24.2"/>
    <x v="1"/>
    <s v="plays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b v="0"/>
    <n v="61"/>
    <b v="1"/>
    <s v="theater/plays"/>
    <n v="100"/>
    <n v="65.87"/>
    <x v="1"/>
    <s v="plays"/>
    <x v="2"/>
  </r>
  <r>
    <n v="1289"/>
    <x v="1289"/>
    <s v="A chilling original Edwardian Comedy of errors and foolishness made for the Patrick Henry College stage."/>
    <n v="1500"/>
    <n v="1876"/>
    <x v="0"/>
    <x v="0"/>
    <s v="USD"/>
    <d v="2017-01-04T03:14:05"/>
    <x v="1289"/>
    <b v="0"/>
    <n v="52"/>
    <b v="1"/>
    <s v="theater/plays"/>
    <n v="125"/>
    <n v="36.08"/>
    <x v="1"/>
    <s v="plays"/>
    <x v="2"/>
  </r>
  <r>
    <n v="1290"/>
    <x v="1290"/>
    <s v="Sometimes your Heart has to STOP for your Life to START."/>
    <n v="3500"/>
    <n v="3800"/>
    <x v="0"/>
    <x v="0"/>
    <s v="USD"/>
    <d v="2015-04-23T06:59:00"/>
    <x v="1290"/>
    <b v="0"/>
    <n v="86"/>
    <b v="1"/>
    <s v="theater/plays"/>
    <n v="109"/>
    <n v="44.19"/>
    <x v="1"/>
    <s v="plays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b v="0"/>
    <n v="42"/>
    <b v="1"/>
    <s v="theater/plays"/>
    <n v="146"/>
    <n v="104.07"/>
    <x v="1"/>
    <s v="plays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b v="0"/>
    <n v="52"/>
    <b v="1"/>
    <s v="theater/plays"/>
    <n v="110"/>
    <n v="35.96"/>
    <x v="1"/>
    <s v="plays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b v="0"/>
    <n v="120"/>
    <b v="1"/>
    <s v="theater/plays"/>
    <n v="102"/>
    <n v="127.79"/>
    <x v="1"/>
    <s v="plays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b v="0"/>
    <n v="22"/>
    <b v="1"/>
    <s v="theater/plays"/>
    <n v="122"/>
    <n v="27.73"/>
    <x v="1"/>
    <s v="plays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b v="0"/>
    <n v="64"/>
    <b v="1"/>
    <s v="theater/plays"/>
    <n v="102"/>
    <n v="39.83"/>
    <x v="1"/>
    <s v="plays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b v="0"/>
    <n v="23"/>
    <b v="1"/>
    <s v="theater/plays"/>
    <n v="141"/>
    <n v="52.17"/>
    <x v="1"/>
    <s v="plays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b v="0"/>
    <n v="238"/>
    <b v="1"/>
    <s v="theater/plays"/>
    <n v="110"/>
    <n v="92.04"/>
    <x v="1"/>
    <s v="plays"/>
    <x v="2"/>
  </r>
  <r>
    <n v="1298"/>
    <x v="1298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b v="0"/>
    <n v="33"/>
    <b v="1"/>
    <s v="theater/plays"/>
    <n v="105"/>
    <n v="63.42"/>
    <x v="1"/>
    <s v="plays"/>
    <x v="2"/>
  </r>
  <r>
    <n v="1299"/>
    <x v="1299"/>
    <s v="A new work inspired by the classic novel and created by Dallas teens under the direction of professional artists."/>
    <n v="3500"/>
    <n v="4340"/>
    <x v="0"/>
    <x v="0"/>
    <s v="USD"/>
    <d v="2015-07-14T19:32:39"/>
    <x v="1299"/>
    <b v="0"/>
    <n v="32"/>
    <b v="1"/>
    <s v="theater/plays"/>
    <n v="124"/>
    <n v="135.63"/>
    <x v="1"/>
    <s v="plays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b v="0"/>
    <n v="24"/>
    <b v="1"/>
    <s v="theater/plays"/>
    <n v="135"/>
    <n v="168.75"/>
    <x v="1"/>
    <s v="plays"/>
    <x v="2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b v="0"/>
    <n v="29"/>
    <b v="1"/>
    <s v="theater/plays"/>
    <n v="103"/>
    <n v="70.86"/>
    <x v="1"/>
    <s v="plays"/>
    <x v="0"/>
  </r>
  <r>
    <n v="1302"/>
    <x v="1302"/>
    <s v="Boys of a Certain Age is a unique and special show that we're trying to remount in New York City in 2017."/>
    <n v="2500"/>
    <n v="2500"/>
    <x v="0"/>
    <x v="0"/>
    <s v="USD"/>
    <d v="2016-12-01T02:23:31"/>
    <x v="1302"/>
    <b v="0"/>
    <n v="50"/>
    <b v="1"/>
    <s v="theater/plays"/>
    <n v="100"/>
    <n v="50"/>
    <x v="1"/>
    <s v="plays"/>
    <x v="2"/>
  </r>
  <r>
    <n v="1303"/>
    <x v="1303"/>
    <s v="Groundbreaking queer theatre."/>
    <n v="3500"/>
    <n v="4559.13"/>
    <x v="0"/>
    <x v="1"/>
    <s v="GBP"/>
    <d v="2016-07-31T11:00:00"/>
    <x v="1303"/>
    <b v="0"/>
    <n v="108"/>
    <b v="1"/>
    <s v="theater/plays"/>
    <n v="130"/>
    <n v="42.21"/>
    <x v="1"/>
    <s v="plays"/>
    <x v="2"/>
  </r>
  <r>
    <n v="1304"/>
    <x v="1304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b v="0"/>
    <n v="104"/>
    <b v="0"/>
    <s v="technology/wearables"/>
    <n v="40"/>
    <n v="152.41"/>
    <x v="2"/>
    <s v="wearables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b v="0"/>
    <n v="86"/>
    <b v="0"/>
    <s v="technology/wearables"/>
    <n v="26"/>
    <n v="90.62"/>
    <x v="2"/>
    <s v="wearables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b v="0"/>
    <n v="356"/>
    <b v="0"/>
    <s v="technology/wearables"/>
    <n v="65"/>
    <n v="201.6"/>
    <x v="2"/>
    <s v="wearables"/>
    <x v="3"/>
  </r>
  <r>
    <n v="1307"/>
    <x v="1307"/>
    <s v="Get VR to Everyone with Mailable, Ready to Use Viewers"/>
    <n v="50000"/>
    <n v="5757"/>
    <x v="1"/>
    <x v="0"/>
    <s v="USD"/>
    <d v="2016-02-17T12:04:39"/>
    <x v="1307"/>
    <b v="0"/>
    <n v="45"/>
    <b v="0"/>
    <s v="technology/wearables"/>
    <n v="12"/>
    <n v="127.93"/>
    <x v="2"/>
    <s v="wearables"/>
    <x v="2"/>
  </r>
  <r>
    <n v="1308"/>
    <x v="1308"/>
    <s v="Boost Band, a wristband that charges any device"/>
    <n v="10000"/>
    <n v="1136"/>
    <x v="1"/>
    <x v="0"/>
    <s v="USD"/>
    <d v="2016-10-08T14:43:32"/>
    <x v="1308"/>
    <b v="0"/>
    <n v="38"/>
    <b v="0"/>
    <s v="technology/wearables"/>
    <n v="11"/>
    <n v="29.89"/>
    <x v="2"/>
    <s v="wearables"/>
    <x v="2"/>
  </r>
  <r>
    <n v="1309"/>
    <x v="1309"/>
    <s v="Wicked fun and built for excitement, CORE is the safest and most versatile speaker you've ever worn."/>
    <n v="11500"/>
    <n v="12879"/>
    <x v="1"/>
    <x v="0"/>
    <s v="USD"/>
    <d v="2015-10-15T21:11:08"/>
    <x v="1309"/>
    <b v="0"/>
    <n v="35"/>
    <b v="0"/>
    <s v="technology/wearables"/>
    <n v="112"/>
    <n v="367.97"/>
    <x v="2"/>
    <s v="wearables"/>
    <x v="0"/>
  </r>
  <r>
    <n v="1310"/>
    <x v="1310"/>
    <s v="An essential hoodie that holds all sized smart phones and keep your headphone wires tangle free."/>
    <n v="20000"/>
    <n v="3100"/>
    <x v="1"/>
    <x v="0"/>
    <s v="USD"/>
    <d v="2016-08-19T16:00:50"/>
    <x v="1310"/>
    <b v="0"/>
    <n v="24"/>
    <b v="0"/>
    <s v="technology/wearables"/>
    <n v="16"/>
    <n v="129.16999999999999"/>
    <x v="2"/>
    <s v="wearables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b v="0"/>
    <n v="100"/>
    <b v="0"/>
    <s v="technology/wearables"/>
    <n v="32"/>
    <n v="800.7"/>
    <x v="2"/>
    <s v="wearables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d v="2015-04-18T16:52:02"/>
    <x v="1312"/>
    <b v="0"/>
    <n v="1"/>
    <b v="0"/>
    <s v="technology/wearables"/>
    <n v="1"/>
    <n v="28"/>
    <x v="2"/>
    <s v="wearables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b v="0"/>
    <n v="122"/>
    <b v="0"/>
    <s v="technology/wearables"/>
    <n v="31"/>
    <n v="102.02"/>
    <x v="2"/>
    <s v="wearables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b v="0"/>
    <n v="11"/>
    <b v="0"/>
    <s v="technology/wearables"/>
    <n v="1"/>
    <n v="184.36"/>
    <x v="2"/>
    <s v="wearables"/>
    <x v="2"/>
  </r>
  <r>
    <n v="1315"/>
    <x v="1315"/>
    <s v="Zoom will happen - THANK YOU! Received outside funding due amazing early success!"/>
    <n v="100000"/>
    <n v="40404"/>
    <x v="1"/>
    <x v="0"/>
    <s v="USD"/>
    <d v="2015-11-06T01:00:00"/>
    <x v="1315"/>
    <b v="0"/>
    <n v="248"/>
    <b v="0"/>
    <s v="technology/wearables"/>
    <n v="40"/>
    <n v="162.91999999999999"/>
    <x v="2"/>
    <s v="wearables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d v="2016-02-28T23:05:09"/>
    <x v="1316"/>
    <b v="0"/>
    <n v="1"/>
    <b v="0"/>
    <s v="technology/wearables"/>
    <n v="0"/>
    <n v="1"/>
    <x v="2"/>
    <s v="wearables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b v="0"/>
    <n v="19"/>
    <b v="0"/>
    <s v="technology/wearables"/>
    <n v="6"/>
    <n v="603.53"/>
    <x v="2"/>
    <s v="wearables"/>
    <x v="2"/>
  </r>
  <r>
    <n v="1318"/>
    <x v="1318"/>
    <s v="Your Dog's Best Friend._x000a_Revolutionize the way you care about your pups and brings you peace of mind."/>
    <n v="40000"/>
    <n v="6130"/>
    <x v="1"/>
    <x v="0"/>
    <s v="USD"/>
    <d v="2015-01-11T01:02:52"/>
    <x v="1318"/>
    <b v="0"/>
    <n v="135"/>
    <b v="0"/>
    <s v="technology/wearables"/>
    <n v="15"/>
    <n v="45.41"/>
    <x v="2"/>
    <s v="wearables"/>
    <x v="3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b v="0"/>
    <n v="9"/>
    <b v="0"/>
    <s v="technology/wearables"/>
    <n v="15"/>
    <n v="97.33"/>
    <x v="2"/>
    <s v="wearables"/>
    <x v="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b v="0"/>
    <n v="3"/>
    <b v="0"/>
    <s v="technology/wearables"/>
    <n v="1"/>
    <n v="167.67"/>
    <x v="2"/>
    <s v="wearables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b v="0"/>
    <n v="7"/>
    <b v="0"/>
    <s v="technology/wearables"/>
    <n v="1"/>
    <n v="859.86"/>
    <x v="2"/>
    <s v="wearables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b v="0"/>
    <n v="4"/>
    <b v="0"/>
    <s v="technology/wearables"/>
    <n v="0"/>
    <n v="26.5"/>
    <x v="2"/>
    <s v="wearables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b v="0"/>
    <n v="44"/>
    <b v="0"/>
    <s v="technology/wearables"/>
    <n v="9"/>
    <n v="30.27"/>
    <x v="2"/>
    <s v="wearables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b v="0"/>
    <n v="90"/>
    <b v="0"/>
    <s v="technology/wearables"/>
    <n v="10"/>
    <n v="54.67"/>
    <x v="2"/>
    <s v="wearables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b v="0"/>
    <n v="8"/>
    <b v="0"/>
    <s v="technology/wearables"/>
    <n v="2"/>
    <n v="60.75"/>
    <x v="2"/>
    <s v="wearables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b v="0"/>
    <n v="11"/>
    <b v="0"/>
    <s v="technology/wearables"/>
    <n v="1"/>
    <n v="102.73"/>
    <x v="2"/>
    <s v="wearables"/>
    <x v="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b v="0"/>
    <n v="41"/>
    <b v="0"/>
    <s v="technology/wearables"/>
    <n v="4"/>
    <n v="41.59"/>
    <x v="2"/>
    <s v="wearables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b v="0"/>
    <n v="15"/>
    <b v="0"/>
    <s v="technology/wearables"/>
    <n v="2"/>
    <n v="116.53"/>
    <x v="2"/>
    <s v="wearables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b v="0"/>
    <n v="9"/>
    <b v="0"/>
    <s v="technology/wearables"/>
    <n v="1"/>
    <n v="45.33"/>
    <x v="2"/>
    <s v="wearables"/>
    <x v="3"/>
  </r>
  <r>
    <n v="1330"/>
    <x v="1330"/>
    <s v="Outdoor play is essential. Wanderwatch helps to make it fun and safe! Fun for kids, great for parents. Time to Play!"/>
    <n v="35000"/>
    <n v="7873"/>
    <x v="1"/>
    <x v="0"/>
    <s v="USD"/>
    <d v="2016-07-02T04:00:00"/>
    <x v="1330"/>
    <b v="0"/>
    <n v="50"/>
    <b v="0"/>
    <s v="technology/wearables"/>
    <n v="22"/>
    <n v="157.46"/>
    <x v="2"/>
    <s v="wearables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d v="2016-08-17T12:05:54"/>
    <x v="1331"/>
    <b v="0"/>
    <n v="34"/>
    <b v="0"/>
    <s v="technology/wearables"/>
    <n v="1"/>
    <n v="100.5"/>
    <x v="2"/>
    <s v="wearables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b v="0"/>
    <n v="0"/>
    <b v="0"/>
    <s v="technology/wearables"/>
    <n v="0"/>
    <s v="0"/>
    <x v="2"/>
    <s v="wearables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b v="0"/>
    <n v="0"/>
    <b v="0"/>
    <s v="technology/wearables"/>
    <n v="0"/>
    <s v="0"/>
    <x v="2"/>
    <s v="wearables"/>
    <x v="3"/>
  </r>
  <r>
    <n v="1334"/>
    <x v="1334"/>
    <s v="A wearable device that allows you to dock and operate your phone hands-free anywhere and everywhere!"/>
    <n v="133000"/>
    <n v="14303"/>
    <x v="1"/>
    <x v="0"/>
    <s v="USD"/>
    <d v="2016-03-11T18:34:47"/>
    <x v="1334"/>
    <b v="0"/>
    <n v="276"/>
    <b v="0"/>
    <s v="technology/wearables"/>
    <n v="11"/>
    <n v="51.82"/>
    <x v="2"/>
    <s v="wearables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b v="0"/>
    <n v="16"/>
    <b v="0"/>
    <s v="technology/wearables"/>
    <n v="20"/>
    <n v="308.75"/>
    <x v="2"/>
    <s v="wearables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b v="0"/>
    <n v="224"/>
    <b v="0"/>
    <s v="technology/wearables"/>
    <n v="85"/>
    <n v="379.23"/>
    <x v="2"/>
    <s v="wearables"/>
    <x v="3"/>
  </r>
  <r>
    <n v="1337"/>
    <x v="1337"/>
    <s v="Discreet safety device connects you to a dedicated 24/7 monitoring team, keeping you safe anywhere in the United States"/>
    <n v="50000"/>
    <n v="24691"/>
    <x v="1"/>
    <x v="0"/>
    <s v="USD"/>
    <d v="2017-03-03T13:51:19"/>
    <x v="1337"/>
    <b v="0"/>
    <n v="140"/>
    <b v="0"/>
    <s v="technology/wearables"/>
    <n v="49"/>
    <n v="176.36"/>
    <x v="2"/>
    <s v="wearables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b v="0"/>
    <n v="15"/>
    <b v="0"/>
    <s v="technology/wearables"/>
    <n v="3"/>
    <n v="66.069999999999993"/>
    <x v="2"/>
    <s v="wearables"/>
    <x v="0"/>
  </r>
  <r>
    <n v="1339"/>
    <x v="1339"/>
    <s v="World's Smallest customizable Phone &amp; GPS Watch for kids !"/>
    <n v="50000"/>
    <n v="3317"/>
    <x v="1"/>
    <x v="0"/>
    <s v="USD"/>
    <d v="2014-12-08T16:31:55"/>
    <x v="1339"/>
    <b v="0"/>
    <n v="37"/>
    <b v="0"/>
    <s v="technology/wearables"/>
    <n v="7"/>
    <n v="89.65"/>
    <x v="2"/>
    <s v="wearables"/>
    <x v="3"/>
  </r>
  <r>
    <n v="1340"/>
    <x v="1340"/>
    <s v="I would like to make nicer, more stylish looking frames for the Google Glass using 3D printing technology."/>
    <n v="1680"/>
    <n v="0"/>
    <x v="1"/>
    <x v="0"/>
    <s v="USD"/>
    <d v="2014-08-15T14:17:33"/>
    <x v="1340"/>
    <b v="0"/>
    <n v="0"/>
    <b v="0"/>
    <s v="technology/wearables"/>
    <n v="0"/>
    <s v="0"/>
    <x v="2"/>
    <s v="wearables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b v="0"/>
    <n v="46"/>
    <b v="0"/>
    <s v="technology/wearables"/>
    <n v="70"/>
    <n v="382.39"/>
    <x v="2"/>
    <s v="wearables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b v="0"/>
    <n v="1"/>
    <b v="0"/>
    <s v="technology/wearables"/>
    <n v="0"/>
    <n v="100"/>
    <x v="2"/>
    <s v="wearables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b v="0"/>
    <n v="323"/>
    <b v="0"/>
    <s v="technology/wearables"/>
    <n v="102"/>
    <n v="158.36000000000001"/>
    <x v="2"/>
    <s v="wearables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b v="0"/>
    <n v="139"/>
    <b v="1"/>
    <s v="publishing/nonfiction"/>
    <n v="378"/>
    <n v="40.76"/>
    <x v="3"/>
    <s v="nonfiction"/>
    <x v="2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b v="0"/>
    <n v="7"/>
    <b v="1"/>
    <s v="publishing/nonfiction"/>
    <n v="125"/>
    <n v="53.57"/>
    <x v="3"/>
    <s v="nonfiction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d v="2013-06-27T01:49:11"/>
    <x v="1346"/>
    <b v="0"/>
    <n v="149"/>
    <b v="1"/>
    <s v="publishing/nonfiction"/>
    <n v="147"/>
    <n v="48.45"/>
    <x v="3"/>
    <s v="nonfiction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b v="0"/>
    <n v="31"/>
    <b v="1"/>
    <s v="publishing/nonfiction"/>
    <n v="102"/>
    <n v="82.42"/>
    <x v="3"/>
    <s v="nonfiction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b v="0"/>
    <n v="26"/>
    <b v="1"/>
    <s v="publishing/nonfiction"/>
    <n v="102"/>
    <n v="230.19"/>
    <x v="3"/>
    <s v="nonfiction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b v="0"/>
    <n v="172"/>
    <b v="1"/>
    <s v="publishing/nonfiction"/>
    <n v="204"/>
    <n v="59.36"/>
    <x v="3"/>
    <s v="nonfiction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b v="0"/>
    <n v="78"/>
    <b v="1"/>
    <s v="publishing/nonfiction"/>
    <n v="104"/>
    <n v="66.7"/>
    <x v="3"/>
    <s v="nonfiction"/>
    <x v="0"/>
  </r>
  <r>
    <n v="1351"/>
    <x v="1351"/>
    <s v="Discover your purpose, live a more fulfilling life, leave a positive footprint on society."/>
    <n v="20000"/>
    <n v="20253"/>
    <x v="0"/>
    <x v="0"/>
    <s v="USD"/>
    <d v="2016-02-12T17:45:44"/>
    <x v="1351"/>
    <b v="0"/>
    <n v="120"/>
    <b v="1"/>
    <s v="publishing/nonfiction"/>
    <n v="101"/>
    <n v="168.78"/>
    <x v="3"/>
    <s v="nonfiction"/>
    <x v="2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b v="0"/>
    <n v="227"/>
    <b v="1"/>
    <s v="publishing/nonfiction"/>
    <n v="136"/>
    <n v="59.97"/>
    <x v="3"/>
    <s v="nonfiction"/>
    <x v="0"/>
  </r>
  <r>
    <n v="1353"/>
    <x v="1353"/>
    <s v="A book that teaches aspiring writers how to get from a basic idea to a fully rewritten screenplay."/>
    <n v="1000"/>
    <n v="1336"/>
    <x v="0"/>
    <x v="0"/>
    <s v="USD"/>
    <d v="2013-03-11T00:00:00"/>
    <x v="1353"/>
    <b v="0"/>
    <n v="42"/>
    <b v="1"/>
    <s v="publishing/nonfiction"/>
    <n v="134"/>
    <n v="31.81"/>
    <x v="3"/>
    <s v="nonfiction"/>
    <x v="4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b v="0"/>
    <n v="64"/>
    <b v="1"/>
    <s v="publishing/nonfiction"/>
    <n v="130"/>
    <n v="24.42"/>
    <x v="3"/>
    <s v="nonfiction"/>
    <x v="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b v="0"/>
    <n v="121"/>
    <b v="1"/>
    <s v="publishing/nonfiction"/>
    <n v="123"/>
    <n v="25.35"/>
    <x v="3"/>
    <s v="nonfiction"/>
    <x v="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b v="0"/>
    <n v="87"/>
    <b v="1"/>
    <s v="publishing/nonfiction"/>
    <n v="183"/>
    <n v="71.44"/>
    <x v="3"/>
    <s v="nonfiction"/>
    <x v="4"/>
  </r>
  <r>
    <n v="1357"/>
    <x v="1357"/>
    <s v="The search for identity leads one young woman to Mexico, where she follows her grandfather's journey back to America."/>
    <n v="2000"/>
    <n v="2506"/>
    <x v="0"/>
    <x v="0"/>
    <s v="USD"/>
    <d v="2013-03-01T05:59:00"/>
    <x v="1357"/>
    <b v="0"/>
    <n v="65"/>
    <b v="1"/>
    <s v="publishing/nonfiction"/>
    <n v="125"/>
    <n v="38.549999999999997"/>
    <x v="3"/>
    <s v="nonfiction"/>
    <x v="4"/>
  </r>
  <r>
    <n v="1358"/>
    <x v="1358"/>
    <s v="I am working on a book about what people do when they visit Masada, an ancient fortress in the Judean desert."/>
    <n v="3000"/>
    <n v="3350"/>
    <x v="0"/>
    <x v="0"/>
    <s v="USD"/>
    <d v="2011-06-25T13:42:03"/>
    <x v="1358"/>
    <b v="0"/>
    <n v="49"/>
    <b v="1"/>
    <s v="publishing/nonfiction"/>
    <n v="112"/>
    <n v="68.37"/>
    <x v="3"/>
    <s v="nonfiction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b v="0"/>
    <n v="19"/>
    <b v="1"/>
    <s v="publishing/nonfiction"/>
    <n v="116"/>
    <n v="40.21"/>
    <x v="3"/>
    <s v="nonfiction"/>
    <x v="6"/>
  </r>
  <r>
    <n v="1360"/>
    <x v="1360"/>
    <s v="So Bad, It's Good! is a guide to finding the best films for your bad movie night."/>
    <n v="1500"/>
    <n v="2598"/>
    <x v="0"/>
    <x v="0"/>
    <s v="USD"/>
    <d v="2012-08-02T21:37:00"/>
    <x v="1360"/>
    <b v="0"/>
    <n v="81"/>
    <b v="1"/>
    <s v="publishing/nonfiction"/>
    <n v="173"/>
    <n v="32.07"/>
    <x v="3"/>
    <s v="nonfiction"/>
    <x v="5"/>
  </r>
  <r>
    <n v="1361"/>
    <x v="1361"/>
    <s v="The forbidden dark art of roped soloing, for climbers who need to know in order to make the ultimate climb come true!"/>
    <n v="6000"/>
    <n v="7559"/>
    <x v="0"/>
    <x v="1"/>
    <s v="GBP"/>
    <d v="2014-06-21T17:12:52"/>
    <x v="1361"/>
    <b v="0"/>
    <n v="264"/>
    <b v="1"/>
    <s v="publishing/nonfiction"/>
    <n v="126"/>
    <n v="28.63"/>
    <x v="3"/>
    <s v="nonfiction"/>
    <x v="3"/>
  </r>
  <r>
    <n v="1362"/>
    <x v="1362"/>
    <s v="The never-before-told story of Karl Barth's (first and only) journey to the United States in 1962."/>
    <n v="1000"/>
    <n v="1091"/>
    <x v="0"/>
    <x v="0"/>
    <s v="USD"/>
    <d v="2013-09-07T22:25:31"/>
    <x v="1362"/>
    <b v="0"/>
    <n v="25"/>
    <b v="1"/>
    <s v="publishing/nonfiction"/>
    <n v="109"/>
    <n v="43.64"/>
    <x v="3"/>
    <s v="nonfiction"/>
    <x v="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b v="0"/>
    <n v="5"/>
    <b v="1"/>
    <s v="publishing/nonfiction"/>
    <n v="100"/>
    <n v="40"/>
    <x v="3"/>
    <s v="nonfiction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b v="0"/>
    <n v="144"/>
    <b v="1"/>
    <s v="music/rock"/>
    <n v="119"/>
    <n v="346.04"/>
    <x v="4"/>
    <s v="rock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b v="0"/>
    <n v="92"/>
    <b v="1"/>
    <s v="music/rock"/>
    <n v="100"/>
    <n v="81.739999999999995"/>
    <x v="4"/>
    <s v="rock"/>
    <x v="0"/>
  </r>
  <r>
    <n v="1366"/>
    <x v="1366"/>
    <s v="A musical memorial for Alexi Petersen."/>
    <n v="7500"/>
    <n v="9486.69"/>
    <x v="0"/>
    <x v="0"/>
    <s v="USD"/>
    <d v="2014-11-27T00:54:23"/>
    <x v="1366"/>
    <b v="0"/>
    <n v="147"/>
    <b v="1"/>
    <s v="music/rock"/>
    <n v="126"/>
    <n v="64.540000000000006"/>
    <x v="4"/>
    <s v="rock"/>
    <x v="3"/>
  </r>
  <r>
    <n v="1367"/>
    <x v="1367"/>
    <s v="House of Rabbits are recording our full-length, debut album! Support independent music, receive great rewards!"/>
    <n v="5000"/>
    <n v="5713"/>
    <x v="0"/>
    <x v="0"/>
    <s v="USD"/>
    <d v="2015-11-14T01:04:10"/>
    <x v="1367"/>
    <b v="0"/>
    <n v="90"/>
    <b v="1"/>
    <s v="music/rock"/>
    <n v="114"/>
    <n v="63.48"/>
    <x v="4"/>
    <s v="rock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d v="2015-06-15T04:34:54"/>
    <x v="1368"/>
    <b v="0"/>
    <n v="87"/>
    <b v="1"/>
    <s v="music/rock"/>
    <n v="111"/>
    <n v="63.62"/>
    <x v="4"/>
    <s v="rock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b v="0"/>
    <n v="406"/>
    <b v="1"/>
    <s v="music/rock"/>
    <n v="105"/>
    <n v="83.97"/>
    <x v="4"/>
    <s v="rock"/>
    <x v="3"/>
  </r>
  <r>
    <n v="1370"/>
    <x v="1370"/>
    <s v="Songs about the first year of parenthood, often inappropriate for children"/>
    <n v="1500"/>
    <n v="1555"/>
    <x v="0"/>
    <x v="0"/>
    <s v="USD"/>
    <d v="2013-10-16T00:04:50"/>
    <x v="1370"/>
    <b v="0"/>
    <n v="20"/>
    <b v="1"/>
    <s v="music/rock"/>
    <n v="104"/>
    <n v="77.75"/>
    <x v="4"/>
    <s v="rock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b v="0"/>
    <n v="70"/>
    <b v="1"/>
    <s v="music/rock"/>
    <n v="107"/>
    <n v="107.07"/>
    <x v="4"/>
    <s v="rock"/>
    <x v="0"/>
  </r>
  <r>
    <n v="1372"/>
    <x v="1372"/>
    <s v="Please help us raise funds to press our new CD!"/>
    <n v="500"/>
    <n v="620"/>
    <x v="0"/>
    <x v="0"/>
    <s v="USD"/>
    <d v="2012-07-12T17:45:32"/>
    <x v="1372"/>
    <b v="0"/>
    <n v="16"/>
    <b v="1"/>
    <s v="music/rock"/>
    <n v="124"/>
    <n v="38.75"/>
    <x v="4"/>
    <s v="rock"/>
    <x v="5"/>
  </r>
  <r>
    <n v="1373"/>
    <x v="1373"/>
    <s v="Help Broccoli Samurai raise money to get a new van and continue bringing you the jams!"/>
    <n v="10000"/>
    <n v="10501"/>
    <x v="0"/>
    <x v="0"/>
    <s v="USD"/>
    <d v="2016-12-30T22:50:33"/>
    <x v="1373"/>
    <b v="0"/>
    <n v="52"/>
    <b v="1"/>
    <s v="music/rock"/>
    <n v="105"/>
    <n v="201.94"/>
    <x v="4"/>
    <s v="rock"/>
    <x v="2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b v="0"/>
    <n v="66"/>
    <b v="1"/>
    <s v="music/rock"/>
    <n v="189"/>
    <n v="43.06"/>
    <x v="4"/>
    <s v="rock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b v="0"/>
    <n v="109"/>
    <b v="1"/>
    <s v="music/rock"/>
    <n v="171"/>
    <n v="62.87"/>
    <x v="4"/>
    <s v="rock"/>
    <x v="2"/>
  </r>
  <r>
    <n v="1376"/>
    <x v="1376"/>
    <s v="Dead Pirates are planning a second pressing of HIGHMARE LP, who wants one ?"/>
    <n v="3700"/>
    <n v="9342"/>
    <x v="0"/>
    <x v="1"/>
    <s v="GBP"/>
    <d v="2016-12-03T17:03:26"/>
    <x v="1376"/>
    <b v="0"/>
    <n v="168"/>
    <b v="1"/>
    <s v="music/rock"/>
    <n v="252"/>
    <n v="55.61"/>
    <x v="4"/>
    <s v="rock"/>
    <x v="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b v="0"/>
    <n v="31"/>
    <b v="1"/>
    <s v="music/rock"/>
    <n v="116"/>
    <n v="48.71"/>
    <x v="4"/>
    <s v="rock"/>
    <x v="1"/>
  </r>
  <r>
    <n v="1378"/>
    <x v="1378"/>
    <s v="A psychedelic post rock masterpiece!"/>
    <n v="2000"/>
    <n v="4067"/>
    <x v="0"/>
    <x v="1"/>
    <s v="GBP"/>
    <d v="2016-08-01T18:13:30"/>
    <x v="1378"/>
    <b v="0"/>
    <n v="133"/>
    <b v="1"/>
    <s v="music/rock"/>
    <n v="203"/>
    <n v="30.58"/>
    <x v="4"/>
    <s v="rock"/>
    <x v="2"/>
  </r>
  <r>
    <n v="1379"/>
    <x v="1379"/>
    <s v="---------The long-awaited debut full-length from Justin Ruddy--------"/>
    <n v="10000"/>
    <n v="11160"/>
    <x v="0"/>
    <x v="0"/>
    <s v="USD"/>
    <d v="2015-06-05T11:47:56"/>
    <x v="1379"/>
    <b v="0"/>
    <n v="151"/>
    <b v="1"/>
    <s v="music/rock"/>
    <n v="112"/>
    <n v="73.91"/>
    <x v="4"/>
    <s v="rock"/>
    <x v="0"/>
  </r>
  <r>
    <n v="1380"/>
    <x v="1380"/>
    <s v="A DIY MUSIC FESTIVAL FROM ST. LOUIS MO! Bands make their own festival, help make it legit!"/>
    <n v="25"/>
    <n v="106"/>
    <x v="0"/>
    <x v="0"/>
    <s v="USD"/>
    <d v="2015-06-09T02:00:00"/>
    <x v="1380"/>
    <b v="0"/>
    <n v="5"/>
    <b v="1"/>
    <s v="music/rock"/>
    <n v="424"/>
    <n v="21.2"/>
    <x v="4"/>
    <s v="rock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b v="0"/>
    <n v="73"/>
    <b v="1"/>
    <s v="music/rock"/>
    <n v="107"/>
    <n v="73.36"/>
    <x v="4"/>
    <s v="rock"/>
    <x v="2"/>
  </r>
  <r>
    <n v="1382"/>
    <x v="1382"/>
    <s v="We're making a new record -- independently! We've got some great new songs we're really excited to bring to you!"/>
    <n v="8000"/>
    <n v="8349"/>
    <x v="0"/>
    <x v="0"/>
    <s v="USD"/>
    <d v="2013-05-06T19:12:16"/>
    <x v="1382"/>
    <b v="0"/>
    <n v="148"/>
    <b v="1"/>
    <s v="music/rock"/>
    <n v="104"/>
    <n v="56.41"/>
    <x v="4"/>
    <s v="rock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b v="0"/>
    <n v="93"/>
    <b v="1"/>
    <s v="music/rock"/>
    <n v="212"/>
    <n v="50.25"/>
    <x v="4"/>
    <s v="rock"/>
    <x v="2"/>
  </r>
  <r>
    <n v="1384"/>
    <x v="1384"/>
    <s v="Outland Warrior is my first solo musical project, featuring songs written by me and recorded at my home studio."/>
    <n v="3500"/>
    <n v="4343"/>
    <x v="0"/>
    <x v="0"/>
    <s v="USD"/>
    <d v="2015-07-05T17:38:42"/>
    <x v="1384"/>
    <b v="0"/>
    <n v="63"/>
    <b v="1"/>
    <s v="music/rock"/>
    <n v="124"/>
    <n v="68.94"/>
    <x v="4"/>
    <s v="rock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b v="0"/>
    <n v="134"/>
    <b v="1"/>
    <s v="music/rock"/>
    <n v="110"/>
    <n v="65.91"/>
    <x v="4"/>
    <s v="rock"/>
    <x v="2"/>
  </r>
  <r>
    <n v="1386"/>
    <x v="1386"/>
    <s v="We are a classic hard rock/heavy metal band just trying to keep rock alive!"/>
    <n v="400"/>
    <n v="875"/>
    <x v="0"/>
    <x v="0"/>
    <s v="USD"/>
    <d v="2015-07-29T15:31:29"/>
    <x v="1386"/>
    <b v="0"/>
    <n v="14"/>
    <b v="1"/>
    <s v="music/rock"/>
    <n v="219"/>
    <n v="62.5"/>
    <x v="4"/>
    <s v="rock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b v="0"/>
    <n v="78"/>
    <b v="1"/>
    <s v="music/rock"/>
    <n v="137"/>
    <n v="70.06"/>
    <x v="4"/>
    <s v="rock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b v="0"/>
    <n v="112"/>
    <b v="1"/>
    <s v="music/rock"/>
    <n v="135"/>
    <n v="60.18"/>
    <x v="4"/>
    <s v="rock"/>
    <x v="2"/>
  </r>
  <r>
    <n v="1389"/>
    <x v="1389"/>
    <s v="Help fund the pressing of DANCEHALL's first record by pre-ordering it in advance!!!"/>
    <n v="500"/>
    <n v="727"/>
    <x v="0"/>
    <x v="1"/>
    <s v="GBP"/>
    <d v="2016-08-13T11:32:37"/>
    <x v="1389"/>
    <b v="0"/>
    <n v="34"/>
    <b v="1"/>
    <s v="music/rock"/>
    <n v="145"/>
    <n v="21.38"/>
    <x v="4"/>
    <s v="rock"/>
    <x v="2"/>
  </r>
  <r>
    <n v="1390"/>
    <x v="1390"/>
    <s v="Breakout Artist Management will be working with us on a brand new music video and we need your help!"/>
    <n v="2800"/>
    <n v="3055"/>
    <x v="0"/>
    <x v="0"/>
    <s v="USD"/>
    <d v="2015-04-27T17:12:00"/>
    <x v="1390"/>
    <b v="0"/>
    <n v="19"/>
    <b v="1"/>
    <s v="music/rock"/>
    <n v="109"/>
    <n v="160.79"/>
    <x v="4"/>
    <s v="rock"/>
    <x v="0"/>
  </r>
  <r>
    <n v="1391"/>
    <x v="1391"/>
    <s v="With the money donated through this project we intend on investing in sound equipment for live shows"/>
    <n v="500"/>
    <n v="551"/>
    <x v="0"/>
    <x v="0"/>
    <s v="USD"/>
    <d v="2015-08-22T04:59:00"/>
    <x v="1391"/>
    <b v="0"/>
    <n v="13"/>
    <b v="1"/>
    <s v="music/rock"/>
    <n v="110"/>
    <n v="42.38"/>
    <x v="4"/>
    <s v="rock"/>
    <x v="0"/>
  </r>
  <r>
    <n v="1392"/>
    <x v="1392"/>
    <s v="Telesomniac is a rock band from Provo, UT releasing their debut album Thirty-One Flashes in the Dark."/>
    <n v="2500"/>
    <n v="2841"/>
    <x v="0"/>
    <x v="0"/>
    <s v="USD"/>
    <d v="2016-03-03T03:43:06"/>
    <x v="1392"/>
    <b v="0"/>
    <n v="104"/>
    <b v="1"/>
    <s v="music/rock"/>
    <n v="114"/>
    <n v="27.32"/>
    <x v="4"/>
    <s v="rock"/>
    <x v="2"/>
  </r>
  <r>
    <n v="1393"/>
    <x v="1393"/>
    <s v="Rock n' Roll tales of our times"/>
    <n v="10000"/>
    <n v="10235"/>
    <x v="0"/>
    <x v="0"/>
    <s v="USD"/>
    <d v="2016-08-01T16:22:03"/>
    <x v="1393"/>
    <b v="0"/>
    <n v="52"/>
    <b v="1"/>
    <s v="music/rock"/>
    <n v="102"/>
    <n v="196.83"/>
    <x v="4"/>
    <s v="rock"/>
    <x v="2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b v="0"/>
    <n v="17"/>
    <b v="1"/>
    <s v="music/rock"/>
    <n v="122"/>
    <n v="53.88"/>
    <x v="4"/>
    <s v="rock"/>
    <x v="1"/>
  </r>
  <r>
    <n v="1395"/>
    <x v="1395"/>
    <s v="Help Quiet Oaks record their debut album!!!"/>
    <n v="3500"/>
    <n v="3916"/>
    <x v="0"/>
    <x v="0"/>
    <s v="USD"/>
    <d v="2017-01-14T21:48:01"/>
    <x v="1395"/>
    <b v="0"/>
    <n v="82"/>
    <b v="1"/>
    <s v="music/rock"/>
    <n v="112"/>
    <n v="47.76"/>
    <x v="4"/>
    <s v="rock"/>
    <x v="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b v="0"/>
    <n v="73"/>
    <b v="1"/>
    <s v="music/rock"/>
    <n v="107"/>
    <n v="88.19"/>
    <x v="4"/>
    <s v="rock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b v="0"/>
    <n v="158"/>
    <b v="1"/>
    <s v="music/rock"/>
    <n v="114"/>
    <n v="72.06"/>
    <x v="4"/>
    <s v="rock"/>
    <x v="2"/>
  </r>
  <r>
    <n v="1398"/>
    <x v="1398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b v="0"/>
    <n v="65"/>
    <b v="1"/>
    <s v="music/rock"/>
    <n v="110"/>
    <n v="74.25"/>
    <x v="4"/>
    <s v="rock"/>
    <x v="2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b v="0"/>
    <n v="184"/>
    <b v="1"/>
    <s v="music/rock"/>
    <n v="126"/>
    <n v="61.7"/>
    <x v="4"/>
    <s v="rock"/>
    <x v="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b v="0"/>
    <n v="34"/>
    <b v="1"/>
    <s v="music/rock"/>
    <n v="167"/>
    <n v="17.239999999999998"/>
    <x v="4"/>
    <s v="rock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b v="0"/>
    <n v="240"/>
    <b v="1"/>
    <s v="music/rock"/>
    <n v="497"/>
    <n v="51.72"/>
    <x v="4"/>
    <s v="rock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b v="0"/>
    <n v="113"/>
    <b v="1"/>
    <s v="music/rock"/>
    <n v="109"/>
    <n v="24.15"/>
    <x v="4"/>
    <s v="rock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b v="0"/>
    <n v="66"/>
    <b v="1"/>
    <s v="music/rock"/>
    <n v="103"/>
    <n v="62.17"/>
    <x v="4"/>
    <s v="rock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b v="1"/>
    <n v="5"/>
    <b v="0"/>
    <s v="publishing/translations"/>
    <n v="2"/>
    <n v="48.2"/>
    <x v="3"/>
    <s v="translations"/>
    <x v="0"/>
  </r>
  <r>
    <n v="1405"/>
    <x v="1405"/>
    <s v="Will more people read the Bible if it were translated into Emoticons?"/>
    <n v="25000"/>
    <n v="105"/>
    <x v="2"/>
    <x v="0"/>
    <s v="USD"/>
    <d v="2014-11-28T17:20:01"/>
    <x v="1405"/>
    <b v="1"/>
    <n v="17"/>
    <b v="0"/>
    <s v="publishing/translations"/>
    <n v="0"/>
    <n v="6.18"/>
    <x v="3"/>
    <s v="translations"/>
    <x v="3"/>
  </r>
  <r>
    <n v="1406"/>
    <x v="1406"/>
    <s v="The White coat and the battle dress uniform"/>
    <n v="12000"/>
    <n v="15"/>
    <x v="2"/>
    <x v="13"/>
    <s v="EUR"/>
    <d v="2015-12-12T10:00:00"/>
    <x v="1406"/>
    <b v="0"/>
    <n v="3"/>
    <b v="0"/>
    <s v="publishing/translations"/>
    <n v="0"/>
    <n v="5"/>
    <x v="3"/>
    <s v="translations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b v="0"/>
    <n v="2"/>
    <b v="0"/>
    <s v="publishing/translations"/>
    <n v="1"/>
    <n v="7.5"/>
    <x v="3"/>
    <s v="translations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b v="0"/>
    <n v="6"/>
    <b v="0"/>
    <s v="publishing/translations"/>
    <n v="7"/>
    <n v="12"/>
    <x v="3"/>
    <s v="translations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d v="2015-01-01T04:12:15"/>
    <x v="1409"/>
    <b v="0"/>
    <n v="0"/>
    <b v="0"/>
    <s v="publishing/translations"/>
    <n v="0"/>
    <s v="0"/>
    <x v="3"/>
    <s v="translations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b v="0"/>
    <n v="1"/>
    <b v="0"/>
    <s v="publishing/translations"/>
    <n v="0"/>
    <n v="1"/>
    <x v="3"/>
    <s v="translations"/>
    <x v="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b v="0"/>
    <n v="3"/>
    <b v="0"/>
    <s v="publishing/translations"/>
    <n v="0"/>
    <n v="2.33"/>
    <x v="3"/>
    <s v="translations"/>
    <x v="0"/>
  </r>
  <r>
    <n v="1412"/>
    <x v="1412"/>
    <s v="â€œClimbing Silver!â€- An English translation of the Young Adult Shogi novella"/>
    <n v="7000"/>
    <n v="320"/>
    <x v="2"/>
    <x v="0"/>
    <s v="USD"/>
    <d v="2014-12-04T01:31:39"/>
    <x v="1412"/>
    <b v="0"/>
    <n v="13"/>
    <b v="0"/>
    <s v="publishing/translations"/>
    <n v="5"/>
    <n v="24.62"/>
    <x v="3"/>
    <s v="translations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b v="0"/>
    <n v="1"/>
    <b v="0"/>
    <s v="publishing/translations"/>
    <n v="5"/>
    <n v="100"/>
    <x v="3"/>
    <s v="translations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b v="0"/>
    <n v="1"/>
    <b v="0"/>
    <s v="publishing/translations"/>
    <n v="0"/>
    <n v="1"/>
    <x v="3"/>
    <s v="translations"/>
    <x v="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b v="0"/>
    <n v="9"/>
    <b v="0"/>
    <s v="publishing/translations"/>
    <n v="18"/>
    <n v="88.89"/>
    <x v="3"/>
    <s v="translations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b v="0"/>
    <n v="0"/>
    <b v="0"/>
    <s v="publishing/translations"/>
    <n v="0"/>
    <s v="0"/>
    <x v="3"/>
    <s v="translations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b v="0"/>
    <n v="2"/>
    <b v="0"/>
    <s v="publishing/translations"/>
    <n v="1"/>
    <n v="27.5"/>
    <x v="3"/>
    <s v="translations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b v="0"/>
    <n v="1"/>
    <b v="0"/>
    <s v="publishing/translations"/>
    <n v="0"/>
    <n v="6"/>
    <x v="3"/>
    <s v="translations"/>
    <x v="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b v="0"/>
    <n v="10"/>
    <b v="0"/>
    <s v="publishing/translations"/>
    <n v="7"/>
    <n v="44.5"/>
    <x v="3"/>
    <s v="translations"/>
    <x v="2"/>
  </r>
  <r>
    <n v="1420"/>
    <x v="1420"/>
    <s v="Help me butcher Shakespeare in a satirical fashion."/>
    <n v="110"/>
    <n v="3"/>
    <x v="2"/>
    <x v="0"/>
    <s v="USD"/>
    <d v="2016-06-28T16:01:26"/>
    <x v="1420"/>
    <b v="0"/>
    <n v="3"/>
    <b v="0"/>
    <s v="publishing/translations"/>
    <n v="3"/>
    <n v="1"/>
    <x v="3"/>
    <s v="translations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b v="0"/>
    <n v="2"/>
    <b v="0"/>
    <s v="publishing/translations"/>
    <n v="0"/>
    <n v="100"/>
    <x v="3"/>
    <s v="translations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b v="0"/>
    <n v="2"/>
    <b v="0"/>
    <s v="publishing/translations"/>
    <n v="0"/>
    <n v="13"/>
    <x v="3"/>
    <s v="translations"/>
    <x v="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b v="0"/>
    <n v="1"/>
    <b v="0"/>
    <s v="publishing/translations"/>
    <n v="0"/>
    <n v="100"/>
    <x v="3"/>
    <s v="translations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d v="2016-11-15T18:13:22"/>
    <x v="1424"/>
    <b v="0"/>
    <n v="14"/>
    <b v="0"/>
    <s v="publishing/translations"/>
    <n v="20"/>
    <n v="109.07"/>
    <x v="3"/>
    <s v="translations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b v="0"/>
    <n v="0"/>
    <b v="0"/>
    <s v="publishing/translations"/>
    <n v="0"/>
    <s v="0"/>
    <x v="3"/>
    <s v="translations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b v="0"/>
    <n v="0"/>
    <b v="0"/>
    <s v="publishing/translations"/>
    <n v="0"/>
    <s v="0"/>
    <x v="3"/>
    <s v="translations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b v="0"/>
    <n v="4"/>
    <b v="0"/>
    <s v="publishing/translations"/>
    <n v="8"/>
    <n v="104.75"/>
    <x v="3"/>
    <s v="translations"/>
    <x v="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b v="0"/>
    <n v="3"/>
    <b v="0"/>
    <s v="publishing/translations"/>
    <n v="5"/>
    <n v="15"/>
    <x v="3"/>
    <s v="translations"/>
    <x v="2"/>
  </r>
  <r>
    <n v="1429"/>
    <x v="1429"/>
    <s v="A guy in his 30's tries to live his &quot;American Dream&quot;, but quickly it turns into a nightmare. (A Novel)"/>
    <n v="10000"/>
    <n v="0"/>
    <x v="2"/>
    <x v="0"/>
    <s v="USD"/>
    <d v="2015-04-10T01:27:22"/>
    <x v="1429"/>
    <b v="0"/>
    <n v="0"/>
    <b v="0"/>
    <s v="publishing/translations"/>
    <n v="0"/>
    <s v="0"/>
    <x v="3"/>
    <s v="translations"/>
    <x v="0"/>
  </r>
  <r>
    <n v="1430"/>
    <x v="1430"/>
    <s v="Profesional translation and publishing of the book on unique synthesis of project management and meditation"/>
    <n v="5000"/>
    <n v="403"/>
    <x v="2"/>
    <x v="0"/>
    <s v="USD"/>
    <d v="2014-12-19T19:31:28"/>
    <x v="1430"/>
    <b v="0"/>
    <n v="5"/>
    <b v="0"/>
    <s v="publishing/translations"/>
    <n v="8"/>
    <n v="80.599999999999994"/>
    <x v="3"/>
    <s v="translations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b v="0"/>
    <n v="47"/>
    <b v="0"/>
    <s v="publishing/translations"/>
    <n v="32"/>
    <n v="115.55"/>
    <x v="3"/>
    <s v="translations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b v="0"/>
    <n v="0"/>
    <b v="0"/>
    <s v="publishing/translations"/>
    <n v="0"/>
    <s v="0"/>
    <x v="3"/>
    <s v="translations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b v="0"/>
    <n v="10"/>
    <b v="0"/>
    <s v="publishing/translations"/>
    <n v="7"/>
    <n v="80.5"/>
    <x v="3"/>
    <s v="translations"/>
    <x v="2"/>
  </r>
  <r>
    <n v="1434"/>
    <x v="1434"/>
    <s v="Interest from abroad to publish my book SOCIALCAPITALISM. Need translation to English master. Help appreciated."/>
    <n v="82000"/>
    <n v="8190"/>
    <x v="2"/>
    <x v="8"/>
    <s v="DKK"/>
    <d v="2015-06-08T15:00:00"/>
    <x v="1434"/>
    <b v="0"/>
    <n v="11"/>
    <b v="0"/>
    <s v="publishing/translations"/>
    <n v="10"/>
    <n v="744.55"/>
    <x v="3"/>
    <s v="translations"/>
    <x v="0"/>
  </r>
  <r>
    <n v="1435"/>
    <x v="1435"/>
    <s v="English translation of the first book from a sword and sorcery Fantasy trilogy, by Paolo Parente"/>
    <n v="15000"/>
    <n v="15"/>
    <x v="2"/>
    <x v="13"/>
    <s v="EUR"/>
    <d v="2015-10-11T18:43:40"/>
    <x v="1435"/>
    <b v="0"/>
    <n v="2"/>
    <b v="0"/>
    <s v="publishing/translations"/>
    <n v="0"/>
    <n v="7.5"/>
    <x v="3"/>
    <s v="translations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b v="0"/>
    <n v="2"/>
    <b v="0"/>
    <s v="publishing/translations"/>
    <n v="1"/>
    <n v="38.5"/>
    <x v="3"/>
    <s v="translations"/>
    <x v="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b v="0"/>
    <n v="22"/>
    <b v="0"/>
    <s v="publishing/translations"/>
    <n v="27"/>
    <n v="36.68"/>
    <x v="3"/>
    <s v="translations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b v="0"/>
    <n v="8"/>
    <b v="0"/>
    <s v="publishing/translations"/>
    <n v="3"/>
    <n v="75"/>
    <x v="3"/>
    <s v="translations"/>
    <x v="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b v="0"/>
    <n v="6"/>
    <b v="0"/>
    <s v="publishing/translations"/>
    <n v="7"/>
    <n v="30"/>
    <x v="3"/>
    <s v="translations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b v="0"/>
    <n v="1"/>
    <b v="0"/>
    <s v="publishing/translations"/>
    <n v="0"/>
    <n v="1"/>
    <x v="3"/>
    <s v="translations"/>
    <x v="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b v="0"/>
    <n v="3"/>
    <b v="0"/>
    <s v="publishing/translations"/>
    <n v="1"/>
    <n v="673.33"/>
    <x v="3"/>
    <s v="translations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b v="0"/>
    <n v="0"/>
    <b v="0"/>
    <s v="publishing/translations"/>
    <n v="0"/>
    <s v="0"/>
    <x v="3"/>
    <s v="translations"/>
    <x v="2"/>
  </r>
  <r>
    <n v="1443"/>
    <x v="1443"/>
    <s v="Hello everyone !_x000a_I need your help for translate my saga Fantasy : Icarus at the school of the gods - Book 1&quot;."/>
    <n v="13000"/>
    <n v="0"/>
    <x v="2"/>
    <x v="6"/>
    <s v="EUR"/>
    <d v="2017-01-02T22:13:29"/>
    <x v="1443"/>
    <b v="0"/>
    <n v="0"/>
    <b v="0"/>
    <s v="publishing/translations"/>
    <n v="0"/>
    <s v="0"/>
    <x v="3"/>
    <s v="translations"/>
    <x v="2"/>
  </r>
  <r>
    <n v="1444"/>
    <x v="1444"/>
    <s v="We as a successfull german stock market newsletter publisher want expand in the US market!"/>
    <n v="4950"/>
    <n v="0"/>
    <x v="2"/>
    <x v="12"/>
    <s v="EUR"/>
    <d v="2015-09-12T20:57:42"/>
    <x v="1444"/>
    <b v="0"/>
    <n v="0"/>
    <b v="0"/>
    <s v="publishing/translations"/>
    <n v="0"/>
    <s v="0"/>
    <x v="3"/>
    <s v="translations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b v="0"/>
    <n v="0"/>
    <b v="0"/>
    <s v="publishing/translations"/>
    <n v="0"/>
    <s v="0"/>
    <x v="3"/>
    <s v="translations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b v="0"/>
    <n v="0"/>
    <b v="0"/>
    <s v="publishing/translations"/>
    <n v="0"/>
    <s v="0"/>
    <x v="3"/>
    <s v="translations"/>
    <x v="2"/>
  </r>
  <r>
    <n v="1447"/>
    <x v="1447"/>
    <s v="I'm creating a dictionary of multiple Indian languages."/>
    <n v="500000"/>
    <n v="75"/>
    <x v="2"/>
    <x v="0"/>
    <s v="USD"/>
    <d v="2016-07-08T17:32:14"/>
    <x v="1447"/>
    <b v="0"/>
    <n v="3"/>
    <b v="0"/>
    <s v="publishing/translations"/>
    <n v="0"/>
    <n v="25"/>
    <x v="3"/>
    <s v="translations"/>
    <x v="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b v="0"/>
    <n v="0"/>
    <b v="0"/>
    <s v="publishing/translations"/>
    <n v="0"/>
    <s v="0"/>
    <x v="3"/>
    <s v="translations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b v="0"/>
    <n v="0"/>
    <b v="0"/>
    <s v="publishing/translations"/>
    <n v="0"/>
    <s v="0"/>
    <x v="3"/>
    <s v="translations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b v="0"/>
    <n v="1"/>
    <b v="0"/>
    <s v="publishing/translations"/>
    <n v="0"/>
    <n v="1"/>
    <x v="3"/>
    <s v="translations"/>
    <x v="2"/>
  </r>
  <r>
    <n v="1451"/>
    <x v="1451"/>
    <s v="Modern Literal Translation of the Torah in English and Russian with sub-linear and interlinear layout."/>
    <n v="18950"/>
    <n v="2"/>
    <x v="1"/>
    <x v="0"/>
    <s v="USD"/>
    <d v="2014-11-19T00:00:59"/>
    <x v="1451"/>
    <b v="0"/>
    <n v="2"/>
    <b v="0"/>
    <s v="publishing/translations"/>
    <n v="0"/>
    <n v="1"/>
    <x v="3"/>
    <s v="translations"/>
    <x v="3"/>
  </r>
  <r>
    <n v="1452"/>
    <x v="1452"/>
    <s v="I am gathering rare, out-of-print Judo books for preservation, translation and sharing."/>
    <n v="14000"/>
    <n v="0"/>
    <x v="1"/>
    <x v="0"/>
    <s v="USD"/>
    <d v="2014-07-28T16:52:43"/>
    <x v="1452"/>
    <b v="0"/>
    <n v="0"/>
    <b v="0"/>
    <s v="publishing/translations"/>
    <n v="0"/>
    <s v="0"/>
    <x v="3"/>
    <s v="translations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b v="0"/>
    <n v="0"/>
    <b v="0"/>
    <s v="publishing/translations"/>
    <n v="0"/>
    <s v="0"/>
    <x v="3"/>
    <s v="translations"/>
    <x v="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b v="0"/>
    <n v="1"/>
    <b v="0"/>
    <s v="publishing/translations"/>
    <n v="1"/>
    <n v="15"/>
    <x v="3"/>
    <s v="translations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b v="0"/>
    <n v="7"/>
    <b v="0"/>
    <s v="publishing/translations"/>
    <n v="11"/>
    <n v="225"/>
    <x v="3"/>
    <s v="translations"/>
    <x v="3"/>
  </r>
  <r>
    <n v="1456"/>
    <x v="1456"/>
    <s v="English Version of my auto-published novel"/>
    <n v="5000"/>
    <n v="145"/>
    <x v="1"/>
    <x v="13"/>
    <s v="EUR"/>
    <d v="2017-01-03T16:02:45"/>
    <x v="1456"/>
    <b v="0"/>
    <n v="3"/>
    <b v="0"/>
    <s v="publishing/translations"/>
    <n v="3"/>
    <n v="48.33"/>
    <x v="3"/>
    <s v="translations"/>
    <x v="2"/>
  </r>
  <r>
    <n v="1457"/>
    <x v="1457"/>
    <s v="Age is more than just a number, I hope your younger than you feel."/>
    <n v="6000"/>
    <n v="0"/>
    <x v="1"/>
    <x v="0"/>
    <s v="USD"/>
    <d v="2015-11-11T22:30:44"/>
    <x v="1457"/>
    <b v="0"/>
    <n v="0"/>
    <b v="0"/>
    <s v="publishing/translations"/>
    <n v="0"/>
    <s v="0"/>
    <x v="3"/>
    <s v="translations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b v="0"/>
    <n v="0"/>
    <b v="0"/>
    <s v="publishing/translations"/>
    <n v="0"/>
    <s v="0"/>
    <x v="3"/>
    <s v="translations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d v="2015-12-02T17:25:00"/>
    <x v="1459"/>
    <b v="0"/>
    <n v="0"/>
    <b v="0"/>
    <s v="publishing/translations"/>
    <n v="0"/>
    <s v="0"/>
    <x v="3"/>
    <s v="translations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d v="2014-11-30T23:45:00"/>
    <x v="1460"/>
    <b v="0"/>
    <n v="0"/>
    <b v="0"/>
    <s v="publishing/translations"/>
    <n v="0"/>
    <s v="0"/>
    <x v="3"/>
    <s v="translations"/>
    <x v="3"/>
  </r>
  <r>
    <n v="1461"/>
    <x v="1461"/>
    <s v="Series 2 of Relatively Prime, a podcast of stories from the Mathematical Domain"/>
    <n v="15000"/>
    <n v="15186.69"/>
    <x v="0"/>
    <x v="0"/>
    <s v="USD"/>
    <d v="2014-10-21T00:00:00"/>
    <x v="1461"/>
    <b v="1"/>
    <n v="340"/>
    <b v="1"/>
    <s v="publishing/radio &amp; podcasts"/>
    <n v="101"/>
    <n v="44.67"/>
    <x v="3"/>
    <s v="radio &amp; podcasts"/>
    <x v="3"/>
  </r>
  <r>
    <n v="1462"/>
    <x v="1462"/>
    <s v="A new radio show focused on short fiction produced by Louisville Public Media"/>
    <n v="4000"/>
    <n v="4340.7"/>
    <x v="0"/>
    <x v="0"/>
    <s v="USD"/>
    <d v="2013-04-10T15:54:31"/>
    <x v="1462"/>
    <b v="1"/>
    <n v="150"/>
    <b v="1"/>
    <s v="publishing/radio &amp; podcasts"/>
    <n v="109"/>
    <n v="28.94"/>
    <x v="3"/>
    <s v="radio &amp; podcasts"/>
    <x v="4"/>
  </r>
  <r>
    <n v="1463"/>
    <x v="1463"/>
    <s v="The River Runs Through Us is a six-part, yearlong radio series exploring the meaning and metaphor of the Connecticut River."/>
    <n v="600"/>
    <n v="886"/>
    <x v="0"/>
    <x v="0"/>
    <s v="USD"/>
    <d v="2013-04-07T20:52:18"/>
    <x v="1463"/>
    <b v="1"/>
    <n v="25"/>
    <b v="1"/>
    <s v="publishing/radio &amp; podcasts"/>
    <n v="148"/>
    <n v="35.44"/>
    <x v="3"/>
    <s v="radio &amp; podcasts"/>
    <x v="4"/>
  </r>
  <r>
    <n v="1464"/>
    <x v="1464"/>
    <s v="The Best Science Media on the Web"/>
    <n v="5000"/>
    <n v="8160"/>
    <x v="0"/>
    <x v="0"/>
    <s v="USD"/>
    <d v="2013-02-16T15:52:38"/>
    <x v="1464"/>
    <b v="1"/>
    <n v="234"/>
    <b v="1"/>
    <s v="publishing/radio &amp; podcasts"/>
    <n v="163"/>
    <n v="34.869999999999997"/>
    <x v="3"/>
    <s v="radio &amp; podcasts"/>
    <x v="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b v="1"/>
    <n v="2602"/>
    <b v="1"/>
    <s v="publishing/radio &amp; podcasts"/>
    <n v="456"/>
    <n v="52.62"/>
    <x v="3"/>
    <s v="radio &amp; podcasts"/>
    <x v="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b v="1"/>
    <n v="248"/>
    <b v="1"/>
    <s v="publishing/radio &amp; podcasts"/>
    <n v="108"/>
    <n v="69.599999999999994"/>
    <x v="3"/>
    <s v="radio &amp; podcasts"/>
    <x v="0"/>
  </r>
  <r>
    <n v="1467"/>
    <x v="1467"/>
    <s v="We are a new Spanish language podcast telling uniquely Latin American stories."/>
    <n v="40000"/>
    <n v="46032"/>
    <x v="0"/>
    <x v="0"/>
    <s v="USD"/>
    <d v="2012-03-25T18:14:45"/>
    <x v="1467"/>
    <b v="1"/>
    <n v="600"/>
    <b v="1"/>
    <s v="publishing/radio &amp; podcasts"/>
    <n v="115"/>
    <n v="76.72"/>
    <x v="3"/>
    <s v="radio &amp; podcasts"/>
    <x v="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b v="1"/>
    <n v="293"/>
    <b v="1"/>
    <s v="publishing/radio &amp; podcasts"/>
    <n v="102"/>
    <n v="33.19"/>
    <x v="3"/>
    <s v="radio &amp; podcasts"/>
    <x v="6"/>
  </r>
  <r>
    <n v="1469"/>
    <x v="1469"/>
    <s v="Get the inside edge on the stories that connect Americans to the world -- in your ear every week."/>
    <n v="44250"/>
    <n v="47978"/>
    <x v="0"/>
    <x v="0"/>
    <s v="USD"/>
    <d v="2013-02-15T14:21:49"/>
    <x v="1469"/>
    <b v="1"/>
    <n v="321"/>
    <b v="1"/>
    <s v="publishing/radio &amp; podcasts"/>
    <n v="108"/>
    <n v="149.46"/>
    <x v="3"/>
    <s v="radio &amp; podcasts"/>
    <x v="4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b v="1"/>
    <n v="81"/>
    <b v="1"/>
    <s v="publishing/radio &amp; podcasts"/>
    <n v="125"/>
    <n v="23.17"/>
    <x v="3"/>
    <s v="radio &amp; podcasts"/>
    <x v="5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b v="1"/>
    <n v="343"/>
    <b v="1"/>
    <s v="publishing/radio &amp; podcasts"/>
    <n v="104"/>
    <n v="96.88"/>
    <x v="3"/>
    <s v="radio &amp; podcasts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b v="1"/>
    <n v="336"/>
    <b v="1"/>
    <s v="publishing/radio &amp; podcasts"/>
    <n v="139"/>
    <n v="103.2"/>
    <x v="3"/>
    <s v="radio &amp; podcasts"/>
    <x v="4"/>
  </r>
  <r>
    <n v="1473"/>
    <x v="1473"/>
    <s v="Public Radio Project"/>
    <n v="1500"/>
    <n v="1807.74"/>
    <x v="0"/>
    <x v="0"/>
    <s v="USD"/>
    <d v="2012-03-01T23:30:39"/>
    <x v="1473"/>
    <b v="1"/>
    <n v="47"/>
    <b v="1"/>
    <s v="publishing/radio &amp; podcasts"/>
    <n v="121"/>
    <n v="38.46"/>
    <x v="3"/>
    <s v="radio &amp; podcasts"/>
    <x v="5"/>
  </r>
  <r>
    <n v="1474"/>
    <x v="1474"/>
    <s v="We ended the Seattle Geekly podcast back in mid 2011, We've been thinking of bringing it back but we need help monetarily."/>
    <n v="3000"/>
    <n v="3368"/>
    <x v="0"/>
    <x v="0"/>
    <s v="USD"/>
    <d v="2013-09-13T17:28:12"/>
    <x v="1474"/>
    <b v="1"/>
    <n v="76"/>
    <b v="1"/>
    <s v="publishing/radio &amp; podcasts"/>
    <n v="112"/>
    <n v="44.32"/>
    <x v="3"/>
    <s v="radio &amp; podcasts"/>
    <x v="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b v="1"/>
    <n v="441"/>
    <b v="1"/>
    <s v="publishing/radio &amp; podcasts"/>
    <n v="189"/>
    <n v="64.17"/>
    <x v="3"/>
    <s v="radio &amp; podcasts"/>
    <x v="3"/>
  </r>
  <r>
    <n v="1476"/>
    <x v="1476"/>
    <s v="The Comedy Button is a brand new nerd pop culture podcast with weekly video sketches."/>
    <n v="6000"/>
    <n v="39693.279999999999"/>
    <x v="0"/>
    <x v="0"/>
    <s v="USD"/>
    <d v="2011-09-10T01:00:22"/>
    <x v="1476"/>
    <b v="1"/>
    <n v="916"/>
    <b v="1"/>
    <s v="publishing/radio &amp; podcasts"/>
    <n v="662"/>
    <n v="43.33"/>
    <x v="3"/>
    <s v="radio &amp; podcasts"/>
    <x v="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b v="1"/>
    <n v="369"/>
    <b v="1"/>
    <s v="publishing/radio &amp; podcasts"/>
    <n v="111"/>
    <n v="90.5"/>
    <x v="3"/>
    <s v="radio &amp; podcasts"/>
    <x v="6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b v="1"/>
    <n v="20242"/>
    <b v="1"/>
    <s v="publishing/radio &amp; podcasts"/>
    <n v="1182"/>
    <n v="29.19"/>
    <x v="3"/>
    <s v="radio &amp; podcasts"/>
    <x v="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b v="1"/>
    <n v="71"/>
    <b v="1"/>
    <s v="publishing/radio &amp; podcasts"/>
    <n v="137"/>
    <n v="30.96"/>
    <x v="3"/>
    <s v="radio &amp; podcasts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b v="1"/>
    <n v="635"/>
    <b v="1"/>
    <s v="publishing/radio &amp; podcasts"/>
    <n v="117"/>
    <n v="92.16"/>
    <x v="3"/>
    <s v="radio &amp; podcasts"/>
    <x v="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b v="0"/>
    <n v="6"/>
    <b v="0"/>
    <s v="publishing/fiction"/>
    <n v="2"/>
    <n v="17.5"/>
    <x v="3"/>
    <s v="fiction"/>
    <x v="4"/>
  </r>
  <r>
    <n v="1482"/>
    <x v="1482"/>
    <s v="Those who believe, call them Gods._x000a_Those who don't believe, call them aliens._x000a_Either way, you can't stop the war."/>
    <n v="5000"/>
    <n v="5"/>
    <x v="2"/>
    <x v="0"/>
    <s v="USD"/>
    <d v="2012-09-07T07:51:00"/>
    <x v="1482"/>
    <b v="0"/>
    <n v="1"/>
    <b v="0"/>
    <s v="publishing/fiction"/>
    <n v="0"/>
    <n v="5"/>
    <x v="3"/>
    <s v="fiction"/>
    <x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b v="0"/>
    <n v="2"/>
    <b v="0"/>
    <s v="publishing/fiction"/>
    <n v="1"/>
    <n v="25"/>
    <x v="3"/>
    <s v="fiction"/>
    <x v="2"/>
  </r>
  <r>
    <n v="1484"/>
    <x v="1484"/>
    <s v="The mussings of an old wizard"/>
    <n v="2000"/>
    <n v="0"/>
    <x v="2"/>
    <x v="0"/>
    <s v="USD"/>
    <d v="2012-07-21T14:51:00"/>
    <x v="1484"/>
    <b v="0"/>
    <n v="0"/>
    <b v="0"/>
    <s v="publishing/fiction"/>
    <n v="0"/>
    <s v="0"/>
    <x v="3"/>
    <s v="fiction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b v="0"/>
    <n v="3"/>
    <b v="0"/>
    <s v="publishing/fiction"/>
    <n v="2"/>
    <n v="50"/>
    <x v="3"/>
    <s v="fiction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b v="0"/>
    <n v="3"/>
    <b v="0"/>
    <s v="publishing/fiction"/>
    <n v="0"/>
    <n v="16"/>
    <x v="3"/>
    <s v="fiction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d v="2016-08-02T22:01:11"/>
    <x v="1487"/>
    <b v="0"/>
    <n v="0"/>
    <b v="0"/>
    <s v="publishing/fiction"/>
    <n v="0"/>
    <s v="0"/>
    <x v="3"/>
    <s v="fiction"/>
    <x v="2"/>
  </r>
  <r>
    <n v="1488"/>
    <x v="1488"/>
    <s v="A blockbuster sci-fi adventure. What would you do if one day your life changed to beyond the imaginable?"/>
    <n v="15000"/>
    <n v="360"/>
    <x v="2"/>
    <x v="2"/>
    <s v="AUD"/>
    <d v="2014-01-05T13:31:00"/>
    <x v="1488"/>
    <b v="0"/>
    <n v="6"/>
    <b v="0"/>
    <s v="publishing/fiction"/>
    <n v="2"/>
    <n v="60"/>
    <x v="3"/>
    <s v="fiction"/>
    <x v="4"/>
  </r>
  <r>
    <n v="1489"/>
    <x v="1489"/>
    <s v="My project is a novel, QUIET ENJOYMENT. It is a funny and serious story of one friend helping another deal with AIDS."/>
    <n v="5000"/>
    <n v="0"/>
    <x v="2"/>
    <x v="0"/>
    <s v="USD"/>
    <d v="2012-11-15T15:40:52"/>
    <x v="1489"/>
    <b v="0"/>
    <n v="0"/>
    <b v="0"/>
    <s v="publishing/fiction"/>
    <n v="0"/>
    <s v="0"/>
    <x v="3"/>
    <s v="fiction"/>
    <x v="5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b v="0"/>
    <n v="19"/>
    <b v="0"/>
    <s v="publishing/fiction"/>
    <n v="31"/>
    <n v="47.11"/>
    <x v="3"/>
    <s v="fiction"/>
    <x v="4"/>
  </r>
  <r>
    <n v="1491"/>
    <x v="1491"/>
    <s v="What do you get when you take outlaws, guns, gold and and old beagle in the old west? Adventure!"/>
    <n v="1200"/>
    <n v="100"/>
    <x v="2"/>
    <x v="0"/>
    <s v="USD"/>
    <d v="2015-02-15T15:38:00"/>
    <x v="1491"/>
    <b v="0"/>
    <n v="1"/>
    <b v="0"/>
    <s v="publishing/fiction"/>
    <n v="8"/>
    <n v="100"/>
    <x v="3"/>
    <s v="fiction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b v="0"/>
    <n v="2"/>
    <b v="0"/>
    <s v="publishing/fiction"/>
    <n v="1"/>
    <n v="15"/>
    <x v="3"/>
    <s v="fiction"/>
    <x v="6"/>
  </r>
  <r>
    <n v="1493"/>
    <x v="1493"/>
    <s v="Help illustrate the sequel to the bestselling _x000a_The Transylvania Flying Squad of Detectives"/>
    <n v="2400"/>
    <n v="0"/>
    <x v="2"/>
    <x v="0"/>
    <s v="USD"/>
    <d v="2013-06-16T20:47:55"/>
    <x v="1493"/>
    <b v="0"/>
    <n v="0"/>
    <b v="0"/>
    <s v="publishing/fiction"/>
    <n v="0"/>
    <s v="0"/>
    <x v="3"/>
    <s v="fiction"/>
    <x v="4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b v="0"/>
    <n v="11"/>
    <b v="0"/>
    <s v="publishing/fiction"/>
    <n v="9"/>
    <n v="40.450000000000003"/>
    <x v="3"/>
    <s v="fiction"/>
    <x v="0"/>
  </r>
  <r>
    <n v="1495"/>
    <x v="1495"/>
    <s v="The Adventures of Penelope Hawthorne. Part One: The Spellbook of Dracone."/>
    <n v="2000"/>
    <n v="0"/>
    <x v="2"/>
    <x v="0"/>
    <s v="USD"/>
    <d v="2011-08-27T18:57:11"/>
    <x v="1495"/>
    <b v="0"/>
    <n v="0"/>
    <b v="0"/>
    <s v="publishing/fiction"/>
    <n v="0"/>
    <s v="0"/>
    <x v="3"/>
    <s v="fiction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d v="2014-09-16T11:24:19"/>
    <x v="1496"/>
    <b v="0"/>
    <n v="0"/>
    <b v="0"/>
    <s v="publishing/fiction"/>
    <n v="0"/>
    <s v="0"/>
    <x v="3"/>
    <s v="fiction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b v="0"/>
    <n v="1"/>
    <b v="0"/>
    <s v="publishing/fiction"/>
    <n v="0"/>
    <n v="1"/>
    <x v="3"/>
    <s v="fiction"/>
    <x v="4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b v="0"/>
    <n v="3"/>
    <b v="0"/>
    <s v="publishing/fiction"/>
    <n v="2"/>
    <n v="19"/>
    <x v="3"/>
    <s v="fiction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b v="0"/>
    <n v="1"/>
    <b v="0"/>
    <s v="publishing/fiction"/>
    <n v="0"/>
    <n v="5"/>
    <x v="3"/>
    <s v="fiction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b v="0"/>
    <n v="15"/>
    <b v="0"/>
    <s v="publishing/fiction"/>
    <n v="25"/>
    <n v="46.73"/>
    <x v="3"/>
    <s v="fiction"/>
    <x v="4"/>
  </r>
  <r>
    <n v="1501"/>
    <x v="1501"/>
    <s v="A hardcover book of surf, outdoor and nature photos from the British Columbia coast."/>
    <n v="52000"/>
    <n v="86492"/>
    <x v="0"/>
    <x v="5"/>
    <s v="CAD"/>
    <d v="2015-07-08T14:00:23"/>
    <x v="1501"/>
    <b v="1"/>
    <n v="885"/>
    <b v="1"/>
    <s v="photography/photobooks"/>
    <n v="166"/>
    <n v="97.73"/>
    <x v="8"/>
    <s v="photobooks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b v="1"/>
    <n v="329"/>
    <b v="1"/>
    <s v="photography/photobooks"/>
    <n v="101"/>
    <n v="67.84"/>
    <x v="8"/>
    <s v="photobooks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b v="1"/>
    <n v="71"/>
    <b v="1"/>
    <s v="photography/photobooks"/>
    <n v="108"/>
    <n v="56.98"/>
    <x v="8"/>
    <s v="photobooks"/>
    <x v="2"/>
  </r>
  <r>
    <n v="1504"/>
    <x v="1504"/>
    <s v="A football photography book like no other about the 2014 World Cup in Brazil, by Ryu Voelkel."/>
    <n v="6500"/>
    <n v="18066"/>
    <x v="0"/>
    <x v="1"/>
    <s v="GBP"/>
    <d v="2014-06-10T08:33:00"/>
    <x v="1504"/>
    <b v="1"/>
    <n v="269"/>
    <b v="1"/>
    <s v="photography/photobooks"/>
    <n v="278"/>
    <n v="67.16"/>
    <x v="8"/>
    <s v="photobooks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b v="1"/>
    <n v="345"/>
    <b v="1"/>
    <s v="photography/photobooks"/>
    <n v="104"/>
    <n v="48.04"/>
    <x v="8"/>
    <s v="photobooks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d v="2014-07-24T18:51:44"/>
    <x v="1506"/>
    <b v="1"/>
    <n v="43"/>
    <b v="1"/>
    <s v="photography/photobooks"/>
    <n v="111"/>
    <n v="38.86"/>
    <x v="8"/>
    <s v="photobooks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b v="1"/>
    <n v="33"/>
    <b v="1"/>
    <s v="photography/photobooks"/>
    <n v="215"/>
    <n v="78.180000000000007"/>
    <x v="8"/>
    <s v="photobooks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d v="2014-06-27T14:44:41"/>
    <x v="1508"/>
    <b v="1"/>
    <n v="211"/>
    <b v="1"/>
    <s v="photography/photobooks"/>
    <n v="111"/>
    <n v="97.11"/>
    <x v="8"/>
    <s v="photobooks"/>
    <x v="3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b v="1"/>
    <n v="196"/>
    <b v="1"/>
    <s v="photography/photobooks"/>
    <n v="124"/>
    <n v="110.39"/>
    <x v="8"/>
    <s v="photobooks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b v="1"/>
    <n v="405"/>
    <b v="1"/>
    <s v="photography/photobooks"/>
    <n v="101"/>
    <n v="39.92"/>
    <x v="8"/>
    <s v="photobooks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b v="1"/>
    <n v="206"/>
    <b v="1"/>
    <s v="photography/photobooks"/>
    <n v="112"/>
    <n v="75.98"/>
    <x v="8"/>
    <s v="photobooks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b v="1"/>
    <n v="335"/>
    <b v="1"/>
    <s v="photography/photobooks"/>
    <n v="559"/>
    <n v="58.38"/>
    <x v="8"/>
    <s v="photobooks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d v="2014-07-16T15:17:46"/>
    <x v="1513"/>
    <b v="1"/>
    <n v="215"/>
    <b v="1"/>
    <s v="photography/photobooks"/>
    <n v="150"/>
    <n v="55.82"/>
    <x v="8"/>
    <s v="photobooks"/>
    <x v="3"/>
  </r>
  <r>
    <n v="1514"/>
    <x v="1514"/>
    <s v="Racing Age is a documentary photography book about masters track &amp; field athletes of retirement age and older."/>
    <n v="25000"/>
    <n v="26619"/>
    <x v="0"/>
    <x v="0"/>
    <s v="USD"/>
    <d v="2015-09-27T14:20:40"/>
    <x v="1514"/>
    <b v="1"/>
    <n v="176"/>
    <b v="1"/>
    <s v="photography/photobooks"/>
    <n v="106"/>
    <n v="151.24"/>
    <x v="8"/>
    <s v="photobooks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b v="1"/>
    <n v="555"/>
    <b v="1"/>
    <s v="photography/photobooks"/>
    <n v="157"/>
    <n v="849.67"/>
    <x v="8"/>
    <s v="photobooks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b v="1"/>
    <n v="116"/>
    <b v="1"/>
    <s v="photography/photobooks"/>
    <n v="109"/>
    <n v="159.24"/>
    <x v="8"/>
    <s v="photobooks"/>
    <x v="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b v="1"/>
    <n v="615"/>
    <b v="1"/>
    <s v="photography/photobooks"/>
    <n v="162"/>
    <n v="39.51"/>
    <x v="8"/>
    <s v="photobooks"/>
    <x v="3"/>
  </r>
  <r>
    <n v="1518"/>
    <x v="1518"/>
    <s v="A photobook of Robin Schwartz's ongoing series with her daughter Amelia."/>
    <n v="15000"/>
    <n v="30805"/>
    <x v="0"/>
    <x v="0"/>
    <s v="USD"/>
    <d v="2014-05-31T19:40:52"/>
    <x v="1518"/>
    <b v="1"/>
    <n v="236"/>
    <b v="1"/>
    <s v="photography/photobooks"/>
    <n v="205"/>
    <n v="130.53"/>
    <x v="8"/>
    <s v="photobooks"/>
    <x v="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b v="1"/>
    <n v="145"/>
    <b v="1"/>
    <s v="photography/photobooks"/>
    <n v="103"/>
    <n v="64.16"/>
    <x v="8"/>
    <s v="photobooks"/>
    <x v="3"/>
  </r>
  <r>
    <n v="1520"/>
    <x v="1520"/>
    <s v="A self-published photography book by Andrew Miksys from his new series about Belarus"/>
    <n v="18000"/>
    <n v="18625"/>
    <x v="0"/>
    <x v="0"/>
    <s v="USD"/>
    <d v="2014-12-19T04:00:00"/>
    <x v="1520"/>
    <b v="1"/>
    <n v="167"/>
    <b v="1"/>
    <s v="photography/photobooks"/>
    <n v="103"/>
    <n v="111.53"/>
    <x v="8"/>
    <s v="photobooks"/>
    <x v="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b v="1"/>
    <n v="235"/>
    <b v="1"/>
    <s v="photography/photobooks"/>
    <n v="107"/>
    <n v="170.45"/>
    <x v="8"/>
    <s v="photobooks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b v="1"/>
    <n v="452"/>
    <b v="1"/>
    <s v="photography/photobooks"/>
    <n v="139"/>
    <n v="133.74"/>
    <x v="8"/>
    <s v="photobooks"/>
    <x v="3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b v="1"/>
    <n v="241"/>
    <b v="1"/>
    <s v="photography/photobooks"/>
    <n v="125"/>
    <n v="95.83"/>
    <x v="8"/>
    <s v="photobooks"/>
    <x v="3"/>
  </r>
  <r>
    <n v="1524"/>
    <x v="1524"/>
    <s v="Limited edition split zine by photographers AdeY and Kersti K. 100 signed and hand numbered copies!"/>
    <n v="3000"/>
    <n v="6210"/>
    <x v="0"/>
    <x v="11"/>
    <s v="SEK"/>
    <d v="2017-02-20T12:01:30"/>
    <x v="1524"/>
    <b v="1"/>
    <n v="28"/>
    <b v="1"/>
    <s v="photography/photobooks"/>
    <n v="207"/>
    <n v="221.79"/>
    <x v="8"/>
    <s v="photobooks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b v="1"/>
    <n v="140"/>
    <b v="1"/>
    <s v="photography/photobooks"/>
    <n v="174"/>
    <n v="32.32"/>
    <x v="8"/>
    <s v="photobooks"/>
    <x v="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b v="1"/>
    <n v="280"/>
    <b v="1"/>
    <s v="photography/photobooks"/>
    <n v="120"/>
    <n v="98.84"/>
    <x v="8"/>
    <s v="photobooks"/>
    <x v="0"/>
  </r>
  <r>
    <n v="1527"/>
    <x v="1527"/>
    <s v="Eight creatives visited Japan. This is a unique photo-book of their separate but collected experiences."/>
    <n v="3500"/>
    <n v="3865.55"/>
    <x v="0"/>
    <x v="0"/>
    <s v="USD"/>
    <d v="2017-03-14T13:24:46"/>
    <x v="1527"/>
    <b v="1"/>
    <n v="70"/>
    <b v="1"/>
    <s v="photography/photobooks"/>
    <n v="110"/>
    <n v="55.22"/>
    <x v="8"/>
    <s v="photobooks"/>
    <x v="1"/>
  </r>
  <r>
    <n v="1528"/>
    <x v="1528"/>
    <s v="A book of street photos from around Shibuya that I've made between 2011-2016."/>
    <n v="3000"/>
    <n v="8447"/>
    <x v="0"/>
    <x v="0"/>
    <s v="USD"/>
    <d v="2017-02-01T00:00:00"/>
    <x v="1528"/>
    <b v="1"/>
    <n v="160"/>
    <b v="1"/>
    <s v="photography/photobooks"/>
    <n v="282"/>
    <n v="52.79"/>
    <x v="8"/>
    <s v="photobooks"/>
    <x v="1"/>
  </r>
  <r>
    <n v="1529"/>
    <x v="1529"/>
    <s v="An empowering photo book that transforms hurtful experiences into strength and solidarity."/>
    <n v="19000"/>
    <n v="19129"/>
    <x v="0"/>
    <x v="0"/>
    <s v="USD"/>
    <d v="2015-03-19T14:05:20"/>
    <x v="1529"/>
    <b v="1"/>
    <n v="141"/>
    <b v="1"/>
    <s v="photography/photobooks"/>
    <n v="101"/>
    <n v="135.66999999999999"/>
    <x v="8"/>
    <s v="photobooks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b v="1"/>
    <n v="874"/>
    <b v="1"/>
    <s v="photography/photobooks"/>
    <n v="135"/>
    <n v="53.99"/>
    <x v="8"/>
    <s v="photobooks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b v="1"/>
    <n v="73"/>
    <b v="1"/>
    <s v="photography/photobooks"/>
    <n v="176"/>
    <n v="56.64"/>
    <x v="8"/>
    <s v="photobooks"/>
    <x v="3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b v="1"/>
    <n v="294"/>
    <b v="1"/>
    <s v="photography/photobooks"/>
    <n v="484"/>
    <n v="82.32"/>
    <x v="8"/>
    <s v="photobooks"/>
    <x v="2"/>
  </r>
  <r>
    <n v="1533"/>
    <x v="1533"/>
    <s v="This is an intimate story about a family, focusing on their love and strength in the face of mortality."/>
    <n v="45000"/>
    <n v="65313"/>
    <x v="0"/>
    <x v="0"/>
    <s v="USD"/>
    <d v="2016-05-02T03:59:00"/>
    <x v="1533"/>
    <b v="1"/>
    <n v="740"/>
    <b v="1"/>
    <s v="photography/photobooks"/>
    <n v="145"/>
    <n v="88.26"/>
    <x v="8"/>
    <s v="photobooks"/>
    <x v="2"/>
  </r>
  <r>
    <n v="1534"/>
    <x v="1534"/>
    <s v="The Art of Abandonment is an award winning photographic series that explores the beauty and history of our modern ruins."/>
    <n v="7500"/>
    <n v="31330"/>
    <x v="0"/>
    <x v="0"/>
    <s v="USD"/>
    <d v="2015-09-04T16:11:02"/>
    <x v="1534"/>
    <b v="1"/>
    <n v="369"/>
    <b v="1"/>
    <s v="photography/photobooks"/>
    <n v="418"/>
    <n v="84.91"/>
    <x v="8"/>
    <s v="photobooks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b v="1"/>
    <n v="110"/>
    <b v="1"/>
    <s v="photography/photobooks"/>
    <n v="132"/>
    <n v="48.15"/>
    <x v="8"/>
    <s v="photobooks"/>
    <x v="2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b v="1"/>
    <n v="455"/>
    <b v="1"/>
    <s v="photography/photobooks"/>
    <n v="250"/>
    <n v="66.02"/>
    <x v="8"/>
    <s v="photobooks"/>
    <x v="0"/>
  </r>
  <r>
    <n v="1537"/>
    <x v="1537"/>
    <s v="A Photobook about one of the most fascinating places on earth -     the sacred Mount Kailash in Tibet."/>
    <n v="12000"/>
    <n v="21588"/>
    <x v="0"/>
    <x v="12"/>
    <s v="EUR"/>
    <d v="2016-08-06T18:00:00"/>
    <x v="1537"/>
    <b v="1"/>
    <n v="224"/>
    <b v="1"/>
    <s v="photography/photobooks"/>
    <n v="180"/>
    <n v="96.38"/>
    <x v="8"/>
    <s v="photobooks"/>
    <x v="2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b v="1"/>
    <n v="46"/>
    <b v="1"/>
    <s v="photography/photobooks"/>
    <n v="103"/>
    <n v="156.16999999999999"/>
    <x v="8"/>
    <s v="photobooks"/>
    <x v="3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b v="0"/>
    <n v="284"/>
    <b v="1"/>
    <s v="photography/photobooks"/>
    <n v="136"/>
    <n v="95.76"/>
    <x v="8"/>
    <s v="photobooks"/>
    <x v="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b v="1"/>
    <n v="98"/>
    <b v="1"/>
    <s v="photography/photobooks"/>
    <n v="118"/>
    <n v="180.41"/>
    <x v="8"/>
    <s v="photobooks"/>
    <x v="3"/>
  </r>
  <r>
    <n v="1541"/>
    <x v="1541"/>
    <s v="My Goal is to travel across Panama with my team and capture the beauty and wildlife throughout the canal."/>
    <n v="18000"/>
    <n v="6"/>
    <x v="2"/>
    <x v="0"/>
    <s v="USD"/>
    <d v="2014-12-31T17:05:38"/>
    <x v="1541"/>
    <b v="0"/>
    <n v="2"/>
    <b v="0"/>
    <s v="photography/nature"/>
    <n v="0"/>
    <n v="3"/>
    <x v="8"/>
    <s v="nature"/>
    <x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b v="0"/>
    <n v="1"/>
    <b v="0"/>
    <s v="photography/nature"/>
    <n v="4"/>
    <n v="20"/>
    <x v="8"/>
    <s v="nature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d v="2014-11-22T13:13:54"/>
    <x v="1543"/>
    <b v="0"/>
    <n v="1"/>
    <b v="0"/>
    <s v="photography/nature"/>
    <n v="0"/>
    <n v="10"/>
    <x v="8"/>
    <s v="nature"/>
    <x v="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b v="0"/>
    <n v="0"/>
    <b v="0"/>
    <s v="photography/nature"/>
    <n v="0"/>
    <s v="0"/>
    <x v="8"/>
    <s v="nature"/>
    <x v="0"/>
  </r>
  <r>
    <n v="1545"/>
    <x v="1545"/>
    <s v="&quot;He will not be a wise man who does not study human hearts!&quot;_x000a_Hope in natural art, creation!"/>
    <n v="3000"/>
    <n v="1"/>
    <x v="2"/>
    <x v="0"/>
    <s v="USD"/>
    <d v="2015-03-02T21:16:00"/>
    <x v="1545"/>
    <b v="0"/>
    <n v="1"/>
    <b v="0"/>
    <s v="photography/nature"/>
    <n v="0"/>
    <n v="1"/>
    <x v="8"/>
    <s v="nature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b v="0"/>
    <n v="11"/>
    <b v="0"/>
    <s v="photography/nature"/>
    <n v="29"/>
    <n v="26.27"/>
    <x v="8"/>
    <s v="nature"/>
    <x v="3"/>
  </r>
  <r>
    <n v="1547"/>
    <x v="1547"/>
    <s v="I have produced a limited number (100) of five 8x10 prints of mixed photography I would like to share with you."/>
    <n v="20"/>
    <n v="0"/>
    <x v="2"/>
    <x v="0"/>
    <s v="USD"/>
    <d v="2017-02-23T10:14:42"/>
    <x v="1547"/>
    <b v="0"/>
    <n v="0"/>
    <b v="0"/>
    <s v="photography/nature"/>
    <n v="0"/>
    <s v="0"/>
    <x v="8"/>
    <s v="nature"/>
    <x v="1"/>
  </r>
  <r>
    <n v="1548"/>
    <x v="1548"/>
    <s v="Beauty is in the eye of the beholder and I want to inspire conservation through color."/>
    <n v="700"/>
    <n v="60"/>
    <x v="2"/>
    <x v="0"/>
    <s v="USD"/>
    <d v="2015-11-08T22:10:20"/>
    <x v="1548"/>
    <b v="0"/>
    <n v="1"/>
    <b v="0"/>
    <s v="photography/nature"/>
    <n v="9"/>
    <n v="60"/>
    <x v="8"/>
    <s v="nature"/>
    <x v="0"/>
  </r>
  <r>
    <n v="1549"/>
    <x v="1549"/>
    <s v="A 2016 calendar collection of landscape and wildlife photographs from award winning photographer, Steve Marler."/>
    <n v="500"/>
    <n v="170"/>
    <x v="2"/>
    <x v="0"/>
    <s v="USD"/>
    <d v="2015-11-03T04:15:59"/>
    <x v="1549"/>
    <b v="0"/>
    <n v="6"/>
    <b v="0"/>
    <s v="photography/nature"/>
    <n v="34"/>
    <n v="28.33"/>
    <x v="8"/>
    <s v="nature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b v="0"/>
    <n v="7"/>
    <b v="0"/>
    <s v="photography/nature"/>
    <n v="13"/>
    <n v="14.43"/>
    <x v="8"/>
    <s v="nature"/>
    <x v="2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b v="0"/>
    <n v="0"/>
    <b v="0"/>
    <s v="photography/nature"/>
    <n v="0"/>
    <s v="0"/>
    <x v="8"/>
    <s v="nature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b v="0"/>
    <n v="16"/>
    <b v="0"/>
    <s v="photography/nature"/>
    <n v="49"/>
    <n v="132.19"/>
    <x v="8"/>
    <s v="nature"/>
    <x v="3"/>
  </r>
  <r>
    <n v="1553"/>
    <x v="1553"/>
    <s v="This project is about exhibiting the raw beauty of the elements through highlining, surfing, fire spinning and rock climbing."/>
    <n v="6000"/>
    <n v="0"/>
    <x v="2"/>
    <x v="0"/>
    <s v="USD"/>
    <d v="2015-09-02T06:47:27"/>
    <x v="1553"/>
    <b v="0"/>
    <n v="0"/>
    <b v="0"/>
    <s v="photography/nature"/>
    <n v="0"/>
    <s v="0"/>
    <x v="8"/>
    <s v="nature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b v="0"/>
    <n v="0"/>
    <b v="0"/>
    <s v="photography/nature"/>
    <n v="0"/>
    <s v="0"/>
    <x v="8"/>
    <s v="nature"/>
    <x v="0"/>
  </r>
  <r>
    <n v="1555"/>
    <x v="1555"/>
    <s v="I am traveling the coastline of Maine and will be taking pictures of all the scenery and lighthouses in the area."/>
    <n v="750"/>
    <n v="0"/>
    <x v="2"/>
    <x v="0"/>
    <s v="USD"/>
    <d v="2015-09-17T17:00:00"/>
    <x v="1555"/>
    <b v="0"/>
    <n v="0"/>
    <b v="0"/>
    <s v="photography/nature"/>
    <n v="0"/>
    <s v="0"/>
    <x v="8"/>
    <s v="nature"/>
    <x v="0"/>
  </r>
  <r>
    <n v="1556"/>
    <x v="1556"/>
    <s v="To gather a collection of photographs for a coffee table book that displays the beauty of Canada's west."/>
    <n v="1500"/>
    <n v="677"/>
    <x v="2"/>
    <x v="5"/>
    <s v="CAD"/>
    <d v="2016-07-04T03:40:24"/>
    <x v="1556"/>
    <b v="0"/>
    <n v="12"/>
    <b v="0"/>
    <s v="photography/nature"/>
    <n v="45"/>
    <n v="56.42"/>
    <x v="8"/>
    <s v="nature"/>
    <x v="2"/>
  </r>
  <r>
    <n v="1557"/>
    <x v="1557"/>
    <s v="I have always been captivated by photography, Now I am trying to set up my own company and publish my pictures."/>
    <n v="2500"/>
    <n v="100"/>
    <x v="2"/>
    <x v="0"/>
    <s v="USD"/>
    <d v="2014-09-20T15:40:33"/>
    <x v="1557"/>
    <b v="0"/>
    <n v="1"/>
    <b v="0"/>
    <s v="photography/nature"/>
    <n v="4"/>
    <n v="100"/>
    <x v="8"/>
    <s v="nature"/>
    <x v="3"/>
  </r>
  <r>
    <n v="1558"/>
    <x v="1558"/>
    <s v="A large 2016 wall-calendar (A3 when open) featuring 12 stunning photographs by Lucy Wood."/>
    <n v="750"/>
    <n v="35"/>
    <x v="2"/>
    <x v="1"/>
    <s v="GBP"/>
    <d v="2015-08-28T12:12:00"/>
    <x v="1558"/>
    <b v="0"/>
    <n v="3"/>
    <b v="0"/>
    <s v="photography/nature"/>
    <n v="5"/>
    <n v="11.67"/>
    <x v="8"/>
    <s v="nature"/>
    <x v="0"/>
  </r>
  <r>
    <n v="1559"/>
    <x v="1559"/>
    <s v="The goal of this project is to provide scientific evidence of bigfoot in the North Cascades."/>
    <n v="15000"/>
    <n v="50"/>
    <x v="2"/>
    <x v="0"/>
    <s v="USD"/>
    <d v="2015-04-29T01:16:39"/>
    <x v="1559"/>
    <b v="0"/>
    <n v="1"/>
    <b v="0"/>
    <s v="photography/nature"/>
    <n v="0"/>
    <n v="50"/>
    <x v="8"/>
    <s v="nature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d v="2014-11-13T01:29:53"/>
    <x v="1560"/>
    <b v="0"/>
    <n v="4"/>
    <b v="0"/>
    <s v="photography/nature"/>
    <n v="4"/>
    <n v="23.5"/>
    <x v="8"/>
    <s v="nature"/>
    <x v="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b v="0"/>
    <n v="1"/>
    <b v="0"/>
    <s v="publishing/art books"/>
    <n v="1"/>
    <n v="67"/>
    <x v="3"/>
    <s v="art books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b v="0"/>
    <n v="0"/>
    <b v="0"/>
    <s v="publishing/art books"/>
    <n v="0"/>
    <s v="0"/>
    <x v="3"/>
    <s v="art books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b v="0"/>
    <n v="2"/>
    <b v="0"/>
    <s v="publishing/art books"/>
    <n v="1"/>
    <n v="42.5"/>
    <x v="3"/>
    <s v="art books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b v="0"/>
    <n v="1"/>
    <b v="0"/>
    <s v="publishing/art books"/>
    <n v="0"/>
    <n v="10"/>
    <x v="3"/>
    <s v="art books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b v="0"/>
    <n v="1"/>
    <b v="0"/>
    <s v="publishing/art books"/>
    <n v="3"/>
    <n v="100"/>
    <x v="3"/>
    <s v="art books"/>
    <x v="6"/>
  </r>
  <r>
    <n v="1566"/>
    <x v="1566"/>
    <s v="Joe DeVito's first Art Book and original King Kong novellas available in both Limited and Deluxe Editions."/>
    <n v="30000"/>
    <n v="6375"/>
    <x v="1"/>
    <x v="0"/>
    <s v="USD"/>
    <d v="2016-07-27T22:00:00"/>
    <x v="1566"/>
    <b v="0"/>
    <n v="59"/>
    <b v="0"/>
    <s v="publishing/art books"/>
    <n v="21"/>
    <n v="108.05"/>
    <x v="3"/>
    <s v="art books"/>
    <x v="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b v="0"/>
    <n v="13"/>
    <b v="0"/>
    <s v="publishing/art books"/>
    <n v="4"/>
    <n v="26.92"/>
    <x v="3"/>
    <s v="art books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d v="2014-12-24T01:29:45"/>
    <x v="1568"/>
    <b v="0"/>
    <n v="22"/>
    <b v="0"/>
    <s v="publishing/art books"/>
    <n v="14"/>
    <n v="155"/>
    <x v="3"/>
    <s v="art books"/>
    <x v="3"/>
  </r>
  <r>
    <n v="1569"/>
    <x v="1569"/>
    <s v="to be removed"/>
    <n v="30000"/>
    <n v="0"/>
    <x v="1"/>
    <x v="0"/>
    <s v="USD"/>
    <d v="2013-05-25T16:18:34"/>
    <x v="1569"/>
    <b v="0"/>
    <n v="0"/>
    <b v="0"/>
    <s v="publishing/art books"/>
    <n v="0"/>
    <s v="0"/>
    <x v="3"/>
    <s v="art books"/>
    <x v="4"/>
  </r>
  <r>
    <n v="1570"/>
    <x v="1570"/>
    <s v="A Coloring Book of Breathtaking Beauties_x000a_To Calm the Heart and Soul"/>
    <n v="6000"/>
    <n v="2484"/>
    <x v="1"/>
    <x v="0"/>
    <s v="USD"/>
    <d v="2016-04-08T18:31:22"/>
    <x v="1570"/>
    <b v="0"/>
    <n v="52"/>
    <b v="0"/>
    <s v="publishing/art books"/>
    <n v="41"/>
    <n v="47.77"/>
    <x v="3"/>
    <s v="art books"/>
    <x v="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b v="0"/>
    <n v="4"/>
    <b v="0"/>
    <s v="publishing/art books"/>
    <n v="1"/>
    <n v="20"/>
    <x v="3"/>
    <s v="art books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b v="0"/>
    <n v="3"/>
    <b v="0"/>
    <s v="publishing/art books"/>
    <n v="5"/>
    <n v="41.67"/>
    <x v="3"/>
    <s v="art books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b v="0"/>
    <n v="3"/>
    <b v="0"/>
    <s v="publishing/art books"/>
    <n v="2"/>
    <n v="74.33"/>
    <x v="3"/>
    <s v="art books"/>
    <x v="1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b v="0"/>
    <n v="6"/>
    <b v="0"/>
    <s v="publishing/art books"/>
    <n v="5"/>
    <n v="84.33"/>
    <x v="3"/>
    <s v="art books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b v="0"/>
    <n v="35"/>
    <b v="0"/>
    <s v="publishing/art books"/>
    <n v="23"/>
    <n v="65.459999999999994"/>
    <x v="3"/>
    <s v="art books"/>
    <x v="3"/>
  </r>
  <r>
    <n v="1576"/>
    <x v="1576"/>
    <s v="For the publication of my first 3 books: an Art book, a graphic novel, and a coloring book"/>
    <n v="5000"/>
    <n v="650"/>
    <x v="1"/>
    <x v="0"/>
    <s v="USD"/>
    <d v="2015-06-30T21:06:08"/>
    <x v="1576"/>
    <b v="0"/>
    <n v="10"/>
    <b v="0"/>
    <s v="publishing/art books"/>
    <n v="13"/>
    <n v="65"/>
    <x v="3"/>
    <s v="art books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b v="0"/>
    <n v="2"/>
    <b v="0"/>
    <s v="publishing/art books"/>
    <n v="1"/>
    <n v="27.5"/>
    <x v="3"/>
    <s v="art books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b v="0"/>
    <n v="4"/>
    <b v="0"/>
    <s v="publishing/art books"/>
    <n v="11"/>
    <n v="51.25"/>
    <x v="3"/>
    <s v="art books"/>
    <x v="7"/>
  </r>
  <r>
    <n v="1579"/>
    <x v="1579"/>
    <s v="'Compilation of visual and literary art through fine art photography, graphic art, and poetry."/>
    <n v="3333"/>
    <n v="28"/>
    <x v="1"/>
    <x v="0"/>
    <s v="USD"/>
    <d v="2013-08-28T23:54:51"/>
    <x v="1579"/>
    <b v="0"/>
    <n v="2"/>
    <b v="0"/>
    <s v="publishing/art books"/>
    <n v="1"/>
    <n v="14"/>
    <x v="3"/>
    <s v="art books"/>
    <x v="4"/>
  </r>
  <r>
    <n v="1580"/>
    <x v="1580"/>
    <s v="Creating my 2nd book depicting the people and places in Brevard County w/current images + traveling to obtain new ones."/>
    <n v="1750"/>
    <n v="0"/>
    <x v="1"/>
    <x v="0"/>
    <s v="USD"/>
    <d v="2012-05-21T01:12:06"/>
    <x v="1580"/>
    <b v="0"/>
    <n v="0"/>
    <b v="0"/>
    <s v="publishing/art books"/>
    <n v="0"/>
    <s v="0"/>
    <x v="3"/>
    <s v="art books"/>
    <x v="5"/>
  </r>
  <r>
    <n v="1581"/>
    <x v="1581"/>
    <s v="Photographic canvas prints depicting different scenes from around the globe, including local images taken in Sussex England."/>
    <n v="1000"/>
    <n v="5"/>
    <x v="2"/>
    <x v="1"/>
    <s v="GBP"/>
    <d v="2015-12-19T10:46:30"/>
    <x v="1581"/>
    <b v="0"/>
    <n v="1"/>
    <b v="0"/>
    <s v="photography/places"/>
    <n v="1"/>
    <n v="5"/>
    <x v="8"/>
    <s v="places"/>
    <x v="0"/>
  </r>
  <r>
    <n v="1582"/>
    <x v="1582"/>
    <s v="I create canvas prints of images from in and around New Orleans"/>
    <n v="1000"/>
    <n v="93"/>
    <x v="2"/>
    <x v="0"/>
    <s v="USD"/>
    <d v="2015-10-26T21:20:00"/>
    <x v="1582"/>
    <b v="0"/>
    <n v="3"/>
    <b v="0"/>
    <s v="photography/places"/>
    <n v="9"/>
    <n v="31"/>
    <x v="8"/>
    <s v="places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b v="0"/>
    <n v="1"/>
    <b v="0"/>
    <s v="photography/places"/>
    <n v="0"/>
    <n v="15"/>
    <x v="8"/>
    <s v="places"/>
    <x v="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b v="0"/>
    <n v="0"/>
    <b v="0"/>
    <s v="photography/places"/>
    <n v="0"/>
    <s v="0"/>
    <x v="8"/>
    <s v="places"/>
    <x v="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b v="0"/>
    <n v="12"/>
    <b v="0"/>
    <s v="photography/places"/>
    <n v="79"/>
    <n v="131.66999999999999"/>
    <x v="8"/>
    <s v="places"/>
    <x v="2"/>
  </r>
  <r>
    <n v="1586"/>
    <x v="1586"/>
    <s v="Show the world the beauty that is in all of our back yards!"/>
    <n v="1500"/>
    <n v="0"/>
    <x v="2"/>
    <x v="0"/>
    <s v="USD"/>
    <d v="2015-04-05T01:30:22"/>
    <x v="1586"/>
    <b v="0"/>
    <n v="0"/>
    <b v="0"/>
    <s v="photography/places"/>
    <n v="0"/>
    <s v="0"/>
    <x v="8"/>
    <s v="places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b v="0"/>
    <n v="1"/>
    <b v="0"/>
    <s v="photography/places"/>
    <n v="0"/>
    <n v="1"/>
    <x v="8"/>
    <s v="places"/>
    <x v="3"/>
  </r>
  <r>
    <n v="1588"/>
    <x v="1588"/>
    <s v="Southeast Texas as seen through the lens of a cell phone camera"/>
    <n v="516"/>
    <n v="0"/>
    <x v="2"/>
    <x v="0"/>
    <s v="USD"/>
    <d v="2015-01-31T20:12:00"/>
    <x v="1588"/>
    <b v="0"/>
    <n v="0"/>
    <b v="0"/>
    <s v="photography/places"/>
    <n v="0"/>
    <s v="0"/>
    <x v="8"/>
    <s v="places"/>
    <x v="0"/>
  </r>
  <r>
    <n v="1589"/>
    <x v="1589"/>
    <s v="I want to be able to have my own photography inside a canvas and have it be displayed everywhere."/>
    <n v="1200"/>
    <n v="0"/>
    <x v="2"/>
    <x v="0"/>
    <s v="USD"/>
    <d v="2015-10-09T23:38:06"/>
    <x v="1589"/>
    <b v="0"/>
    <n v="0"/>
    <b v="0"/>
    <s v="photography/places"/>
    <n v="0"/>
    <s v="0"/>
    <x v="8"/>
    <s v="places"/>
    <x v="0"/>
  </r>
  <r>
    <n v="1590"/>
    <x v="1590"/>
    <s v="Discover Italy through photography."/>
    <n v="60000"/>
    <n v="1020"/>
    <x v="2"/>
    <x v="13"/>
    <s v="EUR"/>
    <d v="2015-09-23T20:34:24"/>
    <x v="1590"/>
    <b v="0"/>
    <n v="2"/>
    <b v="0"/>
    <s v="photography/places"/>
    <n v="2"/>
    <n v="510"/>
    <x v="8"/>
    <s v="places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b v="0"/>
    <n v="92"/>
    <b v="0"/>
    <s v="photography/places"/>
    <n v="29"/>
    <n v="44.48"/>
    <x v="8"/>
    <s v="places"/>
    <x v="2"/>
  </r>
  <r>
    <n v="1592"/>
    <x v="1592"/>
    <s v="A portfolio collage of beautiful pictures of authentic Pittsburgh locations and scenery."/>
    <n v="25"/>
    <n v="0"/>
    <x v="2"/>
    <x v="0"/>
    <s v="USD"/>
    <d v="2015-03-28T00:44:45"/>
    <x v="1592"/>
    <b v="0"/>
    <n v="0"/>
    <b v="0"/>
    <s v="photography/places"/>
    <n v="0"/>
    <s v="0"/>
    <x v="8"/>
    <s v="places"/>
    <x v="0"/>
  </r>
  <r>
    <n v="1593"/>
    <x v="1593"/>
    <s v="A trip to fulfill a dream of capturing the wonders and history of ancient Italy in person."/>
    <n v="22000"/>
    <n v="3"/>
    <x v="2"/>
    <x v="0"/>
    <s v="USD"/>
    <d v="2015-02-28T20:17:35"/>
    <x v="1593"/>
    <b v="0"/>
    <n v="3"/>
    <b v="0"/>
    <s v="photography/places"/>
    <n v="0"/>
    <n v="1"/>
    <x v="8"/>
    <s v="places"/>
    <x v="0"/>
  </r>
  <r>
    <n v="1594"/>
    <x v="1594"/>
    <s v="I photograph my love of New Orleans, create canvases and share those memories with you."/>
    <n v="1000"/>
    <n v="205"/>
    <x v="2"/>
    <x v="0"/>
    <s v="USD"/>
    <d v="2016-05-15T16:21:00"/>
    <x v="1594"/>
    <b v="0"/>
    <n v="10"/>
    <b v="0"/>
    <s v="photography/places"/>
    <n v="21"/>
    <n v="20.5"/>
    <x v="8"/>
    <s v="places"/>
    <x v="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b v="0"/>
    <n v="7"/>
    <b v="0"/>
    <s v="photography/places"/>
    <n v="0"/>
    <n v="40"/>
    <x v="8"/>
    <s v="places"/>
    <x v="3"/>
  </r>
  <r>
    <n v="1596"/>
    <x v="1596"/>
    <s v="London is beautiful. I want to create a book of stunning images from in and around our great city"/>
    <n v="3250"/>
    <n v="75"/>
    <x v="2"/>
    <x v="1"/>
    <s v="GBP"/>
    <d v="2014-12-13T11:19:29"/>
    <x v="1596"/>
    <b v="0"/>
    <n v="3"/>
    <b v="0"/>
    <s v="photography/places"/>
    <n v="2"/>
    <n v="25"/>
    <x v="8"/>
    <s v="places"/>
    <x v="3"/>
  </r>
  <r>
    <n v="1597"/>
    <x v="1597"/>
    <s v="We're starting up a new an improved way to do vacation rental management, but we need some funding to kick start it!"/>
    <n v="15000"/>
    <n v="0"/>
    <x v="2"/>
    <x v="0"/>
    <s v="USD"/>
    <d v="2016-09-20T08:29:57"/>
    <x v="1597"/>
    <b v="0"/>
    <n v="0"/>
    <b v="0"/>
    <s v="photography/places"/>
    <n v="0"/>
    <s v="0"/>
    <x v="8"/>
    <s v="places"/>
    <x v="2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b v="0"/>
    <n v="1"/>
    <b v="0"/>
    <s v="photography/places"/>
    <n v="0"/>
    <n v="1"/>
    <x v="8"/>
    <s v="places"/>
    <x v="0"/>
  </r>
  <r>
    <n v="1599"/>
    <x v="1599"/>
    <s v="A London photographer trekking 5,895m up Africa's Mount Kilimanjaro to pursue and enrich a career."/>
    <n v="500"/>
    <n v="0"/>
    <x v="2"/>
    <x v="1"/>
    <s v="GBP"/>
    <d v="2016-04-08T11:56:16"/>
    <x v="1599"/>
    <b v="0"/>
    <n v="0"/>
    <b v="0"/>
    <s v="photography/places"/>
    <n v="0"/>
    <s v="0"/>
    <x v="8"/>
    <s v="places"/>
    <x v="2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b v="0"/>
    <n v="9"/>
    <b v="0"/>
    <s v="photography/places"/>
    <n v="7"/>
    <n v="40.78"/>
    <x v="8"/>
    <s v="places"/>
    <x v="3"/>
  </r>
  <r>
    <n v="1601"/>
    <x v="1601"/>
    <s v="We're so close to releasing our long-awaited debut album! A little help will go a long way... let's do this!"/>
    <n v="2500"/>
    <n v="2706.23"/>
    <x v="0"/>
    <x v="0"/>
    <s v="USD"/>
    <d v="2011-05-05T02:13:53"/>
    <x v="1601"/>
    <b v="0"/>
    <n v="56"/>
    <b v="1"/>
    <s v="music/rock"/>
    <n v="108"/>
    <n v="48.33"/>
    <x v="4"/>
    <s v="rock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d v="2011-10-14T23:00:00"/>
    <x v="1602"/>
    <b v="0"/>
    <n v="32"/>
    <b v="1"/>
    <s v="music/rock"/>
    <n v="100"/>
    <n v="46.95"/>
    <x v="4"/>
    <s v="rock"/>
    <x v="6"/>
  </r>
  <r>
    <n v="1603"/>
    <x v="1603"/>
    <s v="An exercise in the wild and dangerous world of solo musicianship by Maxwell D Feinstein."/>
    <n v="2000"/>
    <n v="2000.66"/>
    <x v="0"/>
    <x v="0"/>
    <s v="USD"/>
    <d v="2012-01-28T04:04:19"/>
    <x v="1603"/>
    <b v="0"/>
    <n v="30"/>
    <b v="1"/>
    <s v="music/rock"/>
    <n v="100"/>
    <n v="66.69"/>
    <x v="4"/>
    <s v="rock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b v="0"/>
    <n v="70"/>
    <b v="1"/>
    <s v="music/rock"/>
    <n v="122"/>
    <n v="48.84"/>
    <x v="4"/>
    <s v="rock"/>
    <x v="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b v="0"/>
    <n v="44"/>
    <b v="1"/>
    <s v="music/rock"/>
    <n v="101"/>
    <n v="137.31"/>
    <x v="4"/>
    <s v="rock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b v="0"/>
    <n v="92"/>
    <b v="1"/>
    <s v="music/rock"/>
    <n v="101"/>
    <n v="87.83"/>
    <x v="4"/>
    <s v="rock"/>
    <x v="7"/>
  </r>
  <r>
    <n v="1607"/>
    <x v="1607"/>
    <s v="The world's only all-Asian American dance rock band, The Slants, needs a bus to tour cons, shows, and festivals."/>
    <n v="10000"/>
    <n v="14511"/>
    <x v="0"/>
    <x v="0"/>
    <s v="USD"/>
    <d v="2012-06-14T19:24:11"/>
    <x v="1607"/>
    <b v="0"/>
    <n v="205"/>
    <b v="1"/>
    <s v="music/rock"/>
    <n v="145"/>
    <n v="70.790000000000006"/>
    <x v="4"/>
    <s v="rock"/>
    <x v="5"/>
  </r>
  <r>
    <n v="1608"/>
    <x v="1608"/>
    <s v="The Devil &amp; Me's Debut album, &quot;...It's Not A Dream&quot;, featuring 9 original, Hard Rock songs."/>
    <n v="1200"/>
    <n v="1215"/>
    <x v="0"/>
    <x v="0"/>
    <s v="USD"/>
    <d v="2014-01-01T05:26:00"/>
    <x v="1608"/>
    <b v="0"/>
    <n v="23"/>
    <b v="1"/>
    <s v="music/rock"/>
    <n v="101"/>
    <n v="52.83"/>
    <x v="4"/>
    <s v="rock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d v="2011-11-02T08:00:00"/>
    <x v="1609"/>
    <b v="0"/>
    <n v="4"/>
    <b v="1"/>
    <s v="music/rock"/>
    <n v="118"/>
    <n v="443.75"/>
    <x v="4"/>
    <s v="rock"/>
    <x v="6"/>
  </r>
  <r>
    <n v="1610"/>
    <x v="1610"/>
    <s v="So The Story Goes is the upcoming album from &quot;Just Joe&quot; Altier."/>
    <n v="2000"/>
    <n v="5437"/>
    <x v="0"/>
    <x v="0"/>
    <s v="USD"/>
    <d v="2012-12-15T22:11:50"/>
    <x v="1610"/>
    <b v="0"/>
    <n v="112"/>
    <b v="1"/>
    <s v="music/rock"/>
    <n v="272"/>
    <n v="48.54"/>
    <x v="4"/>
    <s v="rock"/>
    <x v="5"/>
  </r>
  <r>
    <n v="1611"/>
    <x v="1611"/>
    <s v="Skelton-Luns CD/7&quot; No Big Deal."/>
    <n v="800"/>
    <n v="1001"/>
    <x v="0"/>
    <x v="0"/>
    <s v="USD"/>
    <d v="2013-06-05T00:00:32"/>
    <x v="1611"/>
    <b v="0"/>
    <n v="27"/>
    <b v="1"/>
    <s v="music/rock"/>
    <n v="125"/>
    <n v="37.07"/>
    <x v="4"/>
    <s v="rock"/>
    <x v="4"/>
  </r>
  <r>
    <n v="1612"/>
    <x v="1612"/>
    <s v="Help us achieve our goal to get our van repaired, gassed up, and road-ready for our winter tour!"/>
    <n v="500"/>
    <n v="550"/>
    <x v="0"/>
    <x v="0"/>
    <s v="USD"/>
    <d v="2013-01-02T20:59:44"/>
    <x v="1612"/>
    <b v="0"/>
    <n v="11"/>
    <b v="1"/>
    <s v="music/rock"/>
    <n v="110"/>
    <n v="50"/>
    <x v="4"/>
    <s v="rock"/>
    <x v="5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b v="0"/>
    <n v="26"/>
    <b v="1"/>
    <s v="music/rock"/>
    <n v="102"/>
    <n v="39.04"/>
    <x v="4"/>
    <s v="rock"/>
    <x v="5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b v="0"/>
    <n v="77"/>
    <b v="1"/>
    <s v="music/rock"/>
    <n v="103"/>
    <n v="66.69"/>
    <x v="4"/>
    <s v="rock"/>
    <x v="3"/>
  </r>
  <r>
    <n v="1615"/>
    <x v="1615"/>
    <s v="We are Reno Divorce!! Here is a taste of our upcoming release and we invite you to be a part of it."/>
    <n v="8000"/>
    <n v="9130"/>
    <x v="0"/>
    <x v="0"/>
    <s v="USD"/>
    <d v="2011-12-13T02:13:16"/>
    <x v="1615"/>
    <b v="0"/>
    <n v="136"/>
    <b v="1"/>
    <s v="music/rock"/>
    <n v="114"/>
    <n v="67.13"/>
    <x v="4"/>
    <s v="rock"/>
    <x v="6"/>
  </r>
  <r>
    <n v="1616"/>
    <x v="1616"/>
    <s v="HELP! We don't have much time.....Join Aly Jados in making her new EP a reality before the world ends!!!!"/>
    <n v="10000"/>
    <n v="10420"/>
    <x v="0"/>
    <x v="0"/>
    <s v="USD"/>
    <d v="2012-11-22T22:00:00"/>
    <x v="1616"/>
    <b v="0"/>
    <n v="157"/>
    <b v="1"/>
    <s v="music/rock"/>
    <n v="104"/>
    <n v="66.37"/>
    <x v="4"/>
    <s v="rock"/>
    <x v="5"/>
  </r>
  <r>
    <n v="1617"/>
    <x v="1617"/>
    <s v="The Coffis Brothers &amp;The Mountain Men are recording a brand new full length record."/>
    <n v="7000"/>
    <n v="10210"/>
    <x v="0"/>
    <x v="0"/>
    <s v="USD"/>
    <d v="2013-11-01T19:00:00"/>
    <x v="1617"/>
    <b v="0"/>
    <n v="158"/>
    <b v="1"/>
    <s v="music/rock"/>
    <n v="146"/>
    <n v="64.62"/>
    <x v="4"/>
    <s v="rock"/>
    <x v="4"/>
  </r>
  <r>
    <n v="1618"/>
    <x v="1618"/>
    <s v="Janus Word combines hard rock with melodic acoustic music for a unique and awesome sound."/>
    <n v="1500"/>
    <n v="1576"/>
    <x v="0"/>
    <x v="0"/>
    <s v="USD"/>
    <d v="2013-03-08T15:42:15"/>
    <x v="1618"/>
    <b v="0"/>
    <n v="27"/>
    <b v="1"/>
    <s v="music/rock"/>
    <n v="105"/>
    <n v="58.37"/>
    <x v="4"/>
    <s v="rock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b v="0"/>
    <n v="23"/>
    <b v="1"/>
    <s v="music/rock"/>
    <n v="133"/>
    <n v="86.96"/>
    <x v="4"/>
    <s v="rock"/>
    <x v="3"/>
  </r>
  <r>
    <n v="1620"/>
    <x v="1620"/>
    <s v="Kickstarting my music career with 300 hard copy CDs of my first release."/>
    <n v="1000"/>
    <n v="1130"/>
    <x v="0"/>
    <x v="0"/>
    <s v="USD"/>
    <d v="2013-02-23T08:09:00"/>
    <x v="1620"/>
    <b v="0"/>
    <n v="17"/>
    <b v="1"/>
    <s v="music/rock"/>
    <n v="113"/>
    <n v="66.47"/>
    <x v="4"/>
    <s v="rock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d v="2012-05-28T03:59:00"/>
    <x v="1621"/>
    <b v="0"/>
    <n v="37"/>
    <b v="1"/>
    <s v="music/rock"/>
    <n v="121"/>
    <n v="163.78"/>
    <x v="4"/>
    <s v="rock"/>
    <x v="5"/>
  </r>
  <r>
    <n v="1622"/>
    <x v="1622"/>
    <s v="Join in PrincessFrank's conquest of the Rock&amp;Roll kingdom! Pledge your support and help him claim the throne of Rock!"/>
    <n v="6900"/>
    <n v="7019"/>
    <x v="0"/>
    <x v="0"/>
    <s v="USD"/>
    <d v="2014-12-17T07:59:00"/>
    <x v="1622"/>
    <b v="0"/>
    <n v="65"/>
    <b v="1"/>
    <s v="music/rock"/>
    <n v="102"/>
    <n v="107.98"/>
    <x v="4"/>
    <s v="rock"/>
    <x v="3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b v="0"/>
    <n v="18"/>
    <b v="1"/>
    <s v="music/rock"/>
    <n v="101"/>
    <n v="42.11"/>
    <x v="4"/>
    <s v="rock"/>
    <x v="4"/>
  </r>
  <r>
    <n v="1624"/>
    <x v="1624"/>
    <s v="Joey De Noble is raising money to help record his latest music, and he wants YOU to be a part of it!"/>
    <n v="1000"/>
    <n v="1180"/>
    <x v="0"/>
    <x v="0"/>
    <s v="USD"/>
    <d v="2013-01-09T08:48:55"/>
    <x v="1624"/>
    <b v="0"/>
    <n v="25"/>
    <b v="1"/>
    <s v="music/rock"/>
    <n v="118"/>
    <n v="47.2"/>
    <x v="4"/>
    <s v="rock"/>
    <x v="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b v="0"/>
    <n v="104"/>
    <b v="1"/>
    <s v="music/rock"/>
    <n v="155"/>
    <n v="112.02"/>
    <x v="4"/>
    <s v="rock"/>
    <x v="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b v="0"/>
    <n v="108"/>
    <b v="1"/>
    <s v="music/rock"/>
    <n v="101"/>
    <n v="74.95"/>
    <x v="4"/>
    <s v="rock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b v="0"/>
    <n v="38"/>
    <b v="1"/>
    <s v="music/rock"/>
    <n v="117"/>
    <n v="61.58"/>
    <x v="4"/>
    <s v="rock"/>
    <x v="5"/>
  </r>
  <r>
    <n v="1628"/>
    <x v="1628"/>
    <s v="Original Jewish rock music on human relationships and identity"/>
    <n v="4000"/>
    <n v="4037"/>
    <x v="0"/>
    <x v="0"/>
    <s v="USD"/>
    <d v="2014-06-17T17:41:22"/>
    <x v="1628"/>
    <b v="0"/>
    <n v="88"/>
    <b v="1"/>
    <s v="music/rock"/>
    <n v="101"/>
    <n v="45.88"/>
    <x v="4"/>
    <s v="rock"/>
    <x v="3"/>
  </r>
  <r>
    <n v="1629"/>
    <x v="1629"/>
    <s v="Help Off The Turnpike release new music, and set fire to everything!"/>
    <n v="6000"/>
    <n v="6220"/>
    <x v="0"/>
    <x v="0"/>
    <s v="USD"/>
    <d v="2014-02-20T20:48:53"/>
    <x v="1629"/>
    <b v="0"/>
    <n v="82"/>
    <b v="1"/>
    <s v="music/rock"/>
    <n v="104"/>
    <n v="75.849999999999994"/>
    <x v="4"/>
    <s v="rock"/>
    <x v="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b v="0"/>
    <n v="126"/>
    <b v="1"/>
    <s v="music/rock"/>
    <n v="265"/>
    <n v="84.21"/>
    <x v="4"/>
    <s v="rock"/>
    <x v="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b v="0"/>
    <n v="133"/>
    <b v="1"/>
    <s v="music/rock"/>
    <n v="156"/>
    <n v="117.23"/>
    <x v="4"/>
    <s v="rock"/>
    <x v="5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b v="0"/>
    <n v="47"/>
    <b v="1"/>
    <s v="music/rock"/>
    <n v="102"/>
    <n v="86.49"/>
    <x v="4"/>
    <s v="rock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b v="0"/>
    <n v="58"/>
    <b v="1"/>
    <s v="music/rock"/>
    <n v="100"/>
    <n v="172.41"/>
    <x v="4"/>
    <s v="rock"/>
    <x v="6"/>
  </r>
  <r>
    <n v="1634"/>
    <x v="1634"/>
    <s v="Recording Debut  Album w/ Producer Ikey Owens from Free Moral Agents/ The Mars Volta"/>
    <n v="2000"/>
    <n v="2010"/>
    <x v="0"/>
    <x v="0"/>
    <s v="USD"/>
    <d v="2011-06-02T05:59:00"/>
    <x v="1634"/>
    <b v="0"/>
    <n v="32"/>
    <b v="1"/>
    <s v="music/rock"/>
    <n v="101"/>
    <n v="62.81"/>
    <x v="4"/>
    <s v="rock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b v="0"/>
    <n v="37"/>
    <b v="1"/>
    <s v="music/rock"/>
    <n v="125"/>
    <n v="67.73"/>
    <x v="4"/>
    <s v="rock"/>
    <x v="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b v="0"/>
    <n v="87"/>
    <b v="1"/>
    <s v="music/rock"/>
    <n v="104"/>
    <n v="53.56"/>
    <x v="4"/>
    <s v="rock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d v="2009-12-31T23:39:00"/>
    <x v="1637"/>
    <b v="0"/>
    <n v="15"/>
    <b v="1"/>
    <s v="music/rock"/>
    <n v="104"/>
    <n v="34.6"/>
    <x v="4"/>
    <s v="rock"/>
    <x v="8"/>
  </r>
  <r>
    <n v="1638"/>
    <x v="1638"/>
    <s v="Avenues will be going in to the studio to record a new EP with Matt Allison!"/>
    <n v="1000"/>
    <n v="1050"/>
    <x v="0"/>
    <x v="0"/>
    <s v="USD"/>
    <d v="2013-02-28T21:25:00"/>
    <x v="1638"/>
    <b v="0"/>
    <n v="27"/>
    <b v="1"/>
    <s v="music/rock"/>
    <n v="105"/>
    <n v="38.89"/>
    <x v="4"/>
    <s v="rock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b v="0"/>
    <n v="19"/>
    <b v="1"/>
    <s v="music/rock"/>
    <n v="100"/>
    <n v="94.74"/>
    <x v="4"/>
    <s v="rock"/>
    <x v="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b v="0"/>
    <n v="17"/>
    <b v="1"/>
    <s v="music/rock"/>
    <n v="170"/>
    <n v="39.97"/>
    <x v="4"/>
    <s v="rock"/>
    <x v="7"/>
  </r>
  <r>
    <n v="1641"/>
    <x v="1641"/>
    <s v="Music Video For Upbeat and Inspiring Song - Run For Your Life"/>
    <n v="2500"/>
    <n v="2535"/>
    <x v="0"/>
    <x v="0"/>
    <s v="USD"/>
    <d v="2014-12-19T14:19:04"/>
    <x v="1641"/>
    <b v="0"/>
    <n v="26"/>
    <b v="1"/>
    <s v="music/pop"/>
    <n v="101"/>
    <n v="97.5"/>
    <x v="4"/>
    <s v="pop"/>
    <x v="3"/>
  </r>
  <r>
    <n v="1642"/>
    <x v="1642"/>
    <s v="Pop Garden Radio Presents: The Rock on the Road Tour Season 2 CD. 23 great Pop tracks from independent Pop artists."/>
    <n v="1200"/>
    <n v="1200"/>
    <x v="0"/>
    <x v="0"/>
    <s v="USD"/>
    <d v="2011-06-14T00:35:27"/>
    <x v="1642"/>
    <b v="0"/>
    <n v="28"/>
    <b v="1"/>
    <s v="music/pop"/>
    <n v="100"/>
    <n v="42.86"/>
    <x v="4"/>
    <s v="pop"/>
    <x v="6"/>
  </r>
  <r>
    <n v="1643"/>
    <x v="1643"/>
    <s v="This Is All Now is putting out a brand new record, and we need YOUR help to do it!"/>
    <n v="5000"/>
    <n v="6235"/>
    <x v="0"/>
    <x v="0"/>
    <s v="USD"/>
    <d v="2012-09-24T19:46:52"/>
    <x v="1643"/>
    <b v="0"/>
    <n v="37"/>
    <b v="1"/>
    <s v="music/pop"/>
    <n v="125"/>
    <n v="168.51"/>
    <x v="4"/>
    <s v="pop"/>
    <x v="5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b v="0"/>
    <n v="128"/>
    <b v="1"/>
    <s v="music/pop"/>
    <n v="110"/>
    <n v="85.55"/>
    <x v="4"/>
    <s v="pop"/>
    <x v="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b v="0"/>
    <n v="10"/>
    <b v="1"/>
    <s v="music/pop"/>
    <n v="111"/>
    <n v="554"/>
    <x v="4"/>
    <s v="pop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b v="0"/>
    <n v="83"/>
    <b v="1"/>
    <s v="music/pop"/>
    <n v="110"/>
    <n v="26.55"/>
    <x v="4"/>
    <s v="pop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d v="2012-06-09T09:49:37"/>
    <x v="1647"/>
    <b v="0"/>
    <n v="46"/>
    <b v="1"/>
    <s v="music/pop"/>
    <n v="105"/>
    <n v="113.83"/>
    <x v="4"/>
    <s v="pop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b v="0"/>
    <n v="90"/>
    <b v="1"/>
    <s v="music/pop"/>
    <n v="125"/>
    <n v="32.01"/>
    <x v="4"/>
    <s v="pop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b v="0"/>
    <n v="81"/>
    <b v="1"/>
    <s v="music/pop"/>
    <n v="101"/>
    <n v="47.19"/>
    <x v="4"/>
    <s v="pop"/>
    <x v="3"/>
  </r>
  <r>
    <n v="1650"/>
    <x v="1650"/>
    <s v="Help me record a CD that uses pop styling to give a fresh sound to ancient wisdom from scripture!"/>
    <n v="2000"/>
    <n v="2831"/>
    <x v="0"/>
    <x v="0"/>
    <s v="USD"/>
    <d v="2013-10-09T10:27:17"/>
    <x v="1650"/>
    <b v="0"/>
    <n v="32"/>
    <b v="1"/>
    <s v="music/pop"/>
    <n v="142"/>
    <n v="88.47"/>
    <x v="4"/>
    <s v="pop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b v="0"/>
    <n v="20"/>
    <b v="1"/>
    <s v="music/pop"/>
    <n v="101"/>
    <n v="100.75"/>
    <x v="4"/>
    <s v="pop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b v="0"/>
    <n v="70"/>
    <b v="1"/>
    <s v="music/pop"/>
    <n v="101"/>
    <n v="64.709999999999994"/>
    <x v="4"/>
    <s v="pop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b v="0"/>
    <n v="168"/>
    <b v="1"/>
    <s v="music/pop"/>
    <n v="174"/>
    <n v="51.85"/>
    <x v="4"/>
    <s v="pop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b v="0"/>
    <n v="34"/>
    <b v="1"/>
    <s v="music/pop"/>
    <n v="120"/>
    <n v="38.79"/>
    <x v="4"/>
    <s v="pop"/>
    <x v="5"/>
  </r>
  <r>
    <n v="1655"/>
    <x v="1655"/>
    <s v="Berklee College of Music student, Meg Porter needs YOUR help to fund her very first EP!"/>
    <n v="1500"/>
    <n v="2143"/>
    <x v="0"/>
    <x v="0"/>
    <s v="USD"/>
    <d v="2012-04-05T18:00:20"/>
    <x v="1655"/>
    <b v="0"/>
    <n v="48"/>
    <b v="1"/>
    <s v="music/pop"/>
    <n v="143"/>
    <n v="44.65"/>
    <x v="4"/>
    <s v="pop"/>
    <x v="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b v="0"/>
    <n v="48"/>
    <b v="1"/>
    <s v="music/pop"/>
    <n v="100"/>
    <n v="156.77000000000001"/>
    <x v="4"/>
    <s v="pop"/>
    <x v="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b v="0"/>
    <n v="221"/>
    <b v="1"/>
    <s v="music/pop"/>
    <n v="105"/>
    <n v="118.7"/>
    <x v="4"/>
    <s v="pop"/>
    <x v="5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b v="0"/>
    <n v="107"/>
    <b v="1"/>
    <s v="music/pop"/>
    <n v="132"/>
    <n v="74.150000000000006"/>
    <x v="4"/>
    <s v="pop"/>
    <x v="5"/>
  </r>
  <r>
    <n v="1659"/>
    <x v="1659"/>
    <s v="The long awaited Christmas EP is in session! We need your help to get it professionally mixed, produced and manufactured."/>
    <n v="500"/>
    <n v="564"/>
    <x v="0"/>
    <x v="1"/>
    <s v="GBP"/>
    <d v="2013-12-17T12:00:00"/>
    <x v="1659"/>
    <b v="0"/>
    <n v="45"/>
    <b v="1"/>
    <s v="music/pop"/>
    <n v="113"/>
    <n v="12.53"/>
    <x v="4"/>
    <s v="pop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b v="0"/>
    <n v="36"/>
    <b v="1"/>
    <s v="music/pop"/>
    <n v="1254"/>
    <n v="27.86"/>
    <x v="4"/>
    <s v="pop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b v="0"/>
    <n v="101"/>
    <b v="1"/>
    <s v="music/pop"/>
    <n v="103"/>
    <n v="80.180000000000007"/>
    <x v="4"/>
    <s v="pop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b v="0"/>
    <n v="62"/>
    <b v="1"/>
    <s v="music/pop"/>
    <n v="103"/>
    <n v="132.44"/>
    <x v="4"/>
    <s v="pop"/>
    <x v="6"/>
  </r>
  <r>
    <n v="1663"/>
    <x v="1663"/>
    <s v="music is as important to the eyes as it is to the ears. help bring ghost to life in front of your eyes."/>
    <n v="1000"/>
    <n v="1080"/>
    <x v="0"/>
    <x v="0"/>
    <s v="USD"/>
    <d v="2015-02-01T00:31:47"/>
    <x v="1663"/>
    <b v="0"/>
    <n v="32"/>
    <b v="1"/>
    <s v="music/pop"/>
    <n v="108"/>
    <n v="33.75"/>
    <x v="4"/>
    <s v="pop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d v="2012-03-16T03:59:00"/>
    <x v="1664"/>
    <b v="0"/>
    <n v="89"/>
    <b v="1"/>
    <s v="music/pop"/>
    <n v="122"/>
    <n v="34.380000000000003"/>
    <x v="4"/>
    <s v="pop"/>
    <x v="5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b v="0"/>
    <n v="93"/>
    <b v="1"/>
    <s v="music/pop"/>
    <n v="119"/>
    <n v="44.96"/>
    <x v="4"/>
    <s v="pop"/>
    <x v="6"/>
  </r>
  <r>
    <n v="1666"/>
    <x v="1666"/>
    <s v="Play a KEY role in Venus On Fire's success - Working with a World Class Producer to make a memorable EP."/>
    <n v="2500"/>
    <n v="4022"/>
    <x v="0"/>
    <x v="0"/>
    <s v="USD"/>
    <d v="2013-03-28T05:04:33"/>
    <x v="1666"/>
    <b v="0"/>
    <n v="98"/>
    <b v="1"/>
    <s v="music/pop"/>
    <n v="161"/>
    <n v="41.04"/>
    <x v="4"/>
    <s v="pop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b v="0"/>
    <n v="82"/>
    <b v="1"/>
    <s v="music/pop"/>
    <n v="127"/>
    <n v="52.6"/>
    <x v="4"/>
    <s v="pop"/>
    <x v="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b v="0"/>
    <n v="116"/>
    <b v="1"/>
    <s v="music/pop"/>
    <n v="103"/>
    <n v="70.78"/>
    <x v="4"/>
    <s v="pop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b v="0"/>
    <n v="52"/>
    <b v="1"/>
    <s v="music/pop"/>
    <n v="140"/>
    <n v="53.75"/>
    <x v="4"/>
    <s v="pop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b v="0"/>
    <n v="23"/>
    <b v="1"/>
    <s v="music/pop"/>
    <n v="103"/>
    <n v="44.61"/>
    <x v="4"/>
    <s v="pop"/>
    <x v="7"/>
  </r>
  <r>
    <n v="1671"/>
    <x v="1671"/>
    <s v="I am seeking funding in order to help take my music from a hobby to a career."/>
    <n v="2000"/>
    <n v="2013.47"/>
    <x v="0"/>
    <x v="0"/>
    <s v="USD"/>
    <d v="2016-08-01T13:03:34"/>
    <x v="1671"/>
    <b v="0"/>
    <n v="77"/>
    <b v="1"/>
    <s v="music/pop"/>
    <n v="101"/>
    <n v="26.15"/>
    <x v="4"/>
    <s v="pop"/>
    <x v="2"/>
  </r>
  <r>
    <n v="1672"/>
    <x v="1672"/>
    <s v="Sweet, sweet harmonies from Portland Oregon's premiere high school women's a cappella group."/>
    <n v="1700"/>
    <n v="1920"/>
    <x v="0"/>
    <x v="0"/>
    <s v="USD"/>
    <d v="2012-06-04T15:45:30"/>
    <x v="1672"/>
    <b v="0"/>
    <n v="49"/>
    <b v="1"/>
    <s v="music/pop"/>
    <n v="113"/>
    <n v="39.18"/>
    <x v="4"/>
    <s v="pop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b v="0"/>
    <n v="59"/>
    <b v="1"/>
    <s v="music/pop"/>
    <n v="128"/>
    <n v="45.59"/>
    <x v="4"/>
    <s v="pop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b v="0"/>
    <n v="113"/>
    <b v="1"/>
    <s v="music/pop"/>
    <n v="202"/>
    <n v="89.25"/>
    <x v="4"/>
    <s v="pop"/>
    <x v="2"/>
  </r>
  <r>
    <n v="1675"/>
    <x v="1675"/>
    <s v="The Great Party is releasing their debut album. Here's your chance to be a part of it!"/>
    <n v="1000"/>
    <n v="1374.16"/>
    <x v="0"/>
    <x v="0"/>
    <s v="USD"/>
    <d v="2011-10-16T22:03:00"/>
    <x v="1675"/>
    <b v="0"/>
    <n v="34"/>
    <b v="1"/>
    <s v="music/pop"/>
    <n v="137"/>
    <n v="40.42"/>
    <x v="4"/>
    <s v="pop"/>
    <x v="6"/>
  </r>
  <r>
    <n v="1676"/>
    <x v="1676"/>
    <s v="Help fund Bridge 19's tour in support of their first duo record, to be released in May 2012."/>
    <n v="3000"/>
    <n v="3460"/>
    <x v="0"/>
    <x v="0"/>
    <s v="USD"/>
    <d v="2012-04-21T03:59:00"/>
    <x v="1676"/>
    <b v="0"/>
    <n v="42"/>
    <b v="1"/>
    <s v="music/pop"/>
    <n v="115"/>
    <n v="82.38"/>
    <x v="4"/>
    <s v="pop"/>
    <x v="5"/>
  </r>
  <r>
    <n v="1677"/>
    <x v="1677"/>
    <s v="It's time to record my new album. Studio, musicians and arranger are ready, are you coming on this journey with me?"/>
    <n v="6000"/>
    <n v="6700"/>
    <x v="0"/>
    <x v="3"/>
    <s v="EUR"/>
    <d v="2016-04-16T05:59:00"/>
    <x v="1677"/>
    <b v="0"/>
    <n v="42"/>
    <b v="1"/>
    <s v="music/pop"/>
    <n v="112"/>
    <n v="159.52000000000001"/>
    <x v="4"/>
    <s v="pop"/>
    <x v="2"/>
  </r>
  <r>
    <n v="1678"/>
    <x v="1678"/>
    <s v="Help me make an amazing music video so that I can take my music to the next level and get a manager!"/>
    <n v="1500"/>
    <n v="1776"/>
    <x v="0"/>
    <x v="0"/>
    <s v="USD"/>
    <d v="2014-02-06T20:31:11"/>
    <x v="1678"/>
    <b v="0"/>
    <n v="49"/>
    <b v="1"/>
    <s v="music/pop"/>
    <n v="118"/>
    <n v="36.24"/>
    <x v="4"/>
    <s v="pop"/>
    <x v="3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b v="0"/>
    <n v="56"/>
    <b v="1"/>
    <s v="music/pop"/>
    <n v="175"/>
    <n v="62.5"/>
    <x v="4"/>
    <s v="pop"/>
    <x v="6"/>
  </r>
  <r>
    <n v="1680"/>
    <x v="1680"/>
    <s v="Working Musician dilemma #164: how the taxman put Kick the Record 2.0 on hold"/>
    <n v="1000"/>
    <n v="1175"/>
    <x v="0"/>
    <x v="0"/>
    <s v="USD"/>
    <d v="2014-07-12T18:11:07"/>
    <x v="1680"/>
    <b v="0"/>
    <n v="25"/>
    <b v="1"/>
    <s v="music/pop"/>
    <n v="118"/>
    <n v="47"/>
    <x v="4"/>
    <s v="pop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b v="0"/>
    <n v="884"/>
    <b v="0"/>
    <s v="music/faith"/>
    <n v="101"/>
    <n v="74.58"/>
    <x v="4"/>
    <s v="faith"/>
    <x v="1"/>
  </r>
  <r>
    <n v="1682"/>
    <x v="1682"/>
    <s v="Christian singer-wongerwriter searching for funding to record CD of original Christian music."/>
    <n v="6000"/>
    <n v="0"/>
    <x v="3"/>
    <x v="0"/>
    <s v="USD"/>
    <d v="2017-04-14T04:07:40"/>
    <x v="1682"/>
    <b v="0"/>
    <n v="0"/>
    <b v="0"/>
    <s v="music/faith"/>
    <n v="0"/>
    <s v="0"/>
    <x v="4"/>
    <s v="faith"/>
    <x v="1"/>
  </r>
  <r>
    <n v="1683"/>
    <x v="1683"/>
    <s v="Rendre tÃ©moignage de ce que Dieu fait chaque jour pour moi et venir en  aide  aux autres, c'est  mon but."/>
    <n v="3500"/>
    <n v="760"/>
    <x v="3"/>
    <x v="6"/>
    <s v="EUR"/>
    <d v="2017-04-07T18:45:38"/>
    <x v="1683"/>
    <b v="0"/>
    <n v="10"/>
    <b v="0"/>
    <s v="music/faith"/>
    <n v="22"/>
    <n v="76"/>
    <x v="4"/>
    <s v="faith"/>
    <x v="1"/>
  </r>
  <r>
    <n v="1684"/>
    <x v="1684"/>
    <s v="New Music from Marty Mikles!  A new EP all about God's Goodness &amp; Mercy."/>
    <n v="8000"/>
    <n v="8730"/>
    <x v="3"/>
    <x v="0"/>
    <s v="USD"/>
    <d v="2017-03-17T18:34:01"/>
    <x v="1684"/>
    <b v="0"/>
    <n v="101"/>
    <b v="0"/>
    <s v="music/faith"/>
    <n v="109"/>
    <n v="86.44"/>
    <x v="4"/>
    <s v="faith"/>
    <x v="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b v="0"/>
    <n v="15"/>
    <b v="0"/>
    <s v="music/faith"/>
    <n v="103"/>
    <n v="24"/>
    <x v="4"/>
    <s v="faith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b v="0"/>
    <n v="1"/>
    <b v="0"/>
    <s v="music/faith"/>
    <n v="0"/>
    <n v="18"/>
    <x v="4"/>
    <s v="faith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b v="0"/>
    <n v="39"/>
    <b v="0"/>
    <s v="music/faith"/>
    <n v="31"/>
    <n v="80.13"/>
    <x v="4"/>
    <s v="faith"/>
    <x v="1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b v="0"/>
    <n v="7"/>
    <b v="0"/>
    <s v="music/faith"/>
    <n v="44"/>
    <n v="253.14"/>
    <x v="4"/>
    <s v="faith"/>
    <x v="1"/>
  </r>
  <r>
    <n v="1689"/>
    <x v="1689"/>
    <s v="Praising the Living God in the second half of life."/>
    <n v="2400"/>
    <n v="2400"/>
    <x v="3"/>
    <x v="0"/>
    <s v="USD"/>
    <d v="2017-03-16T21:37:10"/>
    <x v="1689"/>
    <b v="0"/>
    <n v="14"/>
    <b v="0"/>
    <s v="music/faith"/>
    <n v="100"/>
    <n v="171.43"/>
    <x v="4"/>
    <s v="faith"/>
    <x v="1"/>
  </r>
  <r>
    <n v="1690"/>
    <x v="1690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b v="0"/>
    <n v="11"/>
    <b v="0"/>
    <s v="music/faith"/>
    <n v="25"/>
    <n v="57.73"/>
    <x v="4"/>
    <s v="faith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b v="0"/>
    <n v="38"/>
    <b v="0"/>
    <s v="music/faith"/>
    <n v="33"/>
    <n v="264.26"/>
    <x v="4"/>
    <s v="faith"/>
    <x v="1"/>
  </r>
  <r>
    <n v="1692"/>
    <x v="1692"/>
    <s v="After 3 years.....It's time for some new music! Album #2 is in motion and I can't wait to share it with all of you!"/>
    <n v="5000"/>
    <n v="2390"/>
    <x v="3"/>
    <x v="0"/>
    <s v="USD"/>
    <d v="2017-03-26T23:59:00"/>
    <x v="1692"/>
    <b v="0"/>
    <n v="15"/>
    <b v="0"/>
    <s v="music/faith"/>
    <n v="48"/>
    <n v="159.33000000000001"/>
    <x v="4"/>
    <s v="faith"/>
    <x v="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b v="0"/>
    <n v="8"/>
    <b v="0"/>
    <s v="music/faith"/>
    <n v="9"/>
    <n v="35"/>
    <x v="4"/>
    <s v="faith"/>
    <x v="1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b v="0"/>
    <n v="1"/>
    <b v="0"/>
    <s v="music/faith"/>
    <n v="0"/>
    <n v="5"/>
    <x v="4"/>
    <s v="faith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b v="0"/>
    <n v="23"/>
    <b v="0"/>
    <s v="music/faith"/>
    <n v="12"/>
    <n v="61.09"/>
    <x v="4"/>
    <s v="faith"/>
    <x v="1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b v="0"/>
    <n v="0"/>
    <b v="0"/>
    <s v="music/faith"/>
    <n v="0"/>
    <s v="0"/>
    <x v="4"/>
    <s v="faith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d v="2017-04-09T23:47:28"/>
    <x v="1697"/>
    <b v="0"/>
    <n v="22"/>
    <b v="0"/>
    <s v="music/faith"/>
    <n v="20"/>
    <n v="114.82"/>
    <x v="4"/>
    <s v="faith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b v="0"/>
    <n v="0"/>
    <b v="0"/>
    <s v="music/faith"/>
    <n v="0"/>
    <s v="0"/>
    <x v="4"/>
    <s v="faith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b v="0"/>
    <n v="4"/>
    <b v="0"/>
    <s v="music/faith"/>
    <n v="4"/>
    <n v="54"/>
    <x v="4"/>
    <s v="faith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b v="0"/>
    <n v="79"/>
    <b v="0"/>
    <s v="music/faith"/>
    <n v="26"/>
    <n v="65.97"/>
    <x v="4"/>
    <s v="faith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b v="0"/>
    <n v="2"/>
    <b v="0"/>
    <s v="music/faith"/>
    <n v="0"/>
    <n v="5"/>
    <x v="4"/>
    <s v="faith"/>
    <x v="3"/>
  </r>
  <r>
    <n v="1702"/>
    <x v="1702"/>
    <s v="I can do all things through christ jesus"/>
    <n v="16500"/>
    <n v="1"/>
    <x v="2"/>
    <x v="0"/>
    <s v="USD"/>
    <d v="2015-03-30T19:52:30"/>
    <x v="1702"/>
    <b v="0"/>
    <n v="1"/>
    <b v="0"/>
    <s v="music/faith"/>
    <n v="0"/>
    <n v="1"/>
    <x v="4"/>
    <s v="faith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d v="2015-08-31T06:45:37"/>
    <x v="1703"/>
    <b v="0"/>
    <n v="2"/>
    <b v="0"/>
    <s v="music/faith"/>
    <n v="1"/>
    <n v="25.5"/>
    <x v="4"/>
    <s v="faith"/>
    <x v="0"/>
  </r>
  <r>
    <n v="1704"/>
    <x v="1704"/>
    <s v="We want to record an album of popular praise &amp; worship songs with our own influence and style."/>
    <n v="2000"/>
    <n v="1302"/>
    <x v="2"/>
    <x v="0"/>
    <s v="USD"/>
    <d v="2015-02-16T03:21:13"/>
    <x v="1704"/>
    <b v="0"/>
    <n v="11"/>
    <b v="0"/>
    <s v="music/faith"/>
    <n v="65"/>
    <n v="118.36"/>
    <x v="4"/>
    <s v="faith"/>
    <x v="0"/>
  </r>
  <r>
    <n v="1705"/>
    <x v="1705"/>
    <s v="An instrumental album that ranges from hymns to contemporary music. All the music is recorded by myself."/>
    <n v="2000"/>
    <n v="0"/>
    <x v="2"/>
    <x v="0"/>
    <s v="USD"/>
    <d v="2015-09-09T16:00:00"/>
    <x v="1705"/>
    <b v="0"/>
    <n v="0"/>
    <b v="0"/>
    <s v="music/faith"/>
    <n v="0"/>
    <s v="0"/>
    <x v="4"/>
    <s v="faith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b v="0"/>
    <n v="0"/>
    <b v="0"/>
    <s v="music/faith"/>
    <n v="0"/>
    <s v="0"/>
    <x v="4"/>
    <s v="faith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b v="0"/>
    <n v="9"/>
    <b v="0"/>
    <s v="music/faith"/>
    <n v="10"/>
    <n v="54.11"/>
    <x v="4"/>
    <s v="faith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b v="0"/>
    <n v="0"/>
    <b v="0"/>
    <s v="music/faith"/>
    <n v="0"/>
    <s v="0"/>
    <x v="4"/>
    <s v="faith"/>
    <x v="2"/>
  </r>
  <r>
    <n v="1709"/>
    <x v="1709"/>
    <s v="A project to set psalms to music. The psalms are taken from the English Standard Version (ESV) of the Bible."/>
    <n v="1750"/>
    <n v="85"/>
    <x v="2"/>
    <x v="0"/>
    <s v="USD"/>
    <d v="2014-08-31T19:39:00"/>
    <x v="1709"/>
    <b v="0"/>
    <n v="4"/>
    <b v="0"/>
    <s v="music/faith"/>
    <n v="5"/>
    <n v="21.25"/>
    <x v="4"/>
    <s v="faith"/>
    <x v="3"/>
  </r>
  <r>
    <n v="1710"/>
    <x v="1710"/>
    <s v="We want to create a gospel live album which has never been produced before."/>
    <n v="5000"/>
    <n v="34"/>
    <x v="2"/>
    <x v="12"/>
    <s v="EUR"/>
    <d v="2016-01-18T13:00:00"/>
    <x v="1710"/>
    <b v="0"/>
    <n v="1"/>
    <b v="0"/>
    <s v="music/faith"/>
    <n v="1"/>
    <n v="34"/>
    <x v="4"/>
    <s v="faith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b v="0"/>
    <n v="2"/>
    <b v="0"/>
    <s v="music/faith"/>
    <n v="11"/>
    <n v="525"/>
    <x v="4"/>
    <s v="faith"/>
    <x v="3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b v="0"/>
    <n v="0"/>
    <b v="0"/>
    <s v="music/faith"/>
    <n v="0"/>
    <s v="0"/>
    <x v="4"/>
    <s v="faith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b v="0"/>
    <n v="1"/>
    <b v="0"/>
    <s v="music/faith"/>
    <n v="2"/>
    <n v="50"/>
    <x v="4"/>
    <s v="faith"/>
    <x v="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b v="0"/>
    <n v="17"/>
    <b v="0"/>
    <s v="music/faith"/>
    <n v="8"/>
    <n v="115.71"/>
    <x v="4"/>
    <s v="faith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b v="0"/>
    <n v="2"/>
    <b v="0"/>
    <s v="music/faith"/>
    <n v="0"/>
    <n v="5.5"/>
    <x v="4"/>
    <s v="faith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b v="0"/>
    <n v="3"/>
    <b v="0"/>
    <s v="music/faith"/>
    <n v="8"/>
    <n v="50"/>
    <x v="4"/>
    <s v="faith"/>
    <x v="2"/>
  </r>
  <r>
    <n v="1717"/>
    <x v="1717"/>
    <s v="Our first record created to reach, inspire, and ultimately express the love of Jesus to our generation."/>
    <n v="3265"/>
    <n v="1395"/>
    <x v="2"/>
    <x v="0"/>
    <s v="USD"/>
    <d v="2016-04-21T04:00:00"/>
    <x v="1717"/>
    <b v="0"/>
    <n v="41"/>
    <b v="0"/>
    <s v="music/faith"/>
    <n v="43"/>
    <n v="34.020000000000003"/>
    <x v="4"/>
    <s v="faith"/>
    <x v="2"/>
  </r>
  <r>
    <n v="1718"/>
    <x v="1718"/>
    <s v="A melody for the galaxy."/>
    <n v="35000"/>
    <n v="75"/>
    <x v="2"/>
    <x v="0"/>
    <s v="USD"/>
    <d v="2016-05-14T04:59:00"/>
    <x v="1718"/>
    <b v="0"/>
    <n v="2"/>
    <b v="0"/>
    <s v="music/faith"/>
    <n v="0"/>
    <n v="37.5"/>
    <x v="4"/>
    <s v="faith"/>
    <x v="2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b v="0"/>
    <n v="3"/>
    <b v="0"/>
    <s v="music/faith"/>
    <n v="1"/>
    <n v="11.67"/>
    <x v="4"/>
    <s v="faith"/>
    <x v="3"/>
  </r>
  <r>
    <n v="1720"/>
    <x v="1720"/>
    <s v="Justin and Elly Heckel just finished recording their Debut Album and need your help to release it to the rest of the World!"/>
    <n v="4000"/>
    <n v="225"/>
    <x v="2"/>
    <x v="0"/>
    <s v="USD"/>
    <d v="2014-11-09T19:47:51"/>
    <x v="1720"/>
    <b v="0"/>
    <n v="8"/>
    <b v="0"/>
    <s v="music/faith"/>
    <n v="6"/>
    <n v="28.13"/>
    <x v="4"/>
    <s v="faith"/>
    <x v="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b v="0"/>
    <n v="0"/>
    <b v="0"/>
    <s v="music/faith"/>
    <n v="0"/>
    <s v="0"/>
    <x v="4"/>
    <s v="faith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d v="2016-04-03T00:10:00"/>
    <x v="1722"/>
    <b v="0"/>
    <n v="1"/>
    <b v="0"/>
    <s v="music/faith"/>
    <n v="0"/>
    <n v="1"/>
    <x v="4"/>
    <s v="faith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b v="0"/>
    <n v="3"/>
    <b v="0"/>
    <s v="music/faith"/>
    <n v="7"/>
    <n v="216.67"/>
    <x v="4"/>
    <s v="faith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b v="0"/>
    <n v="4"/>
    <b v="0"/>
    <s v="music/faith"/>
    <n v="1"/>
    <n v="8.75"/>
    <x v="4"/>
    <s v="faith"/>
    <x v="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b v="0"/>
    <n v="9"/>
    <b v="0"/>
    <s v="music/faith"/>
    <n v="10"/>
    <n v="62.22"/>
    <x v="4"/>
    <s v="faith"/>
    <x v="3"/>
  </r>
  <r>
    <n v="1726"/>
    <x v="1726"/>
    <s v="Amanda Joy Hall's sophomore album, &quot;Every Day&quot;. Release expected July 2014"/>
    <n v="6500"/>
    <n v="2196"/>
    <x v="2"/>
    <x v="0"/>
    <s v="USD"/>
    <d v="2014-06-27T22:04:24"/>
    <x v="1726"/>
    <b v="0"/>
    <n v="16"/>
    <b v="0"/>
    <s v="music/faith"/>
    <n v="34"/>
    <n v="137.25"/>
    <x v="4"/>
    <s v="faith"/>
    <x v="3"/>
  </r>
  <r>
    <n v="1727"/>
    <x v="1727"/>
    <s v="Please help fund my second Prophetic Guitar album. Be a part of a pioneering and groundbreaking sound released from Heaven."/>
    <n v="3000"/>
    <n v="1"/>
    <x v="2"/>
    <x v="1"/>
    <s v="GBP"/>
    <d v="2015-04-05T11:00:00"/>
    <x v="1727"/>
    <b v="0"/>
    <n v="1"/>
    <b v="0"/>
    <s v="music/faith"/>
    <n v="0"/>
    <n v="1"/>
    <x v="4"/>
    <s v="faith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d v="2015-10-21T15:01:14"/>
    <x v="1728"/>
    <b v="0"/>
    <n v="7"/>
    <b v="0"/>
    <s v="music/faith"/>
    <n v="68"/>
    <n v="122.14"/>
    <x v="4"/>
    <s v="faith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b v="0"/>
    <n v="0"/>
    <b v="0"/>
    <s v="music/faith"/>
    <n v="0"/>
    <s v="0"/>
    <x v="4"/>
    <s v="faith"/>
    <x v="2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b v="0"/>
    <n v="0"/>
    <b v="0"/>
    <s v="music/faith"/>
    <n v="0"/>
    <s v="0"/>
    <x v="4"/>
    <s v="faith"/>
    <x v="0"/>
  </r>
  <r>
    <n v="1731"/>
    <x v="1731"/>
    <s v="We are a Christin Worship band looking to midwest tour. God Bless!"/>
    <n v="1000"/>
    <n v="0"/>
    <x v="2"/>
    <x v="0"/>
    <s v="USD"/>
    <d v="2015-06-11T15:00:00"/>
    <x v="1731"/>
    <b v="0"/>
    <n v="0"/>
    <b v="0"/>
    <s v="music/faith"/>
    <n v="0"/>
    <s v="0"/>
    <x v="4"/>
    <s v="faith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b v="0"/>
    <n v="0"/>
    <b v="0"/>
    <s v="music/faith"/>
    <n v="0"/>
    <s v="0"/>
    <x v="4"/>
    <s v="faith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d v="2016-09-13T21:30:00"/>
    <x v="1733"/>
    <b v="0"/>
    <n v="0"/>
    <b v="0"/>
    <s v="music/faith"/>
    <n v="0"/>
    <s v="0"/>
    <x v="4"/>
    <s v="faith"/>
    <x v="2"/>
  </r>
  <r>
    <n v="1734"/>
    <x v="1734"/>
    <s v="This is a double venture project. I have finished a new manuscript and currently working on creating a Christian rap CD."/>
    <n v="4500"/>
    <n v="1"/>
    <x v="2"/>
    <x v="0"/>
    <s v="USD"/>
    <d v="2015-05-08T00:52:36"/>
    <x v="1734"/>
    <b v="0"/>
    <n v="1"/>
    <b v="0"/>
    <s v="music/faith"/>
    <n v="0"/>
    <n v="1"/>
    <x v="4"/>
    <s v="faith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d v="2016-08-07T19:32:25"/>
    <x v="1735"/>
    <b v="0"/>
    <n v="2"/>
    <b v="0"/>
    <s v="music/faith"/>
    <n v="11"/>
    <n v="55"/>
    <x v="4"/>
    <s v="faith"/>
    <x v="2"/>
  </r>
  <r>
    <n v="1736"/>
    <x v="1736"/>
    <s v="A unique meditative album reflecting on the life of Christ, inviting Him into your presence"/>
    <n v="3000"/>
    <n v="22"/>
    <x v="2"/>
    <x v="0"/>
    <s v="USD"/>
    <d v="2015-11-08T21:40:33"/>
    <x v="1736"/>
    <b v="0"/>
    <n v="1"/>
    <b v="0"/>
    <s v="music/faith"/>
    <n v="1"/>
    <n v="22"/>
    <x v="4"/>
    <s v="faith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b v="0"/>
    <n v="15"/>
    <b v="0"/>
    <s v="music/faith"/>
    <n v="21"/>
    <n v="56.67"/>
    <x v="4"/>
    <s v="faith"/>
    <x v="0"/>
  </r>
  <r>
    <n v="1738"/>
    <x v="1738"/>
    <s v="Music that inspires and gives hope for overcoming and change. And it is good music."/>
    <n v="5000"/>
    <n v="20"/>
    <x v="2"/>
    <x v="0"/>
    <s v="USD"/>
    <d v="2014-10-02T20:59:02"/>
    <x v="1738"/>
    <b v="0"/>
    <n v="1"/>
    <b v="0"/>
    <s v="music/faith"/>
    <n v="0"/>
    <n v="20"/>
    <x v="4"/>
    <s v="faith"/>
    <x v="3"/>
  </r>
  <r>
    <n v="1739"/>
    <x v="1739"/>
    <s v="HELP US RECORD -- SWEET LOVE -- Listen to this sped up ROUGH version and be sure and check out the unique REWARDS ---"/>
    <n v="1000"/>
    <n v="1"/>
    <x v="2"/>
    <x v="0"/>
    <s v="USD"/>
    <d v="2016-05-04T19:58:52"/>
    <x v="1739"/>
    <b v="0"/>
    <n v="1"/>
    <b v="0"/>
    <s v="music/faith"/>
    <n v="0"/>
    <n v="1"/>
    <x v="4"/>
    <s v="faith"/>
    <x v="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b v="0"/>
    <n v="0"/>
    <b v="0"/>
    <s v="music/faith"/>
    <n v="0"/>
    <s v="0"/>
    <x v="4"/>
    <s v="faith"/>
    <x v="0"/>
  </r>
  <r>
    <n v="1741"/>
    <x v="1741"/>
    <s v="A photo journal documenting my experiences and travels across New Zealand"/>
    <n v="1200"/>
    <n v="1330"/>
    <x v="0"/>
    <x v="1"/>
    <s v="GBP"/>
    <d v="2015-06-10T15:04:31"/>
    <x v="1741"/>
    <b v="0"/>
    <n v="52"/>
    <b v="1"/>
    <s v="photography/photobooks"/>
    <n v="111"/>
    <n v="25.58"/>
    <x v="8"/>
    <s v="photobooks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b v="0"/>
    <n v="34"/>
    <b v="1"/>
    <s v="photography/photobooks"/>
    <n v="109"/>
    <n v="63.97"/>
    <x v="8"/>
    <s v="photobooks"/>
    <x v="2"/>
  </r>
  <r>
    <n v="1743"/>
    <x v="1743"/>
    <s v="Visual documentation of the endangered IÃ±upiat language, captured in the form of a printed photography book."/>
    <n v="6000"/>
    <n v="6025"/>
    <x v="0"/>
    <x v="0"/>
    <s v="USD"/>
    <d v="2016-08-27T03:59:00"/>
    <x v="1743"/>
    <b v="0"/>
    <n v="67"/>
    <b v="1"/>
    <s v="photography/photobooks"/>
    <n v="100"/>
    <n v="89.93"/>
    <x v="8"/>
    <s v="photobooks"/>
    <x v="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b v="0"/>
    <n v="70"/>
    <b v="1"/>
    <s v="photography/photobooks"/>
    <n v="118"/>
    <n v="93.07"/>
    <x v="8"/>
    <s v="photobooks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b v="0"/>
    <n v="89"/>
    <b v="1"/>
    <s v="photography/photobooks"/>
    <n v="114"/>
    <n v="89.67"/>
    <x v="8"/>
    <s v="photobooks"/>
    <x v="2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b v="0"/>
    <n v="107"/>
    <b v="1"/>
    <s v="photography/photobooks"/>
    <n v="148"/>
    <n v="207.62"/>
    <x v="8"/>
    <s v="photobooks"/>
    <x v="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b v="0"/>
    <n v="159"/>
    <b v="1"/>
    <s v="photography/photobooks"/>
    <n v="105"/>
    <n v="59.41"/>
    <x v="8"/>
    <s v="photobooks"/>
    <x v="0"/>
  </r>
  <r>
    <n v="1748"/>
    <x v="1748"/>
    <s v="Telling the story of the city through remarkable people who live in Vancouver today."/>
    <n v="50000"/>
    <n v="64974"/>
    <x v="0"/>
    <x v="5"/>
    <s v="CAD"/>
    <d v="2015-09-02T22:49:03"/>
    <x v="1748"/>
    <b v="0"/>
    <n v="181"/>
    <b v="1"/>
    <s v="photography/photobooks"/>
    <n v="130"/>
    <n v="358.97"/>
    <x v="8"/>
    <s v="photobooks"/>
    <x v="0"/>
  </r>
  <r>
    <n v="1749"/>
    <x v="1749"/>
    <s v="Help me fund the production run of my first book by local Photographer Sandro Ortolani."/>
    <n v="10050"/>
    <n v="12410.5"/>
    <x v="0"/>
    <x v="19"/>
    <s v="EUR"/>
    <d v="2017-03-01T19:00:00"/>
    <x v="1749"/>
    <b v="0"/>
    <n v="131"/>
    <b v="1"/>
    <s v="photography/photobooks"/>
    <n v="123"/>
    <n v="94.74"/>
    <x v="8"/>
    <s v="photobooks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b v="0"/>
    <n v="125"/>
    <b v="1"/>
    <s v="photography/photobooks"/>
    <n v="202"/>
    <n v="80.650000000000006"/>
    <x v="8"/>
    <s v="photobooks"/>
    <x v="2"/>
  </r>
  <r>
    <n v="1751"/>
    <x v="1751"/>
    <s v="Photographs and stories culled from 10 years of road trips through rural Greece"/>
    <n v="10000"/>
    <n v="10290"/>
    <x v="0"/>
    <x v="0"/>
    <s v="USD"/>
    <d v="2015-03-19T17:45:23"/>
    <x v="1751"/>
    <b v="0"/>
    <n v="61"/>
    <b v="1"/>
    <s v="photography/photobooks"/>
    <n v="103"/>
    <n v="168.69"/>
    <x v="8"/>
    <s v="photobooks"/>
    <x v="0"/>
  </r>
  <r>
    <n v="1752"/>
    <x v="1752"/>
    <s v="A little book of calm, in picture form, that will soothe the soul and un-furrow the brow."/>
    <n v="1200"/>
    <n v="3122"/>
    <x v="0"/>
    <x v="1"/>
    <s v="GBP"/>
    <d v="2016-10-14T06:04:42"/>
    <x v="1752"/>
    <b v="0"/>
    <n v="90"/>
    <b v="1"/>
    <s v="photography/photobooks"/>
    <n v="260"/>
    <n v="34.69"/>
    <x v="8"/>
    <s v="photobooks"/>
    <x v="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b v="0"/>
    <n v="35"/>
    <b v="1"/>
    <s v="photography/photobooks"/>
    <n v="108"/>
    <n v="462.86"/>
    <x v="8"/>
    <s v="photobooks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b v="0"/>
    <n v="90"/>
    <b v="1"/>
    <s v="photography/photobooks"/>
    <n v="111"/>
    <n v="104.39"/>
    <x v="8"/>
    <s v="photobooks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b v="0"/>
    <n v="4"/>
    <b v="1"/>
    <s v="photography/photobooks"/>
    <n v="120"/>
    <n v="7.5"/>
    <x v="8"/>
    <s v="photobooks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d v="2016-08-29T04:01:09"/>
    <x v="1756"/>
    <b v="0"/>
    <n v="120"/>
    <b v="1"/>
    <s v="photography/photobooks"/>
    <n v="103"/>
    <n v="47.13"/>
    <x v="8"/>
    <s v="photobooks"/>
    <x v="2"/>
  </r>
  <r>
    <n v="1757"/>
    <x v="1757"/>
    <s v="I want to create a self published photo art book on the topic of the resurgence of femininity."/>
    <n v="5000"/>
    <n v="5800"/>
    <x v="0"/>
    <x v="0"/>
    <s v="USD"/>
    <d v="2017-01-28T19:29:00"/>
    <x v="1757"/>
    <b v="0"/>
    <n v="14"/>
    <b v="1"/>
    <s v="photography/photobooks"/>
    <n v="116"/>
    <n v="414.29"/>
    <x v="8"/>
    <s v="photobooks"/>
    <x v="2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b v="0"/>
    <n v="27"/>
    <b v="1"/>
    <s v="photography/photobooks"/>
    <n v="115"/>
    <n v="42.48"/>
    <x v="8"/>
    <s v="photobooks"/>
    <x v="2"/>
  </r>
  <r>
    <n v="1759"/>
    <x v="1759"/>
    <s v="Death Valley will be the first photo book of Andi State"/>
    <n v="5000"/>
    <n v="5330"/>
    <x v="0"/>
    <x v="0"/>
    <s v="USD"/>
    <d v="2015-03-25T18:53:49"/>
    <x v="1759"/>
    <b v="0"/>
    <n v="49"/>
    <b v="1"/>
    <s v="photography/photobooks"/>
    <n v="107"/>
    <n v="108.78"/>
    <x v="8"/>
    <s v="photobooks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b v="0"/>
    <n v="102"/>
    <b v="1"/>
    <s v="photography/photobooks"/>
    <n v="165"/>
    <n v="81.099999999999994"/>
    <x v="8"/>
    <s v="photobooks"/>
    <x v="2"/>
  </r>
  <r>
    <n v="1761"/>
    <x v="1761"/>
    <s v="A hardcover photobook telling the naked truth of a young photographers journey."/>
    <n v="100"/>
    <n v="155"/>
    <x v="0"/>
    <x v="1"/>
    <s v="GBP"/>
    <d v="2015-09-12T13:37:40"/>
    <x v="1761"/>
    <b v="0"/>
    <n v="3"/>
    <b v="1"/>
    <s v="photography/photobooks"/>
    <n v="155"/>
    <n v="51.67"/>
    <x v="8"/>
    <s v="photobooks"/>
    <x v="0"/>
  </r>
  <r>
    <n v="1762"/>
    <x v="1762"/>
    <s v="Project rewards $25 gets you 190+ digital images"/>
    <n v="100"/>
    <n v="885"/>
    <x v="0"/>
    <x v="0"/>
    <s v="USD"/>
    <d v="2016-03-11T23:34:05"/>
    <x v="1762"/>
    <b v="0"/>
    <n v="25"/>
    <b v="1"/>
    <s v="photography/photobooks"/>
    <n v="885"/>
    <n v="35.4"/>
    <x v="8"/>
    <s v="photobooks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b v="0"/>
    <n v="118"/>
    <b v="1"/>
    <s v="photography/photobooks"/>
    <n v="102"/>
    <n v="103.64"/>
    <x v="8"/>
    <s v="photobooks"/>
    <x v="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b v="1"/>
    <n v="39"/>
    <b v="0"/>
    <s v="photography/photobooks"/>
    <n v="20"/>
    <n v="55.28"/>
    <x v="8"/>
    <s v="photobooks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b v="1"/>
    <n v="103"/>
    <b v="0"/>
    <s v="photography/photobooks"/>
    <n v="59"/>
    <n v="72.17"/>
    <x v="8"/>
    <s v="photobooks"/>
    <x v="3"/>
  </r>
  <r>
    <n v="1766"/>
    <x v="1766"/>
    <s v="I want to create a beautiful book which documents the Melbourne music scene."/>
    <n v="1500"/>
    <n v="0"/>
    <x v="2"/>
    <x v="2"/>
    <s v="AUD"/>
    <d v="2014-08-25T20:38:08"/>
    <x v="1766"/>
    <b v="1"/>
    <n v="0"/>
    <b v="0"/>
    <s v="photography/photobooks"/>
    <n v="0"/>
    <s v="0"/>
    <x v="8"/>
    <s v="photobooks"/>
    <x v="3"/>
  </r>
  <r>
    <n v="1767"/>
    <x v="1767"/>
    <s v="A photographic search for the true meaning of pride for ones country during the World Cup"/>
    <n v="5000"/>
    <n v="2286"/>
    <x v="2"/>
    <x v="0"/>
    <s v="USD"/>
    <d v="2014-08-03T15:48:04"/>
    <x v="1767"/>
    <b v="1"/>
    <n v="39"/>
    <b v="0"/>
    <s v="photography/photobooks"/>
    <n v="46"/>
    <n v="58.62"/>
    <x v="8"/>
    <s v="photobooks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d v="2014-09-27T13:27:24"/>
    <x v="1768"/>
    <b v="1"/>
    <n v="15"/>
    <b v="0"/>
    <s v="photography/photobooks"/>
    <n v="4"/>
    <n v="12.47"/>
    <x v="8"/>
    <s v="photobooks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d v="2015-01-13T19:39:19"/>
    <x v="1769"/>
    <b v="1"/>
    <n v="22"/>
    <b v="0"/>
    <s v="photography/photobooks"/>
    <n v="3"/>
    <n v="49.14"/>
    <x v="8"/>
    <s v="photobooks"/>
    <x v="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b v="1"/>
    <n v="92"/>
    <b v="0"/>
    <s v="photography/photobooks"/>
    <n v="57"/>
    <n v="150.5"/>
    <x v="8"/>
    <s v="photobooks"/>
    <x v="3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b v="1"/>
    <n v="25"/>
    <b v="0"/>
    <s v="photography/photobooks"/>
    <n v="21"/>
    <n v="35.799999999999997"/>
    <x v="8"/>
    <s v="photobooks"/>
    <x v="3"/>
  </r>
  <r>
    <n v="1772"/>
    <x v="1772"/>
    <s v="A photobook and a short documentary film telling the story of Holocaust in Northwestern Lithuania"/>
    <n v="5500"/>
    <n v="858"/>
    <x v="2"/>
    <x v="1"/>
    <s v="GBP"/>
    <d v="2014-07-06T17:13:56"/>
    <x v="1772"/>
    <b v="1"/>
    <n v="19"/>
    <b v="0"/>
    <s v="photography/photobooks"/>
    <n v="16"/>
    <n v="45.16"/>
    <x v="8"/>
    <s v="photobooks"/>
    <x v="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b v="1"/>
    <n v="19"/>
    <b v="0"/>
    <s v="photography/photobooks"/>
    <n v="6"/>
    <n v="98.79"/>
    <x v="8"/>
    <s v="photobooks"/>
    <x v="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b v="1"/>
    <n v="13"/>
    <b v="0"/>
    <s v="photography/photobooks"/>
    <n v="46"/>
    <n v="88.31"/>
    <x v="8"/>
    <s v="photobooks"/>
    <x v="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b v="1"/>
    <n v="124"/>
    <b v="0"/>
    <s v="photography/photobooks"/>
    <n v="65"/>
    <n v="170.63"/>
    <x v="8"/>
    <s v="photobooks"/>
    <x v="3"/>
  </r>
  <r>
    <n v="1776"/>
    <x v="1776"/>
    <s v="A documentation of the implications of hedonistic architectural ventures in Dubai, the fastest growing city on the planet."/>
    <n v="5000"/>
    <n v="335"/>
    <x v="2"/>
    <x v="1"/>
    <s v="GBP"/>
    <d v="2014-10-29T22:57:51"/>
    <x v="1776"/>
    <b v="1"/>
    <n v="4"/>
    <b v="0"/>
    <s v="photography/photobooks"/>
    <n v="7"/>
    <n v="83.75"/>
    <x v="8"/>
    <s v="photobooks"/>
    <x v="3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b v="1"/>
    <n v="10"/>
    <b v="0"/>
    <s v="photography/photobooks"/>
    <n v="14"/>
    <n v="65.099999999999994"/>
    <x v="8"/>
    <s v="photobooks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b v="1"/>
    <n v="15"/>
    <b v="0"/>
    <s v="photography/photobooks"/>
    <n v="2"/>
    <n v="66.33"/>
    <x v="8"/>
    <s v="photobooks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b v="1"/>
    <n v="38"/>
    <b v="0"/>
    <s v="photography/photobooks"/>
    <n v="36"/>
    <n v="104.89"/>
    <x v="8"/>
    <s v="photobooks"/>
    <x v="2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b v="1"/>
    <n v="152"/>
    <b v="0"/>
    <s v="photography/photobooks"/>
    <n v="40"/>
    <n v="78.44"/>
    <x v="8"/>
    <s v="photobooks"/>
    <x v="2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b v="1"/>
    <n v="24"/>
    <b v="0"/>
    <s v="photography/photobooks"/>
    <n v="26"/>
    <n v="59.04"/>
    <x v="8"/>
    <s v="photobooks"/>
    <x v="2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b v="1"/>
    <n v="76"/>
    <b v="0"/>
    <s v="photography/photobooks"/>
    <n v="15"/>
    <n v="71.34"/>
    <x v="8"/>
    <s v="photobooks"/>
    <x v="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b v="1"/>
    <n v="185"/>
    <b v="0"/>
    <s v="photography/photobooks"/>
    <n v="24"/>
    <n v="51.23"/>
    <x v="8"/>
    <s v="photobooks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b v="1"/>
    <n v="33"/>
    <b v="0"/>
    <s v="photography/photobooks"/>
    <n v="40"/>
    <n v="60.24"/>
    <x v="8"/>
    <s v="photobooks"/>
    <x v="3"/>
  </r>
  <r>
    <n v="1785"/>
    <x v="1785"/>
    <s v="A book about a school bus converted into a living space, and the adventure shared by friends on its maiden voyage."/>
    <n v="24000"/>
    <n v="4853"/>
    <x v="2"/>
    <x v="0"/>
    <s v="USD"/>
    <d v="2014-10-16T00:00:00"/>
    <x v="1785"/>
    <b v="1"/>
    <n v="108"/>
    <b v="0"/>
    <s v="photography/photobooks"/>
    <n v="20"/>
    <n v="44.94"/>
    <x v="8"/>
    <s v="photobooks"/>
    <x v="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b v="1"/>
    <n v="29"/>
    <b v="0"/>
    <s v="photography/photobooks"/>
    <n v="48"/>
    <n v="31.21"/>
    <x v="8"/>
    <s v="photobooks"/>
    <x v="3"/>
  </r>
  <r>
    <n v="1787"/>
    <x v="1787"/>
    <s v="Raising awareness to the effects of global warming through photographs of the high mountains of Peru."/>
    <n v="10000"/>
    <n v="1533"/>
    <x v="2"/>
    <x v="0"/>
    <s v="USD"/>
    <d v="2015-04-04T14:43:57"/>
    <x v="1787"/>
    <b v="1"/>
    <n v="24"/>
    <b v="0"/>
    <s v="photography/photobooks"/>
    <n v="15"/>
    <n v="63.88"/>
    <x v="8"/>
    <s v="photobooks"/>
    <x v="0"/>
  </r>
  <r>
    <n v="1788"/>
    <x v="1788"/>
    <s v="A photo book celebrating Goths, exploring their lives and giving an insight into what Goth is for them."/>
    <n v="5500"/>
    <n v="76"/>
    <x v="2"/>
    <x v="1"/>
    <s v="GBP"/>
    <d v="2014-10-31T22:45:42"/>
    <x v="1788"/>
    <b v="1"/>
    <n v="4"/>
    <b v="0"/>
    <s v="photography/photobooks"/>
    <n v="1"/>
    <n v="19"/>
    <x v="8"/>
    <s v="photobooks"/>
    <x v="3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b v="1"/>
    <n v="4"/>
    <b v="0"/>
    <s v="photography/photobooks"/>
    <n v="1"/>
    <n v="10"/>
    <x v="8"/>
    <s v="photobooks"/>
    <x v="3"/>
  </r>
  <r>
    <n v="1790"/>
    <x v="1790"/>
    <s v="70 years of incredible photography sits patiently in old film sheet boxes, waiting for a return to relevance."/>
    <n v="33000"/>
    <n v="1636"/>
    <x v="2"/>
    <x v="0"/>
    <s v="USD"/>
    <d v="2015-02-05T16:11:18"/>
    <x v="1790"/>
    <b v="1"/>
    <n v="15"/>
    <b v="0"/>
    <s v="photography/photobooks"/>
    <n v="5"/>
    <n v="109.07"/>
    <x v="8"/>
    <s v="photobooks"/>
    <x v="0"/>
  </r>
  <r>
    <n v="1791"/>
    <x v="1791"/>
    <s v="For the love of street photography and the beauty of traditional cultures in southern Italy."/>
    <n v="3000"/>
    <n v="107"/>
    <x v="2"/>
    <x v="1"/>
    <s v="GBP"/>
    <d v="2015-01-29T17:46:05"/>
    <x v="1791"/>
    <b v="1"/>
    <n v="4"/>
    <b v="0"/>
    <s v="photography/photobooks"/>
    <n v="4"/>
    <n v="26.75"/>
    <x v="8"/>
    <s v="photobooks"/>
    <x v="3"/>
  </r>
  <r>
    <n v="1792"/>
    <x v="1792"/>
    <s v="In 1970 Helaine Garren shot a series of images at Bensingerâ€™s Pool Hall in Chicago, Illinois."/>
    <n v="25000"/>
    <n v="15281"/>
    <x v="2"/>
    <x v="0"/>
    <s v="USD"/>
    <d v="2015-08-10T06:59:00"/>
    <x v="1792"/>
    <b v="1"/>
    <n v="139"/>
    <b v="0"/>
    <s v="photography/photobooks"/>
    <n v="61"/>
    <n v="109.94"/>
    <x v="8"/>
    <s v="photobooks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d v="2014-11-27T22:24:00"/>
    <x v="1793"/>
    <b v="1"/>
    <n v="2"/>
    <b v="0"/>
    <s v="photography/photobooks"/>
    <n v="1"/>
    <n v="20"/>
    <x v="8"/>
    <s v="photobooks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b v="1"/>
    <n v="18"/>
    <b v="0"/>
    <s v="photography/photobooks"/>
    <n v="11"/>
    <n v="55.39"/>
    <x v="8"/>
    <s v="photobooks"/>
    <x v="0"/>
  </r>
  <r>
    <n v="1795"/>
    <x v="1795"/>
    <s v="A photography book documenting the impact of the ISAF mission on the Afghan people of Mazar-e Sharif."/>
    <n v="28000"/>
    <n v="10846"/>
    <x v="2"/>
    <x v="12"/>
    <s v="EUR"/>
    <d v="2016-10-14T16:00:00"/>
    <x v="1795"/>
    <b v="1"/>
    <n v="81"/>
    <b v="0"/>
    <s v="photography/photobooks"/>
    <n v="39"/>
    <n v="133.9"/>
    <x v="8"/>
    <s v="photobooks"/>
    <x v="2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b v="1"/>
    <n v="86"/>
    <b v="0"/>
    <s v="photography/photobooks"/>
    <n v="22"/>
    <n v="48.72"/>
    <x v="8"/>
    <s v="photobooks"/>
    <x v="2"/>
  </r>
  <r>
    <n v="1797"/>
    <x v="1797"/>
    <s v="A photography book that serves as a call to action for Congress to stand up for survivors of domestic and sexual assault."/>
    <n v="10000"/>
    <n v="6755"/>
    <x v="2"/>
    <x v="0"/>
    <s v="USD"/>
    <d v="2016-12-15T13:39:49"/>
    <x v="1797"/>
    <b v="1"/>
    <n v="140"/>
    <b v="0"/>
    <s v="photography/photobooks"/>
    <n v="68"/>
    <n v="48.25"/>
    <x v="8"/>
    <s v="photobooks"/>
    <x v="2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b v="1"/>
    <n v="37"/>
    <b v="0"/>
    <s v="photography/photobooks"/>
    <n v="14"/>
    <n v="58.97"/>
    <x v="8"/>
    <s v="photobooks"/>
    <x v="0"/>
  </r>
  <r>
    <n v="1799"/>
    <x v="1799"/>
    <s v="The UnDiscovered Image, a monthly publication dedicated to photographers."/>
    <n v="4000"/>
    <n v="69.83"/>
    <x v="2"/>
    <x v="1"/>
    <s v="GBP"/>
    <d v="2014-11-11T21:13:28"/>
    <x v="1799"/>
    <b v="1"/>
    <n v="6"/>
    <b v="0"/>
    <s v="photography/photobooks"/>
    <n v="2"/>
    <n v="11.64"/>
    <x v="8"/>
    <s v="photobooks"/>
    <x v="3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b v="1"/>
    <n v="113"/>
    <b v="0"/>
    <s v="photography/photobooks"/>
    <n v="20"/>
    <n v="83.72"/>
    <x v="8"/>
    <s v="photobooks"/>
    <x v="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b v="1"/>
    <n v="37"/>
    <b v="0"/>
    <s v="photography/photobooks"/>
    <n v="14"/>
    <n v="63.65"/>
    <x v="8"/>
    <s v="photobooks"/>
    <x v="0"/>
  </r>
  <r>
    <n v="1802"/>
    <x v="1802"/>
    <s v="Inner Darkness turned into a photobook. Personal work i shot during my recovery...in Berlin."/>
    <n v="3500"/>
    <n v="1697"/>
    <x v="2"/>
    <x v="12"/>
    <s v="EUR"/>
    <d v="2015-06-27T21:59:00"/>
    <x v="1802"/>
    <b v="1"/>
    <n v="18"/>
    <b v="0"/>
    <s v="photography/photobooks"/>
    <n v="48"/>
    <n v="94.28"/>
    <x v="8"/>
    <s v="photobooks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b v="1"/>
    <n v="75"/>
    <b v="0"/>
    <s v="photography/photobooks"/>
    <n v="31"/>
    <n v="71.87"/>
    <x v="8"/>
    <s v="photobooks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d v="2015-11-14T17:16:44"/>
    <x v="1804"/>
    <b v="1"/>
    <n v="52"/>
    <b v="0"/>
    <s v="photography/photobooks"/>
    <n v="35"/>
    <n v="104.85"/>
    <x v="8"/>
    <s v="photobooks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b v="1"/>
    <n v="122"/>
    <b v="0"/>
    <s v="photography/photobooks"/>
    <n v="36"/>
    <n v="67.14"/>
    <x v="8"/>
    <s v="photobooks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d v="2014-09-30T15:19:09"/>
    <x v="1806"/>
    <b v="1"/>
    <n v="8"/>
    <b v="0"/>
    <s v="photography/photobooks"/>
    <n v="3"/>
    <n v="73.88"/>
    <x v="8"/>
    <s v="photobooks"/>
    <x v="3"/>
  </r>
  <r>
    <n v="1807"/>
    <x v="1807"/>
    <s v="I want to explore alternative cultures and lifestyles in America."/>
    <n v="5000"/>
    <n v="553"/>
    <x v="2"/>
    <x v="0"/>
    <s v="USD"/>
    <d v="2014-09-28T01:38:33"/>
    <x v="1807"/>
    <b v="1"/>
    <n v="8"/>
    <b v="0"/>
    <s v="photography/photobooks"/>
    <n v="11"/>
    <n v="69.13"/>
    <x v="8"/>
    <s v="photobooks"/>
    <x v="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b v="1"/>
    <n v="96"/>
    <b v="0"/>
    <s v="photography/photobooks"/>
    <n v="41"/>
    <n v="120.77"/>
    <x v="8"/>
    <s v="photobooks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d v="2015-03-01T21:47:19"/>
    <x v="1809"/>
    <b v="1"/>
    <n v="9"/>
    <b v="0"/>
    <s v="photography/photobooks"/>
    <n v="11"/>
    <n v="42.22"/>
    <x v="8"/>
    <s v="photobooks"/>
    <x v="0"/>
  </r>
  <r>
    <n v="1810"/>
    <x v="1810"/>
    <s v="Film Speed is a series of Zines focusing on architecture shot completely on 35 and 120mm film."/>
    <n v="450"/>
    <n v="15"/>
    <x v="2"/>
    <x v="0"/>
    <s v="USD"/>
    <d v="2014-08-21T21:50:26"/>
    <x v="1810"/>
    <b v="0"/>
    <n v="2"/>
    <b v="0"/>
    <s v="photography/photobooks"/>
    <n v="3"/>
    <n v="7.5"/>
    <x v="8"/>
    <s v="photobooks"/>
    <x v="3"/>
  </r>
  <r>
    <n v="1811"/>
    <x v="1811"/>
    <s v="A collection of 365 color photographs of sunsets in 2014, beautifully presented in a hardcover book."/>
    <n v="54000"/>
    <n v="40"/>
    <x v="2"/>
    <x v="0"/>
    <s v="USD"/>
    <d v="2014-10-24T04:00:00"/>
    <x v="1811"/>
    <b v="0"/>
    <n v="26"/>
    <b v="0"/>
    <s v="photography/photobooks"/>
    <n v="0"/>
    <n v="1.54"/>
    <x v="8"/>
    <s v="photobooks"/>
    <x v="3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b v="0"/>
    <n v="23"/>
    <b v="0"/>
    <s v="photography/photobooks"/>
    <n v="13"/>
    <n v="37.61"/>
    <x v="8"/>
    <s v="photobooks"/>
    <x v="2"/>
  </r>
  <r>
    <n v="1813"/>
    <x v="1813"/>
    <s v="This project aims to document, Libyan photographic history; through both print and artisan mediums ."/>
    <n v="8750"/>
    <n v="0"/>
    <x v="2"/>
    <x v="1"/>
    <s v="GBP"/>
    <d v="2014-08-08T21:20:12"/>
    <x v="1813"/>
    <b v="0"/>
    <n v="0"/>
    <b v="0"/>
    <s v="photography/photobooks"/>
    <n v="0"/>
    <s v="0"/>
    <x v="8"/>
    <s v="photobooks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b v="0"/>
    <n v="140"/>
    <b v="0"/>
    <s v="photography/photobooks"/>
    <n v="49"/>
    <n v="42.16"/>
    <x v="8"/>
    <s v="photobooks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b v="0"/>
    <n v="0"/>
    <b v="0"/>
    <s v="photography/photobooks"/>
    <n v="0"/>
    <s v="0"/>
    <x v="8"/>
    <s v="photobooks"/>
    <x v="0"/>
  </r>
  <r>
    <n v="1816"/>
    <x v="1816"/>
    <s v="A unique Photographic Book Project about the Passionate Moments and Strong Emotions that lie within Karate"/>
    <n v="25000"/>
    <n v="509"/>
    <x v="2"/>
    <x v="16"/>
    <s v="CHF"/>
    <d v="2016-07-25T19:00:00"/>
    <x v="1816"/>
    <b v="0"/>
    <n v="6"/>
    <b v="0"/>
    <s v="photography/photobooks"/>
    <n v="2"/>
    <n v="84.83"/>
    <x v="8"/>
    <s v="photobooks"/>
    <x v="2"/>
  </r>
  <r>
    <n v="1817"/>
    <x v="1817"/>
    <s v="Hundreds of breathtaking rodeo photographs collected in a beautiful coffee table book."/>
    <n v="18000"/>
    <n v="9419"/>
    <x v="2"/>
    <x v="0"/>
    <s v="USD"/>
    <d v="2017-01-30T06:59:00"/>
    <x v="1817"/>
    <b v="0"/>
    <n v="100"/>
    <b v="0"/>
    <s v="photography/photobooks"/>
    <n v="52"/>
    <n v="94.19"/>
    <x v="8"/>
    <s v="photobooks"/>
    <x v="2"/>
  </r>
  <r>
    <n v="1818"/>
    <x v="1818"/>
    <s v="We are all different, this is a way to honor and celebrate the authenticity in being different."/>
    <n v="15000"/>
    <n v="0"/>
    <x v="2"/>
    <x v="0"/>
    <s v="USD"/>
    <d v="2015-04-03T04:37:30"/>
    <x v="1818"/>
    <b v="0"/>
    <n v="0"/>
    <b v="0"/>
    <s v="photography/photobooks"/>
    <n v="0"/>
    <s v="0"/>
    <x v="8"/>
    <s v="photobooks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b v="0"/>
    <n v="4"/>
    <b v="0"/>
    <s v="photography/photobooks"/>
    <n v="2"/>
    <n v="6.25"/>
    <x v="8"/>
    <s v="photobooks"/>
    <x v="3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b v="0"/>
    <n v="8"/>
    <b v="0"/>
    <s v="photography/photobooks"/>
    <n v="7"/>
    <n v="213.38"/>
    <x v="8"/>
    <s v="photobooks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d v="2012-03-03T07:39:27"/>
    <x v="1821"/>
    <b v="0"/>
    <n v="57"/>
    <b v="1"/>
    <s v="music/rock"/>
    <n v="135"/>
    <n v="59.16"/>
    <x v="4"/>
    <s v="rock"/>
    <x v="5"/>
  </r>
  <r>
    <n v="1822"/>
    <x v="1822"/>
    <s v="Wood Butcher needs your help to make this happen. Buy a CD, support local music!"/>
    <n v="300"/>
    <n v="300"/>
    <x v="0"/>
    <x v="5"/>
    <s v="CAD"/>
    <d v="2014-01-31T19:01:00"/>
    <x v="1822"/>
    <b v="0"/>
    <n v="11"/>
    <b v="1"/>
    <s v="music/rock"/>
    <n v="100"/>
    <n v="27.27"/>
    <x v="4"/>
    <s v="rock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b v="0"/>
    <n v="33"/>
    <b v="1"/>
    <s v="music/rock"/>
    <n v="116"/>
    <n v="24.58"/>
    <x v="4"/>
    <s v="rock"/>
    <x v="5"/>
  </r>
  <r>
    <n v="1824"/>
    <x v="1824"/>
    <s v="cd fund raiser"/>
    <n v="3000"/>
    <n v="3002"/>
    <x v="0"/>
    <x v="0"/>
    <s v="USD"/>
    <d v="2014-01-08T02:08:00"/>
    <x v="1824"/>
    <b v="0"/>
    <n v="40"/>
    <b v="1"/>
    <s v="music/rock"/>
    <n v="100"/>
    <n v="75.05"/>
    <x v="4"/>
    <s v="rock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b v="0"/>
    <n v="50"/>
    <b v="1"/>
    <s v="music/rock"/>
    <n v="105"/>
    <n v="42.02"/>
    <x v="4"/>
    <s v="rock"/>
    <x v="4"/>
  </r>
  <r>
    <n v="1826"/>
    <x v="1826"/>
    <s v="Hear your favorite Bear Ghost in eargasmic quality!"/>
    <n v="2000"/>
    <n v="2020"/>
    <x v="0"/>
    <x v="0"/>
    <s v="USD"/>
    <d v="2014-02-17T22:10:17"/>
    <x v="1826"/>
    <b v="0"/>
    <n v="38"/>
    <b v="1"/>
    <s v="music/rock"/>
    <n v="101"/>
    <n v="53.16"/>
    <x v="4"/>
    <s v="rock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b v="0"/>
    <n v="96"/>
    <b v="1"/>
    <s v="music/rock"/>
    <n v="101"/>
    <n v="83.89"/>
    <x v="4"/>
    <s v="rock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b v="0"/>
    <n v="48"/>
    <b v="1"/>
    <s v="music/rock"/>
    <n v="100"/>
    <n v="417.33"/>
    <x v="4"/>
    <s v="rock"/>
    <x v="3"/>
  </r>
  <r>
    <n v="1829"/>
    <x v="1829"/>
    <s v="Everything is set to record are EP except for our finances. Please donate if you can! Any amount is appreciated. "/>
    <n v="1500"/>
    <n v="2500.25"/>
    <x v="0"/>
    <x v="0"/>
    <s v="USD"/>
    <d v="2011-01-21T22:00:00"/>
    <x v="1829"/>
    <b v="0"/>
    <n v="33"/>
    <b v="1"/>
    <s v="music/rock"/>
    <n v="167"/>
    <n v="75.77"/>
    <x v="4"/>
    <s v="rock"/>
    <x v="7"/>
  </r>
  <r>
    <n v="1830"/>
    <x v="1830"/>
    <s v="We have come a long way on our new record, but now we need your help.  Help us, and together we can make magic!"/>
    <n v="15000"/>
    <n v="15230"/>
    <x v="0"/>
    <x v="0"/>
    <s v="USD"/>
    <d v="2014-02-24T16:25:07"/>
    <x v="1830"/>
    <b v="0"/>
    <n v="226"/>
    <b v="1"/>
    <s v="music/rock"/>
    <n v="102"/>
    <n v="67.39"/>
    <x v="4"/>
    <s v="rock"/>
    <x v="3"/>
  </r>
  <r>
    <n v="1831"/>
    <x v="1831"/>
    <s v="After a 2 year Odyssey, Darling Waste's trailer is still not home! We need $3,500 to get it through U.S. Customs!"/>
    <n v="1000"/>
    <n v="1030"/>
    <x v="0"/>
    <x v="0"/>
    <s v="USD"/>
    <d v="2012-05-12T23:54:23"/>
    <x v="1831"/>
    <b v="0"/>
    <n v="14"/>
    <b v="1"/>
    <s v="music/rock"/>
    <n v="103"/>
    <n v="73.569999999999993"/>
    <x v="4"/>
    <s v="rock"/>
    <x v="5"/>
  </r>
  <r>
    <n v="1832"/>
    <x v="1832"/>
    <s v="Hi! We're the music duo Black Swan Theories and our project is to manufacture our debut CD of 10 already-completed songs.  "/>
    <n v="350"/>
    <n v="500"/>
    <x v="0"/>
    <x v="0"/>
    <s v="USD"/>
    <d v="2011-03-04T12:57:07"/>
    <x v="1832"/>
    <b v="0"/>
    <n v="20"/>
    <b v="1"/>
    <s v="music/rock"/>
    <n v="143"/>
    <n v="25"/>
    <x v="4"/>
    <s v="rock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b v="0"/>
    <n v="25"/>
    <b v="1"/>
    <s v="music/rock"/>
    <n v="263"/>
    <n v="42"/>
    <x v="4"/>
    <s v="rock"/>
    <x v="4"/>
  </r>
  <r>
    <n v="1834"/>
    <x v="1834"/>
    <s v="Help us fund our first tour and promote our new EP!"/>
    <n v="10000"/>
    <n v="11805"/>
    <x v="0"/>
    <x v="0"/>
    <s v="USD"/>
    <d v="2015-01-24T23:08:15"/>
    <x v="1834"/>
    <b v="0"/>
    <n v="90"/>
    <b v="1"/>
    <s v="music/rock"/>
    <n v="118"/>
    <n v="131.16999999999999"/>
    <x v="4"/>
    <s v="rock"/>
    <x v="3"/>
  </r>
  <r>
    <n v="1835"/>
    <x v="1835"/>
    <s v="WE ARE A HARD ROCK/PUNK BAND SEEKING FUNDS TO RECORD A NEW EP. _x000a__x000a_https://www.reverbnation.com/dirtylittlerebel"/>
    <n v="500"/>
    <n v="520"/>
    <x v="0"/>
    <x v="1"/>
    <s v="GBP"/>
    <d v="2016-03-31T15:51:11"/>
    <x v="1835"/>
    <b v="0"/>
    <n v="11"/>
    <b v="1"/>
    <s v="music/rock"/>
    <n v="104"/>
    <n v="47.27"/>
    <x v="4"/>
    <s v="rock"/>
    <x v="2"/>
  </r>
  <r>
    <n v="1836"/>
    <x v="1836"/>
    <s v="Help fund our 2013 Sound &amp; Lighting Touring rig!"/>
    <n v="5000"/>
    <n v="10017"/>
    <x v="0"/>
    <x v="0"/>
    <s v="USD"/>
    <d v="2013-02-17T19:25:29"/>
    <x v="1836"/>
    <b v="0"/>
    <n v="55"/>
    <b v="1"/>
    <s v="music/rock"/>
    <n v="200"/>
    <n v="182.13"/>
    <x v="4"/>
    <s v="rock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b v="0"/>
    <n v="30"/>
    <b v="1"/>
    <s v="music/rock"/>
    <n v="307"/>
    <n v="61.37"/>
    <x v="4"/>
    <s v="rock"/>
    <x v="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b v="0"/>
    <n v="28"/>
    <b v="1"/>
    <s v="music/rock"/>
    <n v="100"/>
    <n v="35.770000000000003"/>
    <x v="4"/>
    <s v="rock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d v="2016-10-01T17:19:42"/>
    <x v="1839"/>
    <b v="0"/>
    <n v="45"/>
    <b v="1"/>
    <s v="music/rock"/>
    <n v="205"/>
    <n v="45.62"/>
    <x v="4"/>
    <s v="rock"/>
    <x v="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b v="0"/>
    <n v="13"/>
    <b v="1"/>
    <s v="music/rock"/>
    <n v="109"/>
    <n v="75.38"/>
    <x v="4"/>
    <s v="rock"/>
    <x v="4"/>
  </r>
  <r>
    <n v="1841"/>
    <x v="1841"/>
    <s v="Hard Rock with a Positive Message. Help us fund, release and promote our debut EP!"/>
    <n v="2000"/>
    <n v="2035"/>
    <x v="0"/>
    <x v="0"/>
    <s v="USD"/>
    <d v="2014-05-20T04:59:00"/>
    <x v="1841"/>
    <b v="0"/>
    <n v="40"/>
    <b v="1"/>
    <s v="music/rock"/>
    <n v="102"/>
    <n v="50.88"/>
    <x v="4"/>
    <s v="rock"/>
    <x v="3"/>
  </r>
  <r>
    <n v="1842"/>
    <x v="1842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b v="0"/>
    <n v="21"/>
    <b v="1"/>
    <s v="music/rock"/>
    <n v="125"/>
    <n v="119.29"/>
    <x v="4"/>
    <s v="rock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b v="0"/>
    <n v="134"/>
    <b v="1"/>
    <s v="music/rock"/>
    <n v="124"/>
    <n v="92.54"/>
    <x v="4"/>
    <s v="rock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b v="0"/>
    <n v="20"/>
    <b v="1"/>
    <s v="music/rock"/>
    <n v="101"/>
    <n v="76.05"/>
    <x v="4"/>
    <s v="rock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b v="0"/>
    <n v="19"/>
    <b v="1"/>
    <s v="music/rock"/>
    <n v="100"/>
    <n v="52.63"/>
    <x v="4"/>
    <s v="rock"/>
    <x v="2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b v="0"/>
    <n v="209"/>
    <b v="1"/>
    <s v="music/rock"/>
    <n v="138"/>
    <n v="98.99"/>
    <x v="4"/>
    <s v="rock"/>
    <x v="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b v="0"/>
    <n v="38"/>
    <b v="1"/>
    <s v="music/rock"/>
    <n v="121"/>
    <n v="79.53"/>
    <x v="4"/>
    <s v="rock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b v="0"/>
    <n v="24"/>
    <b v="1"/>
    <s v="music/rock"/>
    <n v="107"/>
    <n v="134.21"/>
    <x v="4"/>
    <s v="rock"/>
    <x v="6"/>
  </r>
  <r>
    <n v="1849"/>
    <x v="1849"/>
    <s v="Release the Skylines is a small, local Cleveland metal band looking to record an album."/>
    <n v="300"/>
    <n v="301"/>
    <x v="0"/>
    <x v="0"/>
    <s v="USD"/>
    <d v="2012-10-17T20:17:39"/>
    <x v="1849"/>
    <b v="0"/>
    <n v="8"/>
    <b v="1"/>
    <s v="music/rock"/>
    <n v="100"/>
    <n v="37.630000000000003"/>
    <x v="4"/>
    <s v="rock"/>
    <x v="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b v="0"/>
    <n v="179"/>
    <b v="1"/>
    <s v="music/rock"/>
    <n v="102"/>
    <n v="51.04"/>
    <x v="4"/>
    <s v="rock"/>
    <x v="3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b v="0"/>
    <n v="26"/>
    <b v="1"/>
    <s v="music/rock"/>
    <n v="100"/>
    <n v="50.04"/>
    <x v="4"/>
    <s v="rock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b v="0"/>
    <n v="131"/>
    <b v="1"/>
    <s v="music/rock"/>
    <n v="117"/>
    <n v="133.93"/>
    <x v="4"/>
    <s v="rock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b v="0"/>
    <n v="14"/>
    <b v="1"/>
    <s v="music/rock"/>
    <n v="102"/>
    <n v="58.21"/>
    <x v="4"/>
    <s v="rock"/>
    <x v="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b v="0"/>
    <n v="174"/>
    <b v="1"/>
    <s v="music/rock"/>
    <n v="102"/>
    <n v="88.04"/>
    <x v="4"/>
    <s v="rock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b v="0"/>
    <n v="191"/>
    <b v="1"/>
    <s v="music/rock"/>
    <n v="154"/>
    <n v="70.58"/>
    <x v="4"/>
    <s v="rock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b v="0"/>
    <n v="38"/>
    <b v="1"/>
    <s v="music/rock"/>
    <n v="101"/>
    <n v="53.29"/>
    <x v="4"/>
    <s v="rock"/>
    <x v="3"/>
  </r>
  <r>
    <n v="1857"/>
    <x v="1857"/>
    <s v="We need to get back to Nashville to record our second record, a full LP this time.  It ain't cheap and we need your help!"/>
    <n v="3000"/>
    <n v="3000"/>
    <x v="0"/>
    <x v="0"/>
    <s v="USD"/>
    <d v="2014-09-12T18:26:53"/>
    <x v="1857"/>
    <b v="0"/>
    <n v="22"/>
    <b v="1"/>
    <s v="music/rock"/>
    <n v="100"/>
    <n v="136.36000000000001"/>
    <x v="4"/>
    <s v="rock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b v="0"/>
    <n v="149"/>
    <b v="1"/>
    <s v="music/rock"/>
    <n v="109"/>
    <n v="40.549999999999997"/>
    <x v="4"/>
    <s v="rock"/>
    <x v="6"/>
  </r>
  <r>
    <n v="1859"/>
    <x v="1859"/>
    <s v="Queen Kwong is going ON TOUR to London and Paris!"/>
    <n v="3000"/>
    <n v="3955"/>
    <x v="0"/>
    <x v="0"/>
    <s v="USD"/>
    <d v="2011-09-22T18:28:49"/>
    <x v="1859"/>
    <b v="0"/>
    <n v="56"/>
    <b v="1"/>
    <s v="music/rock"/>
    <n v="132"/>
    <n v="70.63"/>
    <x v="4"/>
    <s v="rock"/>
    <x v="6"/>
  </r>
  <r>
    <n v="1860"/>
    <x v="1860"/>
    <s v="ASC had a one-of-a-kind CD release party in 2013, and we want to share it with the world - in DVD format!"/>
    <n v="750"/>
    <n v="1001"/>
    <x v="0"/>
    <x v="0"/>
    <s v="USD"/>
    <d v="2014-02-06T17:01:24"/>
    <x v="1860"/>
    <b v="0"/>
    <n v="19"/>
    <b v="1"/>
    <s v="music/rock"/>
    <n v="133"/>
    <n v="52.68"/>
    <x v="4"/>
    <s v="rock"/>
    <x v="3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b v="0"/>
    <n v="0"/>
    <b v="0"/>
    <s v="games/mobile games"/>
    <n v="0"/>
    <s v="0"/>
    <x v="6"/>
    <s v="mobile games"/>
    <x v="3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b v="0"/>
    <n v="16"/>
    <b v="0"/>
    <s v="games/mobile games"/>
    <n v="8"/>
    <n v="90.94"/>
    <x v="6"/>
    <s v="mobile games"/>
    <x v="1"/>
  </r>
  <r>
    <n v="1863"/>
    <x v="1863"/>
    <s v="This is an Android game where you take control of the zombies and try to eat your way to world domination!"/>
    <n v="2500"/>
    <n v="10"/>
    <x v="2"/>
    <x v="0"/>
    <s v="USD"/>
    <d v="2014-06-12T19:08:05"/>
    <x v="1863"/>
    <b v="0"/>
    <n v="2"/>
    <b v="0"/>
    <s v="games/mobile games"/>
    <n v="0"/>
    <n v="5"/>
    <x v="6"/>
    <s v="mobile games"/>
    <x v="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b v="0"/>
    <n v="48"/>
    <b v="0"/>
    <s v="games/mobile games"/>
    <n v="43"/>
    <n v="58.08"/>
    <x v="6"/>
    <s v="mobile games"/>
    <x v="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b v="0"/>
    <n v="2"/>
    <b v="0"/>
    <s v="games/mobile games"/>
    <n v="0"/>
    <n v="2"/>
    <x v="6"/>
    <s v="mobile games"/>
    <x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b v="0"/>
    <n v="2"/>
    <b v="0"/>
    <s v="games/mobile games"/>
    <n v="1"/>
    <n v="62.5"/>
    <x v="6"/>
    <s v="mobile games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b v="0"/>
    <n v="1"/>
    <b v="0"/>
    <s v="games/mobile games"/>
    <n v="0"/>
    <n v="10"/>
    <x v="6"/>
    <s v="mobile games"/>
    <x v="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b v="0"/>
    <n v="17"/>
    <b v="0"/>
    <s v="games/mobile games"/>
    <n v="5"/>
    <n v="71.59"/>
    <x v="6"/>
    <s v="mobile games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b v="0"/>
    <n v="0"/>
    <b v="0"/>
    <s v="games/mobile games"/>
    <n v="0"/>
    <s v="0"/>
    <x v="6"/>
    <s v="mobile games"/>
    <x v="2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b v="0"/>
    <n v="11"/>
    <b v="0"/>
    <s v="games/mobile games"/>
    <n v="10"/>
    <n v="32.82"/>
    <x v="6"/>
    <s v="mobile games"/>
    <x v="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b v="0"/>
    <n v="95"/>
    <b v="0"/>
    <s v="games/mobile games"/>
    <n v="72"/>
    <n v="49.12"/>
    <x v="6"/>
    <s v="mobile games"/>
    <x v="3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b v="0"/>
    <n v="13"/>
    <b v="0"/>
    <s v="games/mobile games"/>
    <n v="1"/>
    <n v="16.309999999999999"/>
    <x v="6"/>
    <s v="mobile games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b v="0"/>
    <n v="2"/>
    <b v="0"/>
    <s v="games/mobile games"/>
    <n v="0"/>
    <n v="18"/>
    <x v="6"/>
    <s v="mobile games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b v="0"/>
    <n v="2"/>
    <b v="0"/>
    <s v="games/mobile games"/>
    <n v="0"/>
    <n v="13"/>
    <x v="6"/>
    <s v="mobile games"/>
    <x v="2"/>
  </r>
  <r>
    <n v="1875"/>
    <x v="1875"/>
    <s v="Sea opposition of Crab's family and angry fishes. Who is going to win, and who is going to loose ?!"/>
    <n v="10000"/>
    <n v="51"/>
    <x v="2"/>
    <x v="0"/>
    <s v="USD"/>
    <d v="2016-08-06T21:35:08"/>
    <x v="1875"/>
    <b v="0"/>
    <n v="3"/>
    <b v="0"/>
    <s v="games/mobile games"/>
    <n v="1"/>
    <n v="17"/>
    <x v="6"/>
    <s v="mobile games"/>
    <x v="2"/>
  </r>
  <r>
    <n v="1876"/>
    <x v="1876"/>
    <s v="An arcade styled side scroller. Help Bob the pilot steer his plane through hordes of migrating birds strapped with explosives."/>
    <n v="280"/>
    <n v="0"/>
    <x v="2"/>
    <x v="2"/>
    <s v="AUD"/>
    <d v="2014-06-16T06:50:05"/>
    <x v="1876"/>
    <b v="0"/>
    <n v="0"/>
    <b v="0"/>
    <s v="games/mobile games"/>
    <n v="0"/>
    <s v="0"/>
    <x v="6"/>
    <s v="mobile games"/>
    <x v="3"/>
  </r>
  <r>
    <n v="1877"/>
    <x v="1877"/>
    <s v="It's obvious you won't survive by your wits alone. Unfortunately that's all you've got, Chip. Run!"/>
    <n v="60"/>
    <n v="0"/>
    <x v="2"/>
    <x v="0"/>
    <s v="USD"/>
    <d v="2015-03-01T00:42:05"/>
    <x v="1877"/>
    <b v="0"/>
    <n v="0"/>
    <b v="0"/>
    <s v="games/mobile games"/>
    <n v="0"/>
    <s v="0"/>
    <x v="6"/>
    <s v="mobile games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b v="0"/>
    <n v="0"/>
    <b v="0"/>
    <s v="games/mobile games"/>
    <n v="0"/>
    <s v="0"/>
    <x v="6"/>
    <s v="mobile games"/>
    <x v="3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b v="0"/>
    <n v="2"/>
    <b v="0"/>
    <s v="games/mobile games"/>
    <n v="0"/>
    <n v="3"/>
    <x v="6"/>
    <s v="mobile games"/>
    <x v="2"/>
  </r>
  <r>
    <n v="1880"/>
    <x v="1880"/>
    <s v="Sim Betting Football is the only football (soccer) betting simulation  game."/>
    <n v="5000"/>
    <n v="1004"/>
    <x v="2"/>
    <x v="1"/>
    <s v="GBP"/>
    <d v="2016-03-30T12:36:20"/>
    <x v="1880"/>
    <b v="0"/>
    <n v="24"/>
    <b v="0"/>
    <s v="games/mobile games"/>
    <n v="20"/>
    <n v="41.83"/>
    <x v="6"/>
    <s v="mobile games"/>
    <x v="2"/>
  </r>
  <r>
    <n v="1881"/>
    <x v="1881"/>
    <s v="We're now raising money to produce a music video. Those who donate get a vote in deciding which song!"/>
    <n v="2000"/>
    <n v="3453.69"/>
    <x v="0"/>
    <x v="0"/>
    <s v="USD"/>
    <d v="2015-03-10T02:39:49"/>
    <x v="1881"/>
    <b v="0"/>
    <n v="70"/>
    <b v="1"/>
    <s v="music/indie rock"/>
    <n v="173"/>
    <n v="49.34"/>
    <x v="4"/>
    <s v="indie rock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b v="0"/>
    <n v="81"/>
    <b v="1"/>
    <s v="music/indie rock"/>
    <n v="101"/>
    <n v="41.73"/>
    <x v="4"/>
    <s v="indie rock"/>
    <x v="5"/>
  </r>
  <r>
    <n v="1883"/>
    <x v="1883"/>
    <s v="Afraid Of Figs is a high energy pop/rock band, with off-the-wall humor, catchy hooks, and wild interactive live shows."/>
    <n v="999"/>
    <n v="1047"/>
    <x v="0"/>
    <x v="0"/>
    <s v="USD"/>
    <d v="2012-04-08T21:45:08"/>
    <x v="1883"/>
    <b v="0"/>
    <n v="32"/>
    <b v="1"/>
    <s v="music/indie rock"/>
    <n v="105"/>
    <n v="32.72"/>
    <x v="4"/>
    <s v="indie rock"/>
    <x v="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b v="0"/>
    <n v="26"/>
    <b v="1"/>
    <s v="music/indie rock"/>
    <n v="135"/>
    <n v="51.96"/>
    <x v="4"/>
    <s v="indie rock"/>
    <x v="5"/>
  </r>
  <r>
    <n v="1885"/>
    <x v="1885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b v="0"/>
    <n v="105"/>
    <b v="1"/>
    <s v="music/indie rock"/>
    <n v="116"/>
    <n v="50.69"/>
    <x v="4"/>
    <s v="indie rock"/>
    <x v="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b v="0"/>
    <n v="29"/>
    <b v="1"/>
    <s v="music/indie rock"/>
    <n v="102"/>
    <n v="42.24"/>
    <x v="4"/>
    <s v="indie rock"/>
    <x v="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b v="0"/>
    <n v="8"/>
    <b v="1"/>
    <s v="music/indie rock"/>
    <n v="111"/>
    <n v="416.88"/>
    <x v="4"/>
    <s v="indie rock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b v="0"/>
    <n v="89"/>
    <b v="1"/>
    <s v="music/indie rock"/>
    <n v="166"/>
    <n v="46.65"/>
    <x v="4"/>
    <s v="indie rock"/>
    <x v="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b v="0"/>
    <n v="44"/>
    <b v="1"/>
    <s v="music/indie rock"/>
    <n v="107"/>
    <n v="48.45"/>
    <x v="4"/>
    <s v="indie rock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b v="0"/>
    <n v="246"/>
    <b v="1"/>
    <s v="music/indie rock"/>
    <n v="145"/>
    <n v="70.53"/>
    <x v="4"/>
    <s v="indie rock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b v="0"/>
    <n v="120"/>
    <b v="1"/>
    <s v="music/indie rock"/>
    <n v="106"/>
    <n v="87.96"/>
    <x v="4"/>
    <s v="indie rock"/>
    <x v="7"/>
  </r>
  <r>
    <n v="1892"/>
    <x v="1892"/>
    <s v="Nemes has just recorded a new album and is raising $500 to get it mixed and mastered professionally."/>
    <n v="500"/>
    <n v="683"/>
    <x v="0"/>
    <x v="0"/>
    <s v="USD"/>
    <d v="2011-06-07T15:18:01"/>
    <x v="1892"/>
    <b v="0"/>
    <n v="26"/>
    <b v="1"/>
    <s v="music/indie rock"/>
    <n v="137"/>
    <n v="26.27"/>
    <x v="4"/>
    <s v="indie rock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b v="0"/>
    <n v="45"/>
    <b v="1"/>
    <s v="music/indie rock"/>
    <n v="104"/>
    <n v="57.78"/>
    <x v="4"/>
    <s v="indie rock"/>
    <x v="6"/>
  </r>
  <r>
    <n v="1894"/>
    <x v="1894"/>
    <s v="Im trying to raise $1000 for a 3 song EP in a studio!"/>
    <n v="1000"/>
    <n v="1145"/>
    <x v="0"/>
    <x v="0"/>
    <s v="USD"/>
    <d v="2012-02-12T21:43:03"/>
    <x v="1894"/>
    <b v="0"/>
    <n v="20"/>
    <b v="1"/>
    <s v="music/indie rock"/>
    <n v="115"/>
    <n v="57.25"/>
    <x v="4"/>
    <s v="indie rock"/>
    <x v="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b v="0"/>
    <n v="47"/>
    <b v="1"/>
    <s v="music/indie rock"/>
    <n v="102"/>
    <n v="196.34"/>
    <x v="4"/>
    <s v="indie rock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b v="0"/>
    <n v="13"/>
    <b v="1"/>
    <s v="music/indie rock"/>
    <n v="124"/>
    <n v="43"/>
    <x v="4"/>
    <s v="indie rock"/>
    <x v="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b v="0"/>
    <n v="183"/>
    <b v="1"/>
    <s v="music/indie rock"/>
    <n v="102"/>
    <n v="35.549999999999997"/>
    <x v="4"/>
    <s v="indie rock"/>
    <x v="3"/>
  </r>
  <r>
    <n v="1898"/>
    <x v="1898"/>
    <s v="We are heading into the studio to create the most soulfully orchestrated Indie Pop masterpiece mankind has ever witnessed."/>
    <n v="1000"/>
    <n v="1445"/>
    <x v="0"/>
    <x v="0"/>
    <s v="USD"/>
    <d v="2016-02-01T18:00:00"/>
    <x v="1898"/>
    <b v="0"/>
    <n v="21"/>
    <b v="1"/>
    <s v="music/indie rock"/>
    <n v="145"/>
    <n v="68.81"/>
    <x v="4"/>
    <s v="indie rock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b v="0"/>
    <n v="42"/>
    <b v="1"/>
    <s v="music/indie rock"/>
    <n v="133"/>
    <n v="28.57"/>
    <x v="4"/>
    <s v="indie rock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b v="0"/>
    <n v="54"/>
    <b v="1"/>
    <s v="music/indie rock"/>
    <n v="109"/>
    <n v="50.63"/>
    <x v="4"/>
    <s v="indie rock"/>
    <x v="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b v="0"/>
    <n v="25"/>
    <b v="0"/>
    <s v="technology/gadgets"/>
    <n v="3"/>
    <n v="106.8"/>
    <x v="2"/>
    <s v="gadgets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b v="0"/>
    <n v="3"/>
    <b v="0"/>
    <s v="technology/gadgets"/>
    <n v="1"/>
    <n v="4"/>
    <x v="2"/>
    <s v="gadgets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b v="0"/>
    <n v="41"/>
    <b v="0"/>
    <s v="technology/gadgets"/>
    <n v="47"/>
    <n v="34.1"/>
    <x v="2"/>
    <s v="gadgets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d v="2016-01-02T16:27:01"/>
    <x v="1904"/>
    <b v="0"/>
    <n v="2"/>
    <b v="0"/>
    <s v="technology/gadgets"/>
    <n v="0"/>
    <n v="25"/>
    <x v="2"/>
    <s v="gadgets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b v="0"/>
    <n v="4"/>
    <b v="0"/>
    <s v="technology/gadgets"/>
    <n v="0"/>
    <n v="10.5"/>
    <x v="2"/>
    <s v="gadgets"/>
    <x v="3"/>
  </r>
  <r>
    <n v="1906"/>
    <x v="1906"/>
    <s v="Max 5Tb storage, Wired lan, Additional USB ports and Hi-res DAC, 10000mAh battery, Real portable docking station"/>
    <n v="50000"/>
    <n v="21380"/>
    <x v="2"/>
    <x v="0"/>
    <s v="USD"/>
    <d v="2016-06-23T16:06:23"/>
    <x v="1906"/>
    <b v="0"/>
    <n v="99"/>
    <b v="0"/>
    <s v="technology/gadgets"/>
    <n v="43"/>
    <n v="215.96"/>
    <x v="2"/>
    <s v="gadgets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d v="2014-05-23T14:05:25"/>
    <x v="1907"/>
    <b v="0"/>
    <n v="4"/>
    <b v="0"/>
    <s v="technology/gadgets"/>
    <n v="0"/>
    <n v="21.25"/>
    <x v="2"/>
    <s v="gadgets"/>
    <x v="3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b v="0"/>
    <n v="4"/>
    <b v="0"/>
    <s v="technology/gadgets"/>
    <n v="2"/>
    <n v="108.25"/>
    <x v="2"/>
    <s v="gadgets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b v="0"/>
    <n v="38"/>
    <b v="0"/>
    <s v="technology/gadgets"/>
    <n v="14"/>
    <n v="129.97"/>
    <x v="2"/>
    <s v="gadgets"/>
    <x v="3"/>
  </r>
  <r>
    <n v="1910"/>
    <x v="1910"/>
    <s v="Thinking Cleaner is an add-on for your iRobotÂ® RoombaÂ® 700/800 that makes it smarter and aware of its owner."/>
    <n v="85000"/>
    <n v="33486"/>
    <x v="2"/>
    <x v="9"/>
    <s v="EUR"/>
    <d v="2015-10-31T22:45:00"/>
    <x v="1910"/>
    <b v="0"/>
    <n v="285"/>
    <b v="0"/>
    <s v="technology/gadgets"/>
    <n v="39"/>
    <n v="117.49"/>
    <x v="2"/>
    <s v="gadgets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b v="0"/>
    <n v="1"/>
    <b v="0"/>
    <s v="technology/gadgets"/>
    <n v="0"/>
    <n v="10"/>
    <x v="2"/>
    <s v="gadgets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d v="2015-06-04T05:26:00"/>
    <x v="1912"/>
    <b v="0"/>
    <n v="42"/>
    <b v="0"/>
    <s v="technology/gadgets"/>
    <n v="59"/>
    <n v="70.599999999999994"/>
    <x v="2"/>
    <s v="gadgets"/>
    <x v="0"/>
  </r>
  <r>
    <n v="1913"/>
    <x v="1913"/>
    <s v="Tibio is a revolutionary new product designed to solve an age old problem."/>
    <n v="48000"/>
    <n v="637"/>
    <x v="2"/>
    <x v="1"/>
    <s v="GBP"/>
    <d v="2014-10-08T12:16:18"/>
    <x v="1913"/>
    <b v="0"/>
    <n v="26"/>
    <b v="0"/>
    <s v="technology/gadgets"/>
    <n v="1"/>
    <n v="24.5"/>
    <x v="2"/>
    <s v="gadgets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b v="0"/>
    <n v="2"/>
    <b v="0"/>
    <s v="technology/gadgets"/>
    <n v="9"/>
    <n v="30"/>
    <x v="2"/>
    <s v="gadgets"/>
    <x v="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b v="0"/>
    <n v="4"/>
    <b v="0"/>
    <s v="technology/gadgets"/>
    <n v="2"/>
    <n v="2"/>
    <x v="2"/>
    <s v="gadgets"/>
    <x v="3"/>
  </r>
  <r>
    <n v="1916"/>
    <x v="1916"/>
    <s v="The Paint Can Holder Makes Painting Easier and Safer on Extension Ladders."/>
    <n v="20000"/>
    <n v="102"/>
    <x v="2"/>
    <x v="0"/>
    <s v="USD"/>
    <d v="2016-11-07T18:12:55"/>
    <x v="1916"/>
    <b v="0"/>
    <n v="6"/>
    <b v="0"/>
    <s v="technology/gadgets"/>
    <n v="1"/>
    <n v="17"/>
    <x v="2"/>
    <s v="gadgets"/>
    <x v="2"/>
  </r>
  <r>
    <n v="1917"/>
    <x v="1917"/>
    <s v="Let's build a legendary brand altogether"/>
    <n v="390000"/>
    <n v="205025"/>
    <x v="2"/>
    <x v="7"/>
    <s v="HKD"/>
    <d v="2017-02-10T06:28:53"/>
    <x v="1917"/>
    <b v="0"/>
    <n v="70"/>
    <b v="0"/>
    <s v="technology/gadgets"/>
    <n v="53"/>
    <n v="2928.93"/>
    <x v="2"/>
    <s v="gadgets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d v="2014-08-12T18:57:31"/>
    <x v="1918"/>
    <b v="0"/>
    <n v="9"/>
    <b v="0"/>
    <s v="technology/gadgets"/>
    <n v="1"/>
    <n v="28.89"/>
    <x v="2"/>
    <s v="gadgets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b v="0"/>
    <n v="8"/>
    <b v="0"/>
    <s v="technology/gadgets"/>
    <n v="47"/>
    <n v="29.63"/>
    <x v="2"/>
    <s v="gadgets"/>
    <x v="0"/>
  </r>
  <r>
    <n v="1920"/>
    <x v="1920"/>
    <s v="A new concept in bike light safety, protecting cyclists from being hit in the side. Bright, amber sideways."/>
    <n v="10000"/>
    <n v="4303"/>
    <x v="2"/>
    <x v="1"/>
    <s v="GBP"/>
    <d v="2015-10-21T23:00:00"/>
    <x v="1920"/>
    <b v="0"/>
    <n v="105"/>
    <b v="0"/>
    <s v="technology/gadgets"/>
    <n v="43"/>
    <n v="40.98"/>
    <x v="2"/>
    <s v="gadgets"/>
    <x v="0"/>
  </r>
  <r>
    <n v="1921"/>
    <x v="1921"/>
    <s v="The Fine Spirits are making an album, but we need your help!"/>
    <n v="1500"/>
    <n v="2052"/>
    <x v="0"/>
    <x v="0"/>
    <s v="USD"/>
    <d v="2012-07-14T05:19:03"/>
    <x v="1921"/>
    <b v="0"/>
    <n v="38"/>
    <b v="1"/>
    <s v="music/indie rock"/>
    <n v="137"/>
    <n v="54"/>
    <x v="4"/>
    <s v="indie rock"/>
    <x v="5"/>
  </r>
  <r>
    <n v="1922"/>
    <x v="1922"/>
    <s v="Low Weather's debut album is halfway finished.  With your help and your help alone we can record the rest!"/>
    <n v="2000"/>
    <n v="2311"/>
    <x v="0"/>
    <x v="0"/>
    <s v="USD"/>
    <d v="2013-12-12T06:08:27"/>
    <x v="1922"/>
    <b v="0"/>
    <n v="64"/>
    <b v="1"/>
    <s v="music/indie rock"/>
    <n v="116"/>
    <n v="36.11"/>
    <x v="4"/>
    <s v="indie rock"/>
    <x v="4"/>
  </r>
  <r>
    <n v="1923"/>
    <x v="1923"/>
    <s v="We just finished recording our first album! All we need is a little extra help to be able to get it printed!"/>
    <n v="125"/>
    <n v="301"/>
    <x v="0"/>
    <x v="0"/>
    <s v="USD"/>
    <d v="2011-09-27T04:59:00"/>
    <x v="1923"/>
    <b v="0"/>
    <n v="13"/>
    <b v="1"/>
    <s v="music/indie rock"/>
    <n v="241"/>
    <n v="23.15"/>
    <x v="4"/>
    <s v="indie rock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b v="0"/>
    <n v="33"/>
    <b v="1"/>
    <s v="music/indie rock"/>
    <n v="114"/>
    <n v="104"/>
    <x v="4"/>
    <s v="indie rock"/>
    <x v="4"/>
  </r>
  <r>
    <n v="1925"/>
    <x v="1925"/>
    <s v="The Freakniks are making their psychedelic freak-folk debut studio album and they need your help."/>
    <n v="1500"/>
    <n v="1655"/>
    <x v="0"/>
    <x v="0"/>
    <s v="USD"/>
    <d v="2013-10-11T00:00:00"/>
    <x v="1925"/>
    <b v="0"/>
    <n v="52"/>
    <b v="1"/>
    <s v="music/indie rock"/>
    <n v="110"/>
    <n v="31.83"/>
    <x v="4"/>
    <s v="indie rock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b v="0"/>
    <n v="107"/>
    <b v="1"/>
    <s v="music/indie rock"/>
    <n v="195"/>
    <n v="27.39"/>
    <x v="4"/>
    <s v="indie rock"/>
    <x v="7"/>
  </r>
  <r>
    <n v="1927"/>
    <x v="1927"/>
    <s v="Hampshire is headed to GBS Detroit."/>
    <n v="600"/>
    <n v="620"/>
    <x v="0"/>
    <x v="0"/>
    <s v="USD"/>
    <d v="2012-03-08T04:59:00"/>
    <x v="1927"/>
    <b v="0"/>
    <n v="11"/>
    <b v="1"/>
    <s v="music/indie rock"/>
    <n v="103"/>
    <n v="56.36"/>
    <x v="4"/>
    <s v="indie rock"/>
    <x v="5"/>
  </r>
  <r>
    <n v="1928"/>
    <x v="1928"/>
    <s v="Help us master and release our debut album &quot;The Kaleidoscope Dawn&quot;"/>
    <n v="2550"/>
    <n v="2630"/>
    <x v="0"/>
    <x v="0"/>
    <s v="USD"/>
    <d v="2013-05-07T15:33:14"/>
    <x v="1928"/>
    <b v="0"/>
    <n v="34"/>
    <b v="1"/>
    <s v="music/indie rock"/>
    <n v="103"/>
    <n v="77.349999999999994"/>
    <x v="4"/>
    <s v="indie rock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d v="2011-07-05T00:31:06"/>
    <x v="1929"/>
    <b v="0"/>
    <n v="75"/>
    <b v="1"/>
    <s v="music/indie rock"/>
    <n v="100"/>
    <n v="42.8"/>
    <x v="4"/>
    <s v="indie rock"/>
    <x v="6"/>
  </r>
  <r>
    <n v="1930"/>
    <x v="1930"/>
    <s v="We're nearly done recording, but we're out of money! Help us release the record!!!"/>
    <n v="1000"/>
    <n v="1270"/>
    <x v="0"/>
    <x v="0"/>
    <s v="USD"/>
    <d v="2013-07-07T13:24:42"/>
    <x v="1930"/>
    <b v="0"/>
    <n v="26"/>
    <b v="1"/>
    <s v="music/indie rock"/>
    <n v="127"/>
    <n v="48.85"/>
    <x v="4"/>
    <s v="indie rock"/>
    <x v="4"/>
  </r>
  <r>
    <n v="1931"/>
    <x v="1931"/>
    <s v="We're an indie rock band from Clearwater, FL headed back into the studio to finish our latest EP."/>
    <n v="2000"/>
    <n v="2412.02"/>
    <x v="0"/>
    <x v="0"/>
    <s v="USD"/>
    <d v="2012-05-22T03:30:00"/>
    <x v="1931"/>
    <b v="0"/>
    <n v="50"/>
    <b v="1"/>
    <s v="music/indie rock"/>
    <n v="121"/>
    <n v="48.24"/>
    <x v="4"/>
    <s v="indie rock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b v="0"/>
    <n v="80"/>
    <b v="1"/>
    <s v="music/indie rock"/>
    <n v="107"/>
    <n v="70.209999999999994"/>
    <x v="4"/>
    <s v="indie rock"/>
    <x v="5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b v="0"/>
    <n v="110"/>
    <b v="1"/>
    <s v="music/indie rock"/>
    <n v="172"/>
    <n v="94.05"/>
    <x v="4"/>
    <s v="indie rock"/>
    <x v="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b v="0"/>
    <n v="77"/>
    <b v="1"/>
    <s v="music/indie rock"/>
    <n v="124"/>
    <n v="80.27"/>
    <x v="4"/>
    <s v="indie rock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b v="0"/>
    <n v="50"/>
    <b v="1"/>
    <s v="music/indie rock"/>
    <n v="108"/>
    <n v="54.2"/>
    <x v="4"/>
    <s v="indie rock"/>
    <x v="3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b v="0"/>
    <n v="145"/>
    <b v="1"/>
    <s v="music/indie rock"/>
    <n v="117"/>
    <n v="60.27"/>
    <x v="4"/>
    <s v="indie rock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d v="2012-06-15T03:59:00"/>
    <x v="1937"/>
    <b v="0"/>
    <n v="29"/>
    <b v="1"/>
    <s v="music/indie rock"/>
    <n v="187"/>
    <n v="38.74"/>
    <x v="4"/>
    <s v="indie rock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b v="0"/>
    <n v="114"/>
    <b v="1"/>
    <s v="music/indie rock"/>
    <n v="116"/>
    <n v="152.54"/>
    <x v="4"/>
    <s v="indie rock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b v="0"/>
    <n v="96"/>
    <b v="1"/>
    <s v="music/indie rock"/>
    <n v="111"/>
    <n v="115.31"/>
    <x v="4"/>
    <s v="indie rock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d v="2011-06-15T03:59:00"/>
    <x v="1940"/>
    <b v="0"/>
    <n v="31"/>
    <b v="1"/>
    <s v="music/indie rock"/>
    <n v="171"/>
    <n v="35.840000000000003"/>
    <x v="4"/>
    <s v="indie rock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b v="1"/>
    <n v="4883"/>
    <b v="1"/>
    <s v="technology/hardware"/>
    <n v="126"/>
    <n v="64.569999999999993"/>
    <x v="2"/>
    <s v="hardware"/>
    <x v="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b v="1"/>
    <n v="95"/>
    <b v="1"/>
    <s v="technology/hardware"/>
    <n v="138"/>
    <n v="87.44"/>
    <x v="2"/>
    <s v="hardware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d v="2016-08-11T06:28:36"/>
    <x v="1943"/>
    <b v="1"/>
    <n v="2478"/>
    <b v="1"/>
    <s v="technology/hardware"/>
    <n v="1705"/>
    <n v="68.819999999999993"/>
    <x v="2"/>
    <s v="hardware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b v="1"/>
    <n v="1789"/>
    <b v="1"/>
    <s v="technology/hardware"/>
    <n v="788"/>
    <n v="176.2"/>
    <x v="2"/>
    <s v="hardware"/>
    <x v="3"/>
  </r>
  <r>
    <n v="1945"/>
    <x v="1945"/>
    <s v="A new electronic musical instrument which allows you to play, learn and perform music using any sound you can imagine."/>
    <n v="100000"/>
    <n v="348018"/>
    <x v="0"/>
    <x v="3"/>
    <s v="EUR"/>
    <d v="2015-07-12T06:02:38"/>
    <x v="1945"/>
    <b v="1"/>
    <n v="680"/>
    <b v="1"/>
    <s v="technology/hardware"/>
    <n v="348"/>
    <n v="511.79"/>
    <x v="2"/>
    <s v="hardware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b v="1"/>
    <n v="70"/>
    <b v="1"/>
    <s v="technology/hardware"/>
    <n v="150"/>
    <n v="160.44"/>
    <x v="2"/>
    <s v="hardware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b v="1"/>
    <n v="23"/>
    <b v="1"/>
    <s v="technology/hardware"/>
    <n v="101"/>
    <n v="35"/>
    <x v="2"/>
    <s v="hardware"/>
    <x v="8"/>
  </r>
  <r>
    <n v="1948"/>
    <x v="1948"/>
    <s v="10 times more powerful than Raspberry Pi 3, x86 64-bit architecture"/>
    <n v="100000"/>
    <n v="800211"/>
    <x v="0"/>
    <x v="0"/>
    <s v="USD"/>
    <d v="2016-06-06T17:02:00"/>
    <x v="1948"/>
    <b v="1"/>
    <n v="4245"/>
    <b v="1"/>
    <s v="technology/hardware"/>
    <n v="800"/>
    <n v="188.51"/>
    <x v="2"/>
    <s v="hardware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d v="2014-07-10T10:09:11"/>
    <x v="1949"/>
    <b v="1"/>
    <n v="943"/>
    <b v="1"/>
    <s v="technology/hardware"/>
    <n v="106"/>
    <n v="56.2"/>
    <x v="2"/>
    <s v="hardware"/>
    <x v="3"/>
  </r>
  <r>
    <n v="1950"/>
    <x v="1950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b v="1"/>
    <n v="1876"/>
    <b v="1"/>
    <s v="technology/hardware"/>
    <n v="201"/>
    <n v="51.31"/>
    <x v="2"/>
    <s v="hardware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b v="1"/>
    <n v="834"/>
    <b v="1"/>
    <s v="technology/hardware"/>
    <n v="212"/>
    <n v="127.36"/>
    <x v="2"/>
    <s v="hardware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b v="1"/>
    <n v="682"/>
    <b v="1"/>
    <s v="technology/hardware"/>
    <n v="198"/>
    <n v="101.86"/>
    <x v="2"/>
    <s v="hardware"/>
    <x v="4"/>
  </r>
  <r>
    <n v="1953"/>
    <x v="1953"/>
    <s v="The NTH is an open source music synthesizer featuring instant fun, awesome sound, and a hackable design."/>
    <n v="15000"/>
    <n v="33892"/>
    <x v="0"/>
    <x v="0"/>
    <s v="USD"/>
    <d v="2012-03-02T03:00:00"/>
    <x v="1953"/>
    <b v="1"/>
    <n v="147"/>
    <b v="1"/>
    <s v="technology/hardware"/>
    <n v="226"/>
    <n v="230.56"/>
    <x v="2"/>
    <s v="hardware"/>
    <x v="5"/>
  </r>
  <r>
    <n v="1954"/>
    <x v="1954"/>
    <s v="The First Home Battery System You Simply Plug in to Install"/>
    <n v="50000"/>
    <n v="349474"/>
    <x v="0"/>
    <x v="0"/>
    <s v="USD"/>
    <d v="2016-03-12T05:00:00"/>
    <x v="1954"/>
    <b v="1"/>
    <n v="415"/>
    <b v="1"/>
    <s v="technology/hardware"/>
    <n v="699"/>
    <n v="842.11"/>
    <x v="2"/>
    <s v="hardware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b v="1"/>
    <n v="290"/>
    <b v="1"/>
    <s v="technology/hardware"/>
    <n v="399"/>
    <n v="577.28"/>
    <x v="2"/>
    <s v="hardware"/>
    <x v="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b v="1"/>
    <n v="365"/>
    <b v="1"/>
    <s v="technology/hardware"/>
    <n v="294"/>
    <n v="483.34"/>
    <x v="2"/>
    <s v="hardware"/>
    <x v="0"/>
  </r>
  <r>
    <n v="1957"/>
    <x v="1957"/>
    <s v="An open hardware platform for the best microcontroller in the world."/>
    <n v="30000"/>
    <n v="50251.41"/>
    <x v="0"/>
    <x v="0"/>
    <s v="USD"/>
    <d v="2012-10-27T02:21:53"/>
    <x v="1957"/>
    <b v="1"/>
    <n v="660"/>
    <b v="1"/>
    <s v="technology/hardware"/>
    <n v="168"/>
    <n v="76.14"/>
    <x v="2"/>
    <s v="hardware"/>
    <x v="5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b v="1"/>
    <n v="1356"/>
    <b v="1"/>
    <s v="technology/hardware"/>
    <n v="1436"/>
    <n v="74.11"/>
    <x v="2"/>
    <s v="hardware"/>
    <x v="4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b v="1"/>
    <n v="424"/>
    <b v="1"/>
    <s v="technology/hardware"/>
    <n v="157"/>
    <n v="36.97"/>
    <x v="2"/>
    <s v="hardware"/>
    <x v="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b v="1"/>
    <n v="33"/>
    <b v="1"/>
    <s v="technology/hardware"/>
    <n v="118"/>
    <n v="2500.9699999999998"/>
    <x v="2"/>
    <s v="hardware"/>
    <x v="3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b v="1"/>
    <n v="1633"/>
    <b v="1"/>
    <s v="technology/hardware"/>
    <n v="1105"/>
    <n v="67.69"/>
    <x v="2"/>
    <s v="hardware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b v="1"/>
    <n v="306"/>
    <b v="1"/>
    <s v="technology/hardware"/>
    <n v="193"/>
    <n v="63.05"/>
    <x v="2"/>
    <s v="hardware"/>
    <x v="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b v="1"/>
    <n v="205"/>
    <b v="1"/>
    <s v="technology/hardware"/>
    <n v="127"/>
    <n v="117.6"/>
    <x v="2"/>
    <s v="hardware"/>
    <x v="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b v="1"/>
    <n v="1281"/>
    <b v="1"/>
    <s v="technology/hardware"/>
    <n v="260"/>
    <n v="180.75"/>
    <x v="2"/>
    <s v="hardware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d v="2012-01-12T01:00:00"/>
    <x v="1965"/>
    <b v="1"/>
    <n v="103"/>
    <b v="1"/>
    <s v="technology/hardware"/>
    <n v="262"/>
    <n v="127.32"/>
    <x v="2"/>
    <s v="hardware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b v="1"/>
    <n v="1513"/>
    <b v="1"/>
    <s v="technology/hardware"/>
    <n v="207"/>
    <n v="136.63999999999999"/>
    <x v="2"/>
    <s v="hardware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b v="1"/>
    <n v="405"/>
    <b v="1"/>
    <s v="technology/hardware"/>
    <n v="370"/>
    <n v="182.78"/>
    <x v="2"/>
    <s v="hardware"/>
    <x v="3"/>
  </r>
  <r>
    <n v="1968"/>
    <x v="1968"/>
    <s v="Bringing the advantages of wireless smart shifting to every cyclist. FITS ANY BIKE"/>
    <n v="50000"/>
    <n v="142483"/>
    <x v="0"/>
    <x v="0"/>
    <s v="USD"/>
    <d v="2016-12-03T15:05:15"/>
    <x v="1968"/>
    <b v="1"/>
    <n v="510"/>
    <b v="1"/>
    <s v="technology/hardware"/>
    <n v="285"/>
    <n v="279.38"/>
    <x v="2"/>
    <s v="hardware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b v="1"/>
    <n v="1887"/>
    <b v="1"/>
    <s v="technology/hardware"/>
    <n v="579"/>
    <n v="61.38"/>
    <x v="2"/>
    <s v="hardware"/>
    <x v="2"/>
  </r>
  <r>
    <n v="1970"/>
    <x v="1970"/>
    <s v="The APOC is a gamma particle detector that will help you learn about radiation and find radioactive things!"/>
    <n v="5000"/>
    <n v="56590"/>
    <x v="0"/>
    <x v="0"/>
    <s v="USD"/>
    <d v="2013-04-20T03:38:21"/>
    <x v="1970"/>
    <b v="1"/>
    <n v="701"/>
    <b v="1"/>
    <s v="technology/hardware"/>
    <n v="1132"/>
    <n v="80.73"/>
    <x v="2"/>
    <s v="hardware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b v="1"/>
    <n v="3863"/>
    <b v="1"/>
    <s v="technology/hardware"/>
    <n v="263"/>
    <n v="272.36"/>
    <x v="2"/>
    <s v="hardware"/>
    <x v="4"/>
  </r>
  <r>
    <n v="1972"/>
    <x v="1972"/>
    <s v="Jog It! Is an open source hand held controller designed to make running a program in Linux CNC (EMC2) and MACH3 a breeze."/>
    <n v="2500"/>
    <n v="16862"/>
    <x v="0"/>
    <x v="0"/>
    <s v="USD"/>
    <d v="2012-11-18T01:17:24"/>
    <x v="1972"/>
    <b v="1"/>
    <n v="238"/>
    <b v="1"/>
    <s v="technology/hardware"/>
    <n v="674"/>
    <n v="70.849999999999994"/>
    <x v="2"/>
    <s v="hardware"/>
    <x v="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b v="1"/>
    <n v="2051"/>
    <b v="1"/>
    <s v="technology/hardware"/>
    <n v="257"/>
    <n v="247.94"/>
    <x v="2"/>
    <s v="hardware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b v="1"/>
    <n v="402"/>
    <b v="1"/>
    <s v="technology/hardware"/>
    <n v="375"/>
    <n v="186.81"/>
    <x v="2"/>
    <s v="hardware"/>
    <x v="4"/>
  </r>
  <r>
    <n v="1975"/>
    <x v="1975"/>
    <s v="The Bugle2 is a second generation DIY kit phono preamplifier for vinyl playback."/>
    <n v="16000"/>
    <n v="33393.339999999997"/>
    <x v="0"/>
    <x v="0"/>
    <s v="USD"/>
    <d v="2013-03-10T18:07:31"/>
    <x v="1975"/>
    <b v="1"/>
    <n v="253"/>
    <b v="1"/>
    <s v="technology/hardware"/>
    <n v="209"/>
    <n v="131.99"/>
    <x v="2"/>
    <s v="hardware"/>
    <x v="4"/>
  </r>
  <r>
    <n v="1976"/>
    <x v="1976"/>
    <s v="Can you help us make an ultra bright white one a reality?"/>
    <n v="4000"/>
    <n v="13864"/>
    <x v="0"/>
    <x v="1"/>
    <s v="GBP"/>
    <d v="2013-07-13T21:35:25"/>
    <x v="1976"/>
    <b v="1"/>
    <n v="473"/>
    <b v="1"/>
    <s v="technology/hardware"/>
    <n v="347"/>
    <n v="29.31"/>
    <x v="2"/>
    <s v="hardware"/>
    <x v="4"/>
  </r>
  <r>
    <n v="1977"/>
    <x v="1977"/>
    <s v="Ario learns about you, syncs your body clock, and keeps you healthy through natural lighting patterns."/>
    <n v="50000"/>
    <n v="201165"/>
    <x v="0"/>
    <x v="0"/>
    <s v="USD"/>
    <d v="2015-12-19T07:59:00"/>
    <x v="1977"/>
    <b v="1"/>
    <n v="821"/>
    <b v="1"/>
    <s v="technology/hardware"/>
    <n v="402"/>
    <n v="245.02"/>
    <x v="2"/>
    <s v="hardware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b v="1"/>
    <n v="388"/>
    <b v="1"/>
    <s v="technology/hardware"/>
    <n v="1027"/>
    <n v="1323.25"/>
    <x v="2"/>
    <s v="hardware"/>
    <x v="5"/>
  </r>
  <r>
    <n v="1979"/>
    <x v="1979"/>
    <s v="Truly wireless premium earbuds with a battery-boosting smartphone case for charging and storage"/>
    <n v="200000"/>
    <n v="229802.31"/>
    <x v="0"/>
    <x v="0"/>
    <s v="USD"/>
    <d v="2015-11-19T04:59:00"/>
    <x v="1979"/>
    <b v="1"/>
    <n v="813"/>
    <b v="1"/>
    <s v="technology/hardware"/>
    <n v="115"/>
    <n v="282.66000000000003"/>
    <x v="2"/>
    <s v="hardware"/>
    <x v="0"/>
  </r>
  <r>
    <n v="1980"/>
    <x v="1980"/>
    <s v="Multi-power charging that is smarter, stylish and designed for you."/>
    <n v="50000"/>
    <n v="177412.01"/>
    <x v="0"/>
    <x v="12"/>
    <s v="EUR"/>
    <d v="2016-04-03T12:01:02"/>
    <x v="1980"/>
    <b v="1"/>
    <n v="1945"/>
    <b v="1"/>
    <s v="technology/hardware"/>
    <n v="355"/>
    <n v="91.21"/>
    <x v="2"/>
    <s v="hardware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b v="0"/>
    <n v="12"/>
    <b v="0"/>
    <s v="photography/people"/>
    <n v="5"/>
    <n v="31.75"/>
    <x v="8"/>
    <s v="people"/>
    <x v="3"/>
  </r>
  <r>
    <n v="1982"/>
    <x v="1982"/>
    <s v="Express a very dark place in my childhood. Release my emotions through photography in a form of Art."/>
    <n v="180000"/>
    <n v="0"/>
    <x v="2"/>
    <x v="7"/>
    <s v="HKD"/>
    <d v="2016-12-04T15:04:47"/>
    <x v="1982"/>
    <b v="0"/>
    <n v="0"/>
    <b v="0"/>
    <s v="photography/people"/>
    <n v="0"/>
    <s v="0"/>
    <x v="8"/>
    <s v="people"/>
    <x v="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b v="0"/>
    <n v="16"/>
    <b v="0"/>
    <s v="photography/people"/>
    <n v="4"/>
    <n v="88.69"/>
    <x v="8"/>
    <s v="people"/>
    <x v="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b v="0"/>
    <n v="7"/>
    <b v="0"/>
    <s v="photography/people"/>
    <n v="21"/>
    <n v="453.14"/>
    <x v="8"/>
    <s v="people"/>
    <x v="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b v="0"/>
    <n v="4"/>
    <b v="0"/>
    <s v="photography/people"/>
    <n v="3"/>
    <n v="12.75"/>
    <x v="8"/>
    <s v="people"/>
    <x v="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b v="0"/>
    <n v="1"/>
    <b v="0"/>
    <s v="photography/people"/>
    <n v="0"/>
    <n v="1"/>
    <x v="8"/>
    <s v="people"/>
    <x v="2"/>
  </r>
  <r>
    <n v="1987"/>
    <x v="1987"/>
    <s v="A collection of images that depicts the beauty and diversity within Ethiopia"/>
    <n v="5500"/>
    <n v="2336"/>
    <x v="2"/>
    <x v="1"/>
    <s v="GBP"/>
    <d v="2015-03-01T15:21:16"/>
    <x v="1987"/>
    <b v="0"/>
    <n v="28"/>
    <b v="0"/>
    <s v="photography/people"/>
    <n v="42"/>
    <n v="83.43"/>
    <x v="8"/>
    <s v="people"/>
    <x v="0"/>
  </r>
  <r>
    <n v="1988"/>
    <x v="1988"/>
    <s v="Expressing art in an image!"/>
    <n v="6000"/>
    <n v="25"/>
    <x v="2"/>
    <x v="0"/>
    <s v="USD"/>
    <d v="2015-08-20T18:19:02"/>
    <x v="1988"/>
    <b v="0"/>
    <n v="1"/>
    <b v="0"/>
    <s v="photography/people"/>
    <n v="0"/>
    <n v="25"/>
    <x v="8"/>
    <s v="people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d v="2016-12-11T16:20:08"/>
    <x v="1989"/>
    <b v="0"/>
    <n v="1"/>
    <b v="0"/>
    <s v="photography/people"/>
    <n v="1"/>
    <n v="50"/>
    <x v="8"/>
    <s v="people"/>
    <x v="2"/>
  </r>
  <r>
    <n v="1990"/>
    <x v="1990"/>
    <s v="An art nude photography book that includes traditional black and white sepia nudes as well as experimiental color nudes."/>
    <n v="3000"/>
    <n v="509"/>
    <x v="2"/>
    <x v="0"/>
    <s v="USD"/>
    <d v="2016-02-13T04:42:12"/>
    <x v="1990"/>
    <b v="0"/>
    <n v="5"/>
    <b v="0"/>
    <s v="photography/people"/>
    <n v="17"/>
    <n v="101.8"/>
    <x v="8"/>
    <s v="people"/>
    <x v="2"/>
  </r>
  <r>
    <n v="1991"/>
    <x v="1991"/>
    <s v="Taking (and giving) professional portraits of survivors of human trafficking in Myanmar."/>
    <n v="2000"/>
    <n v="140"/>
    <x v="2"/>
    <x v="0"/>
    <s v="USD"/>
    <d v="2015-07-03T21:26:26"/>
    <x v="1991"/>
    <b v="0"/>
    <n v="3"/>
    <b v="0"/>
    <s v="photography/people"/>
    <n v="7"/>
    <n v="46.67"/>
    <x v="8"/>
    <s v="people"/>
    <x v="0"/>
  </r>
  <r>
    <n v="1992"/>
    <x v="1992"/>
    <s v="A complete revamp of all the Disney Princes &amp; Princesses!"/>
    <n v="1500"/>
    <n v="2"/>
    <x v="2"/>
    <x v="0"/>
    <s v="USD"/>
    <d v="2015-02-18T03:26:31"/>
    <x v="1992"/>
    <b v="0"/>
    <n v="2"/>
    <b v="0"/>
    <s v="photography/people"/>
    <n v="0"/>
    <n v="1"/>
    <x v="8"/>
    <s v="people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d v="2015-12-21T14:07:17"/>
    <x v="1993"/>
    <b v="0"/>
    <n v="0"/>
    <b v="0"/>
    <s v="photography/people"/>
    <n v="0"/>
    <s v="0"/>
    <x v="8"/>
    <s v="people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b v="0"/>
    <n v="0"/>
    <b v="0"/>
    <s v="photography/people"/>
    <n v="0"/>
    <s v="0"/>
    <x v="8"/>
    <s v="people"/>
    <x v="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b v="0"/>
    <n v="3"/>
    <b v="0"/>
    <s v="photography/people"/>
    <n v="8"/>
    <n v="26"/>
    <x v="8"/>
    <s v="people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b v="0"/>
    <n v="0"/>
    <b v="0"/>
    <s v="photography/people"/>
    <n v="0"/>
    <s v="0"/>
    <x v="8"/>
    <s v="people"/>
    <x v="3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b v="0"/>
    <n v="0"/>
    <b v="0"/>
    <s v="photography/people"/>
    <n v="0"/>
    <s v="0"/>
    <x v="8"/>
    <s v="people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b v="0"/>
    <n v="3"/>
    <b v="0"/>
    <s v="photography/people"/>
    <n v="26"/>
    <n v="218.33"/>
    <x v="8"/>
    <s v="people"/>
    <x v="3"/>
  </r>
  <r>
    <n v="1999"/>
    <x v="1999"/>
    <s v="This is a portrait photo project aiming to inspire women to explore themselves and live their passion"/>
    <n v="31000"/>
    <n v="236"/>
    <x v="2"/>
    <x v="1"/>
    <s v="GBP"/>
    <d v="2014-11-13T12:35:08"/>
    <x v="1999"/>
    <b v="0"/>
    <n v="7"/>
    <b v="0"/>
    <s v="photography/people"/>
    <n v="1"/>
    <n v="33.71"/>
    <x v="8"/>
    <s v="people"/>
    <x v="3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b v="0"/>
    <n v="25"/>
    <b v="0"/>
    <s v="photography/people"/>
    <n v="13"/>
    <n v="25"/>
    <x v="8"/>
    <s v="people"/>
    <x v="0"/>
  </r>
  <r>
    <n v="2001"/>
    <x v="2001"/>
    <s v="Nuimo is a universal controller for the internet of things. Control your music, lights, locks and more."/>
    <n v="55000"/>
    <n v="210171"/>
    <x v="0"/>
    <x v="12"/>
    <s v="EUR"/>
    <d v="2015-06-12T20:00:00"/>
    <x v="2001"/>
    <b v="1"/>
    <n v="1637"/>
    <b v="1"/>
    <s v="technology/hardware"/>
    <n v="382"/>
    <n v="128.38999999999999"/>
    <x v="2"/>
    <s v="hardware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d v="2017-01-23T17:05:43"/>
    <x v="2002"/>
    <b v="1"/>
    <n v="1375"/>
    <b v="1"/>
    <s v="technology/hardware"/>
    <n v="217"/>
    <n v="78.83"/>
    <x v="2"/>
    <s v="hardware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b v="1"/>
    <n v="17"/>
    <b v="1"/>
    <s v="technology/hardware"/>
    <n v="312"/>
    <n v="91.76"/>
    <x v="2"/>
    <s v="hardware"/>
    <x v="7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b v="1"/>
    <n v="354"/>
    <b v="1"/>
    <s v="technology/hardware"/>
    <n v="234"/>
    <n v="331.1"/>
    <x v="2"/>
    <s v="hardware"/>
    <x v="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b v="1"/>
    <n v="191"/>
    <b v="1"/>
    <s v="technology/hardware"/>
    <n v="124"/>
    <n v="194.26"/>
    <x v="2"/>
    <s v="hardware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b v="1"/>
    <n v="303"/>
    <b v="1"/>
    <s v="technology/hardware"/>
    <n v="248"/>
    <n v="408.98"/>
    <x v="2"/>
    <s v="hardware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b v="1"/>
    <n v="137"/>
    <b v="1"/>
    <s v="technology/hardware"/>
    <n v="116"/>
    <n v="84.46"/>
    <x v="2"/>
    <s v="hardware"/>
    <x v="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b v="1"/>
    <n v="41"/>
    <b v="1"/>
    <s v="technology/hardware"/>
    <n v="117"/>
    <n v="44.85"/>
    <x v="2"/>
    <s v="hardware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b v="1"/>
    <n v="398"/>
    <b v="1"/>
    <s v="technology/hardware"/>
    <n v="305"/>
    <n v="383.36"/>
    <x v="2"/>
    <s v="hardware"/>
    <x v="2"/>
  </r>
  <r>
    <n v="2010"/>
    <x v="2010"/>
    <s v="Weighitz are miniature smart scales designed to weigh anything in the home."/>
    <n v="30000"/>
    <n v="96015.9"/>
    <x v="0"/>
    <x v="0"/>
    <s v="USD"/>
    <d v="2016-08-18T23:54:51"/>
    <x v="2010"/>
    <b v="1"/>
    <n v="1737"/>
    <b v="1"/>
    <s v="technology/hardware"/>
    <n v="320"/>
    <n v="55.28"/>
    <x v="2"/>
    <s v="hardware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d v="2016-01-11T23:00:00"/>
    <x v="2011"/>
    <b v="1"/>
    <n v="971"/>
    <b v="1"/>
    <s v="technology/hardware"/>
    <n v="820"/>
    <n v="422.02"/>
    <x v="2"/>
    <s v="hardware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b v="1"/>
    <n v="183"/>
    <b v="1"/>
    <s v="technology/hardware"/>
    <n v="235"/>
    <n v="64.180000000000007"/>
    <x v="2"/>
    <s v="hardware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b v="1"/>
    <n v="4562"/>
    <b v="1"/>
    <s v="technology/hardware"/>
    <n v="495"/>
    <n v="173.58"/>
    <x v="2"/>
    <s v="hardware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b v="1"/>
    <n v="26457"/>
    <b v="1"/>
    <s v="technology/hardware"/>
    <n v="7814"/>
    <n v="88.6"/>
    <x v="2"/>
    <s v="hardware"/>
    <x v="4"/>
  </r>
  <r>
    <n v="2015"/>
    <x v="2015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b v="1"/>
    <n v="162"/>
    <b v="1"/>
    <s v="technology/hardware"/>
    <n v="113"/>
    <n v="50.22"/>
    <x v="2"/>
    <s v="hardware"/>
    <x v="6"/>
  </r>
  <r>
    <n v="2016"/>
    <x v="2016"/>
    <s v="A smart, compact power supply designed to power anything, anywhere"/>
    <n v="10000"/>
    <n v="92154.22"/>
    <x v="0"/>
    <x v="0"/>
    <s v="USD"/>
    <d v="2013-03-09T21:08:19"/>
    <x v="2016"/>
    <b v="1"/>
    <n v="479"/>
    <b v="1"/>
    <s v="technology/hardware"/>
    <n v="922"/>
    <n v="192.39"/>
    <x v="2"/>
    <s v="hardware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b v="1"/>
    <n v="426"/>
    <b v="1"/>
    <s v="technology/hardware"/>
    <n v="125"/>
    <n v="73.42"/>
    <x v="2"/>
    <s v="hardware"/>
    <x v="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b v="1"/>
    <n v="450"/>
    <b v="1"/>
    <s v="technology/hardware"/>
    <n v="102"/>
    <n v="147.68"/>
    <x v="2"/>
    <s v="hardware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b v="1"/>
    <n v="1780"/>
    <b v="1"/>
    <s v="technology/hardware"/>
    <n v="485"/>
    <n v="108.97"/>
    <x v="2"/>
    <s v="hardware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b v="1"/>
    <n v="122"/>
    <b v="1"/>
    <s v="technology/hardware"/>
    <n v="192"/>
    <n v="23.65"/>
    <x v="2"/>
    <s v="hardware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b v="1"/>
    <n v="95"/>
    <b v="1"/>
    <s v="technology/hardware"/>
    <n v="281"/>
    <n v="147.94999999999999"/>
    <x v="2"/>
    <s v="hardware"/>
    <x v="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b v="1"/>
    <n v="325"/>
    <b v="1"/>
    <s v="technology/hardware"/>
    <n v="125"/>
    <n v="385.04"/>
    <x v="2"/>
    <s v="hardware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b v="1"/>
    <n v="353"/>
    <b v="1"/>
    <s v="technology/hardware"/>
    <n v="161"/>
    <n v="457.39"/>
    <x v="2"/>
    <s v="hardware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b v="1"/>
    <n v="105"/>
    <b v="1"/>
    <s v="technology/hardware"/>
    <n v="585"/>
    <n v="222.99"/>
    <x v="2"/>
    <s v="hardware"/>
    <x v="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b v="1"/>
    <n v="729"/>
    <b v="1"/>
    <s v="technology/hardware"/>
    <n v="201"/>
    <n v="220.74"/>
    <x v="2"/>
    <s v="hardware"/>
    <x v="0"/>
  </r>
  <r>
    <n v="2026"/>
    <x v="2026"/>
    <s v="MIDI Sprout enables plants to play synthesizers in real time."/>
    <n v="25000"/>
    <n v="33370.769999999997"/>
    <x v="0"/>
    <x v="0"/>
    <s v="USD"/>
    <d v="2014-04-21T03:59:00"/>
    <x v="2026"/>
    <b v="1"/>
    <n v="454"/>
    <b v="1"/>
    <s v="technology/hardware"/>
    <n v="133"/>
    <n v="73.5"/>
    <x v="2"/>
    <s v="hardware"/>
    <x v="3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b v="1"/>
    <n v="539"/>
    <b v="1"/>
    <s v="technology/hardware"/>
    <n v="120"/>
    <n v="223.1"/>
    <x v="2"/>
    <s v="hardware"/>
    <x v="0"/>
  </r>
  <r>
    <n v="2028"/>
    <x v="2028"/>
    <s v="Building an open source Bussard fusion reactor, aka the Polywell."/>
    <n v="3000"/>
    <n v="3785"/>
    <x v="0"/>
    <x v="0"/>
    <s v="USD"/>
    <d v="2010-03-15T21:55:00"/>
    <x v="2028"/>
    <b v="1"/>
    <n v="79"/>
    <b v="1"/>
    <s v="technology/hardware"/>
    <n v="126"/>
    <n v="47.91"/>
    <x v="2"/>
    <s v="hardware"/>
    <x v="7"/>
  </r>
  <r>
    <n v="2029"/>
    <x v="2029"/>
    <s v="Lumin8 Pro is a fun and easy to use light controller that makes light dance to your favorite music."/>
    <n v="2500"/>
    <n v="9030"/>
    <x v="0"/>
    <x v="0"/>
    <s v="USD"/>
    <d v="2014-08-27T00:31:21"/>
    <x v="2029"/>
    <b v="1"/>
    <n v="94"/>
    <b v="1"/>
    <s v="technology/hardware"/>
    <n v="361"/>
    <n v="96.06"/>
    <x v="2"/>
    <s v="hardware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b v="1"/>
    <n v="625"/>
    <b v="1"/>
    <s v="technology/hardware"/>
    <n v="226"/>
    <n v="118.61"/>
    <x v="2"/>
    <s v="hardware"/>
    <x v="5"/>
  </r>
  <r>
    <n v="2031"/>
    <x v="2031"/>
    <s v="With Linkio you can use your smartphone to control every electronic you own- for only $100!"/>
    <n v="50000"/>
    <n v="60175"/>
    <x v="0"/>
    <x v="9"/>
    <s v="EUR"/>
    <d v="2015-01-09T01:00:00"/>
    <x v="2031"/>
    <b v="1"/>
    <n v="508"/>
    <b v="1"/>
    <s v="technology/hardware"/>
    <n v="120"/>
    <n v="118.45"/>
    <x v="2"/>
    <s v="hardware"/>
    <x v="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b v="1"/>
    <n v="531"/>
    <b v="1"/>
    <s v="technology/hardware"/>
    <n v="304"/>
    <n v="143.21"/>
    <x v="2"/>
    <s v="hardware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b v="1"/>
    <n v="158"/>
    <b v="1"/>
    <s v="technology/hardware"/>
    <n v="179"/>
    <n v="282.72000000000003"/>
    <x v="2"/>
    <s v="hardware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b v="1"/>
    <n v="508"/>
    <b v="1"/>
    <s v="technology/hardware"/>
    <n v="387"/>
    <n v="593.94000000000005"/>
    <x v="2"/>
    <s v="hardware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b v="1"/>
    <n v="644"/>
    <b v="1"/>
    <s v="technology/hardware"/>
    <n v="211"/>
    <n v="262.16000000000003"/>
    <x v="2"/>
    <s v="hardware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b v="1"/>
    <n v="848"/>
    <b v="1"/>
    <s v="technology/hardware"/>
    <n v="132"/>
    <n v="46.58"/>
    <x v="2"/>
    <s v="hardware"/>
    <x v="3"/>
  </r>
  <r>
    <n v="2037"/>
    <x v="2037"/>
    <s v="With an efficiency of 97%, bicycle technology is nearly perfect. So why do we use it only for transportation?"/>
    <n v="10000"/>
    <n v="30047.64"/>
    <x v="0"/>
    <x v="0"/>
    <s v="USD"/>
    <d v="2013-12-30T06:02:33"/>
    <x v="2037"/>
    <b v="1"/>
    <n v="429"/>
    <b v="1"/>
    <s v="technology/hardware"/>
    <n v="300"/>
    <n v="70.040000000000006"/>
    <x v="2"/>
    <s v="hardware"/>
    <x v="4"/>
  </r>
  <r>
    <n v="2038"/>
    <x v="2038"/>
    <s v="The OWL is an open source, open hardware, reprogrammable effects pedal designed for musicians, coders, and hackers."/>
    <n v="8000"/>
    <n v="33641"/>
    <x v="0"/>
    <x v="1"/>
    <s v="GBP"/>
    <d v="2013-07-01T18:00:00"/>
    <x v="2038"/>
    <b v="1"/>
    <n v="204"/>
    <b v="1"/>
    <s v="technology/hardware"/>
    <n v="421"/>
    <n v="164.91"/>
    <x v="2"/>
    <s v="hardware"/>
    <x v="4"/>
  </r>
  <r>
    <n v="2039"/>
    <x v="2039"/>
    <s v="Open up your digital worlds with the most sophisticated, intuitive android smart projector."/>
    <n v="125000"/>
    <n v="170271"/>
    <x v="0"/>
    <x v="0"/>
    <s v="USD"/>
    <d v="2016-12-01T04:59:00"/>
    <x v="2039"/>
    <b v="1"/>
    <n v="379"/>
    <b v="1"/>
    <s v="technology/hardware"/>
    <n v="136"/>
    <n v="449.26"/>
    <x v="2"/>
    <s v="hardware"/>
    <x v="2"/>
  </r>
  <r>
    <n v="2040"/>
    <x v="2040"/>
    <s v="4.29 Billion+ Capacitor Combinations._x000a_No Coding Required."/>
    <n v="3000"/>
    <n v="7445.14"/>
    <x v="0"/>
    <x v="0"/>
    <s v="USD"/>
    <d v="2013-11-15T23:15:03"/>
    <x v="2040"/>
    <b v="1"/>
    <n v="271"/>
    <b v="1"/>
    <s v="technology/hardware"/>
    <n v="248"/>
    <n v="27.47"/>
    <x v="2"/>
    <s v="hardware"/>
    <x v="4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b v="0"/>
    <n v="120"/>
    <b v="1"/>
    <s v="technology/hardware"/>
    <n v="182"/>
    <n v="143.97999999999999"/>
    <x v="2"/>
    <s v="hardware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d v="2016-01-22T16:59:34"/>
    <x v="2042"/>
    <b v="0"/>
    <n v="140"/>
    <b v="1"/>
    <s v="technology/hardware"/>
    <n v="124"/>
    <n v="88.24"/>
    <x v="2"/>
    <s v="hardware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b v="0"/>
    <n v="193"/>
    <b v="1"/>
    <s v="technology/hardware"/>
    <n v="506"/>
    <n v="36.33"/>
    <x v="2"/>
    <s v="hardware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b v="0"/>
    <n v="180"/>
    <b v="1"/>
    <s v="technology/hardware"/>
    <n v="108"/>
    <n v="90.18"/>
    <x v="2"/>
    <s v="hardware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b v="0"/>
    <n v="263"/>
    <b v="1"/>
    <s v="technology/hardware"/>
    <n v="819"/>
    <n v="152.62"/>
    <x v="2"/>
    <s v="hardware"/>
    <x v="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b v="0"/>
    <n v="217"/>
    <b v="1"/>
    <s v="technology/hardware"/>
    <n v="121"/>
    <n v="55.81"/>
    <x v="2"/>
    <s v="hardware"/>
    <x v="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b v="0"/>
    <n v="443"/>
    <b v="1"/>
    <s v="technology/hardware"/>
    <n v="103"/>
    <n v="227.85"/>
    <x v="2"/>
    <s v="hardware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b v="0"/>
    <n v="1373"/>
    <b v="1"/>
    <s v="technology/hardware"/>
    <n v="148"/>
    <n v="91.83"/>
    <x v="2"/>
    <s v="hardware"/>
    <x v="4"/>
  </r>
  <r>
    <n v="2049"/>
    <x v="2049"/>
    <s v="Keyless. Alarm secured. GPS tracking."/>
    <n v="50000"/>
    <n v="60095.35"/>
    <x v="0"/>
    <x v="1"/>
    <s v="GBP"/>
    <d v="2013-12-02T22:59:00"/>
    <x v="2049"/>
    <b v="0"/>
    <n v="742"/>
    <b v="1"/>
    <s v="technology/hardware"/>
    <n v="120"/>
    <n v="80.989999999999995"/>
    <x v="2"/>
    <s v="hardware"/>
    <x v="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b v="0"/>
    <n v="170"/>
    <b v="1"/>
    <s v="technology/hardware"/>
    <n v="473"/>
    <n v="278.39"/>
    <x v="2"/>
    <s v="hardware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b v="0"/>
    <n v="242"/>
    <b v="1"/>
    <s v="technology/hardware"/>
    <n v="130"/>
    <n v="43.1"/>
    <x v="2"/>
    <s v="hardware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b v="0"/>
    <n v="541"/>
    <b v="1"/>
    <s v="technology/hardware"/>
    <n v="353"/>
    <n v="326.29000000000002"/>
    <x v="2"/>
    <s v="hardware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b v="0"/>
    <n v="121"/>
    <b v="1"/>
    <s v="technology/hardware"/>
    <n v="101"/>
    <n v="41.74"/>
    <x v="2"/>
    <s v="hardware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b v="0"/>
    <n v="621"/>
    <b v="1"/>
    <s v="technology/hardware"/>
    <n v="114"/>
    <n v="64.02"/>
    <x v="2"/>
    <s v="hardware"/>
    <x v="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b v="0"/>
    <n v="101"/>
    <b v="1"/>
    <s v="technology/hardware"/>
    <n v="167"/>
    <n v="99.46"/>
    <x v="2"/>
    <s v="hardware"/>
    <x v="3"/>
  </r>
  <r>
    <n v="2056"/>
    <x v="2056"/>
    <s v="A lightweight backpack that can charge your smartphone 4 times or an iPad one full charge, and recharge via a USB port"/>
    <n v="50000"/>
    <n v="76726"/>
    <x v="0"/>
    <x v="0"/>
    <s v="USD"/>
    <d v="2013-04-17T18:15:42"/>
    <x v="2056"/>
    <b v="0"/>
    <n v="554"/>
    <b v="1"/>
    <s v="technology/hardware"/>
    <n v="153"/>
    <n v="138.49"/>
    <x v="2"/>
    <s v="hardware"/>
    <x v="4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b v="0"/>
    <n v="666"/>
    <b v="1"/>
    <s v="technology/hardware"/>
    <n v="202"/>
    <n v="45.55"/>
    <x v="2"/>
    <s v="hardware"/>
    <x v="2"/>
  </r>
  <r>
    <n v="2058"/>
    <x v="2058"/>
    <s v="Making using the serial terminal on the Raspberry Pi as easy as Pi!"/>
    <n v="2560"/>
    <n v="4308"/>
    <x v="0"/>
    <x v="1"/>
    <s v="GBP"/>
    <d v="2015-03-02T20:00:00"/>
    <x v="2058"/>
    <b v="0"/>
    <n v="410"/>
    <b v="1"/>
    <s v="technology/hardware"/>
    <n v="168"/>
    <n v="10.51"/>
    <x v="2"/>
    <s v="hardware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b v="0"/>
    <n v="375"/>
    <b v="1"/>
    <s v="technology/hardware"/>
    <n v="143"/>
    <n v="114.77"/>
    <x v="2"/>
    <s v="hardware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b v="0"/>
    <n v="1364"/>
    <b v="1"/>
    <s v="technology/hardware"/>
    <n v="196"/>
    <n v="36"/>
    <x v="2"/>
    <s v="hardware"/>
    <x v="3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b v="0"/>
    <n v="35"/>
    <b v="1"/>
    <s v="technology/hardware"/>
    <n v="108"/>
    <n v="154.16999999999999"/>
    <x v="2"/>
    <s v="hardware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b v="0"/>
    <n v="203"/>
    <b v="1"/>
    <s v="technology/hardware"/>
    <n v="115"/>
    <n v="566.39"/>
    <x v="2"/>
    <s v="hardware"/>
    <x v="2"/>
  </r>
  <r>
    <n v="2063"/>
    <x v="2063"/>
    <s v="Build a professional grade Linux CNC control with Beaglebone black and our CNC cape."/>
    <n v="4000"/>
    <n v="5922"/>
    <x v="0"/>
    <x v="12"/>
    <s v="EUR"/>
    <d v="2016-05-15T17:35:01"/>
    <x v="2063"/>
    <b v="0"/>
    <n v="49"/>
    <b v="1"/>
    <s v="technology/hardware"/>
    <n v="148"/>
    <n v="120.86"/>
    <x v="2"/>
    <s v="hardware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b v="0"/>
    <n v="5812"/>
    <b v="1"/>
    <s v="technology/hardware"/>
    <n v="191"/>
    <n v="86.16"/>
    <x v="2"/>
    <s v="hardware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b v="0"/>
    <n v="1556"/>
    <b v="1"/>
    <s v="technology/hardware"/>
    <n v="199"/>
    <n v="51.21"/>
    <x v="2"/>
    <s v="hardware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d v="2014-08-23T18:31:23"/>
    <x v="2066"/>
    <b v="0"/>
    <n v="65"/>
    <b v="1"/>
    <s v="technology/hardware"/>
    <n v="219"/>
    <n v="67.260000000000005"/>
    <x v="2"/>
    <s v="hardware"/>
    <x v="3"/>
  </r>
  <r>
    <n v="2067"/>
    <x v="2067"/>
    <s v="The next generation of premium quality LED lighting. Extreme power efficiency in a small package."/>
    <n v="495"/>
    <n v="628"/>
    <x v="0"/>
    <x v="1"/>
    <s v="GBP"/>
    <d v="2015-05-24T20:29:36"/>
    <x v="2067"/>
    <b v="0"/>
    <n v="10"/>
    <b v="1"/>
    <s v="technology/hardware"/>
    <n v="127"/>
    <n v="62.8"/>
    <x v="2"/>
    <s v="hardware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b v="0"/>
    <n v="76"/>
    <b v="1"/>
    <s v="technology/hardware"/>
    <n v="105"/>
    <n v="346.13"/>
    <x v="2"/>
    <s v="hardware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b v="0"/>
    <n v="263"/>
    <b v="1"/>
    <s v="technology/hardware"/>
    <n v="128"/>
    <n v="244.12"/>
    <x v="2"/>
    <s v="hardware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b v="0"/>
    <n v="1530"/>
    <b v="1"/>
    <s v="technology/hardware"/>
    <n v="317"/>
    <n v="259.25"/>
    <x v="2"/>
    <s v="hardware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b v="0"/>
    <n v="278"/>
    <b v="1"/>
    <s v="technology/hardware"/>
    <n v="281"/>
    <n v="201.96"/>
    <x v="2"/>
    <s v="hardware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b v="0"/>
    <n v="350"/>
    <b v="1"/>
    <s v="technology/hardware"/>
    <n v="111"/>
    <n v="226.21"/>
    <x v="2"/>
    <s v="hardware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b v="0"/>
    <n v="470"/>
    <b v="1"/>
    <s v="technology/hardware"/>
    <n v="153"/>
    <n v="324.69"/>
    <x v="2"/>
    <s v="hardware"/>
    <x v="0"/>
  </r>
  <r>
    <n v="2074"/>
    <x v="2074"/>
    <s v="Creating PC gaming controllers to bring your gaming experience to a new level."/>
    <n v="600"/>
    <n v="615"/>
    <x v="0"/>
    <x v="0"/>
    <s v="USD"/>
    <d v="2016-05-06T19:49:42"/>
    <x v="2074"/>
    <b v="0"/>
    <n v="3"/>
    <b v="1"/>
    <s v="technology/hardware"/>
    <n v="103"/>
    <n v="205"/>
    <x v="2"/>
    <s v="hardware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d v="2013-07-25T16:21:28"/>
    <x v="2075"/>
    <b v="0"/>
    <n v="8200"/>
    <b v="1"/>
    <s v="technology/hardware"/>
    <n v="1678"/>
    <n v="20.47"/>
    <x v="2"/>
    <s v="hardware"/>
    <x v="4"/>
  </r>
  <r>
    <n v="2076"/>
    <x v="2076"/>
    <s v="Wireless earbuds filled with sound, yet so small they are almost invisible!"/>
    <n v="179000"/>
    <n v="972594.99"/>
    <x v="0"/>
    <x v="1"/>
    <s v="GBP"/>
    <d v="2014-07-23T21:08:09"/>
    <x v="2076"/>
    <b v="0"/>
    <n v="8359"/>
    <b v="1"/>
    <s v="technology/hardware"/>
    <n v="543"/>
    <n v="116.35"/>
    <x v="2"/>
    <s v="hardware"/>
    <x v="3"/>
  </r>
  <r>
    <n v="2077"/>
    <x v="2077"/>
    <s v="A Whole New Way to Get TV: Watch four live TV channels at once on your tablet, smartphone, or big screen TV!"/>
    <n v="50000"/>
    <n v="57754"/>
    <x v="0"/>
    <x v="0"/>
    <s v="USD"/>
    <d v="2015-06-05T21:00:00"/>
    <x v="2077"/>
    <b v="0"/>
    <n v="188"/>
    <b v="1"/>
    <s v="technology/hardware"/>
    <n v="116"/>
    <n v="307.2"/>
    <x v="2"/>
    <s v="hardware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d v="2016-12-18T18:30:57"/>
    <x v="2078"/>
    <b v="0"/>
    <n v="48"/>
    <b v="1"/>
    <s v="technology/hardware"/>
    <n v="131"/>
    <n v="546.69000000000005"/>
    <x v="2"/>
    <s v="hardware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b v="0"/>
    <n v="607"/>
    <b v="1"/>
    <s v="technology/hardware"/>
    <n v="288"/>
    <n v="47.47"/>
    <x v="2"/>
    <s v="hardware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b v="0"/>
    <n v="50"/>
    <b v="1"/>
    <s v="technology/hardware"/>
    <n v="508"/>
    <n v="101.56"/>
    <x v="2"/>
    <s v="hardware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d v="2012-05-16T04:59:00"/>
    <x v="2081"/>
    <b v="0"/>
    <n v="55"/>
    <b v="1"/>
    <s v="music/indie rock"/>
    <n v="115"/>
    <n v="72.91"/>
    <x v="4"/>
    <s v="indie rock"/>
    <x v="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b v="0"/>
    <n v="38"/>
    <b v="1"/>
    <s v="music/indie rock"/>
    <n v="111"/>
    <n v="43.71"/>
    <x v="4"/>
    <s v="indie rock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b v="0"/>
    <n v="25"/>
    <b v="1"/>
    <s v="music/indie rock"/>
    <n v="113"/>
    <n v="34"/>
    <x v="4"/>
    <s v="indie rock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d v="2014-05-04T06:59:00"/>
    <x v="2084"/>
    <b v="0"/>
    <n v="46"/>
    <b v="1"/>
    <s v="music/indie rock"/>
    <n v="108"/>
    <n v="70.650000000000006"/>
    <x v="4"/>
    <s v="indie rock"/>
    <x v="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b v="0"/>
    <n v="83"/>
    <b v="1"/>
    <s v="music/indie rock"/>
    <n v="124"/>
    <n v="89.3"/>
    <x v="4"/>
    <s v="indie rock"/>
    <x v="5"/>
  </r>
  <r>
    <n v="2086"/>
    <x v="2086"/>
    <s v="I am in the process of completing 4 new EPs to be released in Winter, Spring, Summer, and Fall of 2012."/>
    <n v="4000"/>
    <n v="4028"/>
    <x v="0"/>
    <x v="0"/>
    <s v="USD"/>
    <d v="2011-12-14T04:59:00"/>
    <x v="2086"/>
    <b v="0"/>
    <n v="35"/>
    <b v="1"/>
    <s v="music/indie rock"/>
    <n v="101"/>
    <n v="115.09"/>
    <x v="4"/>
    <s v="indie rock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b v="0"/>
    <n v="25"/>
    <b v="1"/>
    <s v="music/indie rock"/>
    <n v="104"/>
    <n v="62.12"/>
    <x v="4"/>
    <s v="indie rock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b v="0"/>
    <n v="75"/>
    <b v="1"/>
    <s v="music/indie rock"/>
    <n v="116"/>
    <n v="46.2"/>
    <x v="4"/>
    <s v="indie rock"/>
    <x v="7"/>
  </r>
  <r>
    <n v="2089"/>
    <x v="2089"/>
    <s v="Little Moses is trying to record their first EP, and we can't do it without your help!"/>
    <n v="2500"/>
    <n v="3010.01"/>
    <x v="0"/>
    <x v="0"/>
    <s v="USD"/>
    <d v="2013-08-02T01:49:54"/>
    <x v="2089"/>
    <b v="0"/>
    <n v="62"/>
    <b v="1"/>
    <s v="music/indie rock"/>
    <n v="120"/>
    <n v="48.55"/>
    <x v="4"/>
    <s v="indie rock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b v="0"/>
    <n v="160"/>
    <b v="1"/>
    <s v="music/indie rock"/>
    <n v="115"/>
    <n v="57.52"/>
    <x v="4"/>
    <s v="indie rock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b v="0"/>
    <n v="246"/>
    <b v="1"/>
    <s v="music/indie rock"/>
    <n v="120"/>
    <n v="88.15"/>
    <x v="4"/>
    <s v="indie rock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b v="0"/>
    <n v="55"/>
    <b v="1"/>
    <s v="music/indie rock"/>
    <n v="101"/>
    <n v="110.49"/>
    <x v="4"/>
    <s v="indie rock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d v="2012-12-22T21:30:32"/>
    <x v="2093"/>
    <b v="0"/>
    <n v="23"/>
    <b v="1"/>
    <s v="music/indie rock"/>
    <n v="102"/>
    <n v="66.83"/>
    <x v="4"/>
    <s v="indie rock"/>
    <x v="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b v="0"/>
    <n v="72"/>
    <b v="1"/>
    <s v="music/indie rock"/>
    <n v="121"/>
    <n v="58.6"/>
    <x v="4"/>
    <s v="indie rock"/>
    <x v="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b v="0"/>
    <n v="22"/>
    <b v="1"/>
    <s v="music/indie rock"/>
    <n v="100"/>
    <n v="113.64"/>
    <x v="4"/>
    <s v="indie rock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d v="2012-10-26T03:59:00"/>
    <x v="2096"/>
    <b v="0"/>
    <n v="14"/>
    <b v="1"/>
    <s v="music/indie rock"/>
    <n v="102"/>
    <n v="43.57"/>
    <x v="4"/>
    <s v="indie rock"/>
    <x v="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b v="0"/>
    <n v="38"/>
    <b v="1"/>
    <s v="music/indie rock"/>
    <n v="100"/>
    <n v="78.95"/>
    <x v="4"/>
    <s v="indie rock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b v="0"/>
    <n v="32"/>
    <b v="1"/>
    <s v="music/indie rock"/>
    <n v="100"/>
    <n v="188.13"/>
    <x v="4"/>
    <s v="indie rock"/>
    <x v="5"/>
  </r>
  <r>
    <n v="2099"/>
    <x v="2099"/>
    <s v="Our tour van died, we need help!"/>
    <n v="3000"/>
    <n v="3971"/>
    <x v="0"/>
    <x v="0"/>
    <s v="USD"/>
    <d v="2015-07-02T03:40:00"/>
    <x v="2099"/>
    <b v="0"/>
    <n v="63"/>
    <b v="1"/>
    <s v="music/indie rock"/>
    <n v="132"/>
    <n v="63.03"/>
    <x v="4"/>
    <s v="indie rock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b v="0"/>
    <n v="27"/>
    <b v="1"/>
    <s v="music/indie rock"/>
    <n v="137"/>
    <n v="30.37"/>
    <x v="4"/>
    <s v="indie rock"/>
    <x v="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b v="0"/>
    <n v="44"/>
    <b v="1"/>
    <s v="music/indie rock"/>
    <n v="113"/>
    <n v="51.48"/>
    <x v="4"/>
    <s v="indie rock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d v="2011-05-05T20:50:48"/>
    <x v="2102"/>
    <b v="0"/>
    <n v="38"/>
    <b v="1"/>
    <s v="music/indie rock"/>
    <n v="136"/>
    <n v="35.79"/>
    <x v="4"/>
    <s v="indie rock"/>
    <x v="6"/>
  </r>
  <r>
    <n v="2103"/>
    <x v="2103"/>
    <s v="Indie rocker, Matthew Moon, has something to share with you..."/>
    <n v="7777"/>
    <n v="11364"/>
    <x v="0"/>
    <x v="0"/>
    <s v="USD"/>
    <d v="2012-11-09T19:07:07"/>
    <x v="2103"/>
    <b v="0"/>
    <n v="115"/>
    <b v="1"/>
    <s v="music/indie rock"/>
    <n v="146"/>
    <n v="98.82"/>
    <x v="4"/>
    <s v="indie rock"/>
    <x v="5"/>
  </r>
  <r>
    <n v="2104"/>
    <x v="2104"/>
    <s v="In the Raw is Seattle's the Ink &amp; the Echo's debut album.  It is honest, compelling, and speaks of raw human emotion."/>
    <n v="800"/>
    <n v="1036"/>
    <x v="0"/>
    <x v="0"/>
    <s v="USD"/>
    <d v="2013-05-31T00:00:00"/>
    <x v="2104"/>
    <b v="0"/>
    <n v="37"/>
    <b v="1"/>
    <s v="music/indie rock"/>
    <n v="130"/>
    <n v="28"/>
    <x v="4"/>
    <s v="indie rock"/>
    <x v="4"/>
  </r>
  <r>
    <n v="2105"/>
    <x v="2105"/>
    <s v="Help Layla the Wolf fund the printing and releasing of our first E.P. Release called &quot;Sugar&quot;."/>
    <n v="2000"/>
    <n v="5080"/>
    <x v="0"/>
    <x v="0"/>
    <s v="USD"/>
    <d v="2014-11-21T04:00:00"/>
    <x v="2105"/>
    <b v="0"/>
    <n v="99"/>
    <b v="1"/>
    <s v="music/indie rock"/>
    <n v="254"/>
    <n v="51.31"/>
    <x v="4"/>
    <s v="indie rock"/>
    <x v="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b v="0"/>
    <n v="44"/>
    <b v="1"/>
    <s v="music/indie rock"/>
    <n v="107"/>
    <n v="53.52"/>
    <x v="4"/>
    <s v="indie rock"/>
    <x v="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b v="0"/>
    <n v="58"/>
    <b v="1"/>
    <s v="music/indie rock"/>
    <n v="108"/>
    <n v="37.15"/>
    <x v="4"/>
    <s v="indie rock"/>
    <x v="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b v="0"/>
    <n v="191"/>
    <b v="1"/>
    <s v="music/indie rock"/>
    <n v="107"/>
    <n v="89.9"/>
    <x v="4"/>
    <s v="indie rock"/>
    <x v="5"/>
  </r>
  <r>
    <n v="2109"/>
    <x v="2109"/>
    <s v="We are ready to make our first full-length album, and with your help, we can make it happen!"/>
    <n v="4000"/>
    <n v="4261"/>
    <x v="0"/>
    <x v="0"/>
    <s v="USD"/>
    <d v="2015-07-05T17:00:17"/>
    <x v="2109"/>
    <b v="0"/>
    <n v="40"/>
    <b v="1"/>
    <s v="music/indie rock"/>
    <n v="107"/>
    <n v="106.53"/>
    <x v="4"/>
    <s v="indie rock"/>
    <x v="0"/>
  </r>
  <r>
    <n v="2110"/>
    <x v="2110"/>
    <s v="Brent Brown's breakout new album! Requires help from the record label... You!"/>
    <n v="2000"/>
    <n v="2007"/>
    <x v="0"/>
    <x v="0"/>
    <s v="USD"/>
    <d v="2014-05-28T04:59:00"/>
    <x v="2110"/>
    <b v="0"/>
    <n v="38"/>
    <b v="1"/>
    <s v="music/indie rock"/>
    <n v="100"/>
    <n v="52.82"/>
    <x v="4"/>
    <s v="indie rock"/>
    <x v="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b v="0"/>
    <n v="39"/>
    <b v="1"/>
    <s v="music/indie rock"/>
    <n v="107"/>
    <n v="54.62"/>
    <x v="4"/>
    <s v="indie rock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d v="2013-04-15T22:16:33"/>
    <x v="2112"/>
    <b v="0"/>
    <n v="11"/>
    <b v="1"/>
    <s v="music/indie rock"/>
    <n v="100"/>
    <n v="27.27"/>
    <x v="4"/>
    <s v="indie rock"/>
    <x v="4"/>
  </r>
  <r>
    <n v="2113"/>
    <x v="2113"/>
    <s v="Help us fund our second full-length album Honeycomb!"/>
    <n v="7000"/>
    <n v="7340"/>
    <x v="0"/>
    <x v="0"/>
    <s v="USD"/>
    <d v="2014-09-23T20:46:16"/>
    <x v="2113"/>
    <b v="0"/>
    <n v="107"/>
    <b v="1"/>
    <s v="music/indie rock"/>
    <n v="105"/>
    <n v="68.599999999999994"/>
    <x v="4"/>
    <s v="indie rock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b v="0"/>
    <n v="147"/>
    <b v="1"/>
    <s v="music/indie rock"/>
    <n v="105"/>
    <n v="35.61"/>
    <x v="4"/>
    <s v="indie rock"/>
    <x v="7"/>
  </r>
  <r>
    <n v="2115"/>
    <x v="2115"/>
    <s v="The Violet Tone is heading to California but we need your help!  We've been at this for years and finally have a shot!"/>
    <n v="1500"/>
    <n v="3385"/>
    <x v="0"/>
    <x v="0"/>
    <s v="USD"/>
    <d v="2011-02-20T01:56:41"/>
    <x v="2115"/>
    <b v="0"/>
    <n v="36"/>
    <b v="1"/>
    <s v="music/indie rock"/>
    <n v="226"/>
    <n v="94.03"/>
    <x v="4"/>
    <s v="indie rock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b v="0"/>
    <n v="92"/>
    <b v="1"/>
    <s v="music/indie rock"/>
    <n v="101"/>
    <n v="526.46"/>
    <x v="4"/>
    <s v="indie rock"/>
    <x v="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b v="0"/>
    <n v="35"/>
    <b v="1"/>
    <s v="music/indie rock"/>
    <n v="148"/>
    <n v="50.66"/>
    <x v="4"/>
    <s v="indie rock"/>
    <x v="0"/>
  </r>
  <r>
    <n v="2118"/>
    <x v="2118"/>
    <s v="PORCHES.  and Documentarians tour from New York to San Francisco and back."/>
    <n v="1000"/>
    <n v="1346.11"/>
    <x v="0"/>
    <x v="0"/>
    <s v="USD"/>
    <d v="2011-07-24T20:08:56"/>
    <x v="2118"/>
    <b v="0"/>
    <n v="17"/>
    <b v="1"/>
    <s v="music/indie rock"/>
    <n v="135"/>
    <n v="79.180000000000007"/>
    <x v="4"/>
    <s v="indie rock"/>
    <x v="6"/>
  </r>
  <r>
    <n v="2119"/>
    <x v="2119"/>
    <s v="big long now is recording our debut album and we are looking for help mastering and pressing it to vinyl"/>
    <n v="2000"/>
    <n v="2015"/>
    <x v="0"/>
    <x v="0"/>
    <s v="USD"/>
    <d v="2012-08-16T03:07:25"/>
    <x v="2119"/>
    <b v="0"/>
    <n v="22"/>
    <b v="1"/>
    <s v="music/indie rock"/>
    <n v="101"/>
    <n v="91.59"/>
    <x v="4"/>
    <s v="indie rock"/>
    <x v="5"/>
  </r>
  <r>
    <n v="2120"/>
    <x v="2120"/>
    <s v="&lt;3_x000a_Coming in from outer space. Help Hearty Har record their 1st album!!"/>
    <n v="8000"/>
    <n v="8070.43"/>
    <x v="0"/>
    <x v="0"/>
    <s v="USD"/>
    <d v="2014-01-01T23:08:56"/>
    <x v="2120"/>
    <b v="0"/>
    <n v="69"/>
    <b v="1"/>
    <s v="music/indie rock"/>
    <n v="101"/>
    <n v="116.96"/>
    <x v="4"/>
    <s v="indie rock"/>
    <x v="4"/>
  </r>
  <r>
    <n v="2121"/>
    <x v="2121"/>
    <s v="Join us on an epic journey to discover a millennia old secret which will change the world forever."/>
    <n v="50000"/>
    <n v="284"/>
    <x v="2"/>
    <x v="16"/>
    <s v="CHF"/>
    <d v="2017-01-11T17:49:08"/>
    <x v="2121"/>
    <b v="0"/>
    <n v="10"/>
    <b v="0"/>
    <s v="games/video games"/>
    <n v="1"/>
    <n v="28.4"/>
    <x v="6"/>
    <s v="video games"/>
    <x v="2"/>
  </r>
  <r>
    <n v="2122"/>
    <x v="2122"/>
    <s v="Captain Kalani it's a retro game full of nostalgia for the old gamers but interesting for the new ones"/>
    <n v="80000"/>
    <n v="310"/>
    <x v="2"/>
    <x v="14"/>
    <s v="MXN"/>
    <d v="2017-01-07T07:12:49"/>
    <x v="2122"/>
    <b v="0"/>
    <n v="3"/>
    <b v="0"/>
    <s v="games/video games"/>
    <n v="0"/>
    <n v="103.33"/>
    <x v="6"/>
    <s v="video games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b v="0"/>
    <n v="5"/>
    <b v="0"/>
    <s v="games/video games"/>
    <n v="10"/>
    <n v="10"/>
    <x v="6"/>
    <s v="video games"/>
    <x v="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b v="0"/>
    <n v="5"/>
    <b v="0"/>
    <s v="games/video games"/>
    <n v="10"/>
    <n v="23"/>
    <x v="6"/>
    <s v="video games"/>
    <x v="7"/>
  </r>
  <r>
    <n v="2125"/>
    <x v="2125"/>
    <s v="Becoming is a video game that aims to portray mental illness through a metaphysical and emotional story."/>
    <n v="60000"/>
    <n v="852"/>
    <x v="2"/>
    <x v="0"/>
    <s v="USD"/>
    <d v="2015-08-05T00:33:53"/>
    <x v="2125"/>
    <b v="0"/>
    <n v="27"/>
    <b v="0"/>
    <s v="games/video games"/>
    <n v="1"/>
    <n v="31.56"/>
    <x v="6"/>
    <s v="video games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b v="0"/>
    <n v="2"/>
    <b v="0"/>
    <s v="games/video games"/>
    <n v="0"/>
    <n v="5"/>
    <x v="6"/>
    <s v="video games"/>
    <x v="3"/>
  </r>
  <r>
    <n v="2127"/>
    <x v="2127"/>
    <s v="Three Monkeys is an audio adventure game for PC."/>
    <n v="28000"/>
    <n v="8076"/>
    <x v="2"/>
    <x v="1"/>
    <s v="GBP"/>
    <d v="2015-03-12T11:07:43"/>
    <x v="2127"/>
    <b v="0"/>
    <n v="236"/>
    <b v="0"/>
    <s v="games/video games"/>
    <n v="29"/>
    <n v="34.22"/>
    <x v="6"/>
    <s v="video games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b v="0"/>
    <n v="1"/>
    <b v="0"/>
    <s v="games/video games"/>
    <n v="0"/>
    <n v="25"/>
    <x v="6"/>
    <s v="video games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b v="0"/>
    <n v="12"/>
    <b v="0"/>
    <s v="games/video games"/>
    <n v="12"/>
    <n v="19.670000000000002"/>
    <x v="6"/>
    <s v="video games"/>
    <x v="2"/>
  </r>
  <r>
    <n v="2130"/>
    <x v="2130"/>
    <s v="You are the hero tasked to save your home from the villainous Sanword."/>
    <n v="42000"/>
    <n v="85"/>
    <x v="2"/>
    <x v="0"/>
    <s v="USD"/>
    <d v="2014-08-16T02:04:23"/>
    <x v="2130"/>
    <b v="0"/>
    <n v="4"/>
    <b v="0"/>
    <s v="games/video games"/>
    <n v="0"/>
    <n v="21.25"/>
    <x v="6"/>
    <s v="video games"/>
    <x v="3"/>
  </r>
  <r>
    <n v="2131"/>
    <x v="2131"/>
    <s v="From frightened girl to empowered woman, Scout's Honor is a tale about facing your fears and overcoming odds."/>
    <n v="500"/>
    <n v="25"/>
    <x v="2"/>
    <x v="0"/>
    <s v="USD"/>
    <d v="2015-07-12T04:58:11"/>
    <x v="2131"/>
    <b v="0"/>
    <n v="3"/>
    <b v="0"/>
    <s v="games/video games"/>
    <n v="5"/>
    <n v="8.33"/>
    <x v="6"/>
    <s v="video games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b v="0"/>
    <n v="99"/>
    <b v="0"/>
    <s v="games/video games"/>
    <n v="2"/>
    <n v="21.34"/>
    <x v="6"/>
    <s v="video games"/>
    <x v="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b v="0"/>
    <n v="3"/>
    <b v="0"/>
    <s v="games/video games"/>
    <n v="2"/>
    <n v="5.33"/>
    <x v="6"/>
    <s v="video games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b v="0"/>
    <n v="3"/>
    <b v="0"/>
    <s v="games/video games"/>
    <n v="2"/>
    <n v="34.67"/>
    <x v="6"/>
    <s v="video games"/>
    <x v="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b v="0"/>
    <n v="22"/>
    <b v="0"/>
    <s v="games/video games"/>
    <n v="10"/>
    <n v="21.73"/>
    <x v="6"/>
    <s v="video games"/>
    <x v="5"/>
  </r>
  <r>
    <n v="2136"/>
    <x v="2136"/>
    <s v="A dark and twisted game with physiological madness and corruption as a man becomes the ultimate bio weapon."/>
    <n v="80000"/>
    <n v="47.69"/>
    <x v="2"/>
    <x v="0"/>
    <s v="USD"/>
    <d v="2013-10-19T12:13:06"/>
    <x v="2136"/>
    <b v="0"/>
    <n v="4"/>
    <b v="0"/>
    <s v="games/video games"/>
    <n v="0"/>
    <n v="11.92"/>
    <x v="6"/>
    <s v="video games"/>
    <x v="4"/>
  </r>
  <r>
    <n v="2137"/>
    <x v="2137"/>
    <s v="Arrest, interrogate, and uncover the truth as a local woman recruited by the KGB. For Windows, Mac &amp; Linux."/>
    <n v="50000"/>
    <n v="14203"/>
    <x v="2"/>
    <x v="5"/>
    <s v="CAD"/>
    <d v="2014-12-05T18:30:29"/>
    <x v="2137"/>
    <b v="0"/>
    <n v="534"/>
    <b v="0"/>
    <s v="games/video games"/>
    <n v="28"/>
    <n v="26.6"/>
    <x v="6"/>
    <s v="video games"/>
    <x v="3"/>
  </r>
  <r>
    <n v="2138"/>
    <x v="2138"/>
    <s v="A game with a mixture of a few genres from RPG, Simulation and to adventure elements."/>
    <n v="1000"/>
    <n v="128"/>
    <x v="2"/>
    <x v="1"/>
    <s v="GBP"/>
    <d v="2013-11-09T01:18:59"/>
    <x v="2138"/>
    <b v="0"/>
    <n v="12"/>
    <b v="0"/>
    <s v="games/video games"/>
    <n v="13"/>
    <n v="10.67"/>
    <x v="6"/>
    <s v="video games"/>
    <x v="4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b v="0"/>
    <n v="56"/>
    <b v="0"/>
    <s v="games/video games"/>
    <n v="5"/>
    <n v="29.04"/>
    <x v="6"/>
    <s v="video games"/>
    <x v="2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b v="0"/>
    <n v="11"/>
    <b v="0"/>
    <s v="games/video games"/>
    <n v="0"/>
    <n v="50.91"/>
    <x v="6"/>
    <s v="video games"/>
    <x v="5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b v="0"/>
    <n v="0"/>
    <b v="0"/>
    <s v="games/video games"/>
    <n v="0"/>
    <s v="0"/>
    <x v="6"/>
    <s v="video games"/>
    <x v="3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b v="0"/>
    <n v="12"/>
    <b v="0"/>
    <s v="games/video games"/>
    <n v="6"/>
    <n v="50.08"/>
    <x v="6"/>
    <s v="video games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b v="0"/>
    <n v="5"/>
    <b v="0"/>
    <s v="games/video games"/>
    <n v="11"/>
    <n v="45"/>
    <x v="6"/>
    <s v="video games"/>
    <x v="7"/>
  </r>
  <r>
    <n v="2144"/>
    <x v="2144"/>
    <s v="A thousand community-built sandbox games (and more!) with a fully-customizable game engine."/>
    <n v="35500"/>
    <n v="607"/>
    <x v="2"/>
    <x v="0"/>
    <s v="USD"/>
    <d v="2013-09-14T13:07:20"/>
    <x v="2144"/>
    <b v="0"/>
    <n v="24"/>
    <b v="0"/>
    <s v="games/video games"/>
    <n v="2"/>
    <n v="25.29"/>
    <x v="6"/>
    <s v="video games"/>
    <x v="4"/>
  </r>
  <r>
    <n v="2145"/>
    <x v="2145"/>
    <s v="When the gods of religions and days passed return to our modern world, humanity must fight for its survival and future."/>
    <n v="15000"/>
    <n v="4565"/>
    <x v="2"/>
    <x v="0"/>
    <s v="USD"/>
    <d v="2013-11-27T06:41:54"/>
    <x v="2145"/>
    <b v="0"/>
    <n v="89"/>
    <b v="0"/>
    <s v="games/video games"/>
    <n v="30"/>
    <n v="51.29"/>
    <x v="6"/>
    <s v="video games"/>
    <x v="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b v="0"/>
    <n v="1"/>
    <b v="0"/>
    <s v="games/video games"/>
    <n v="0"/>
    <n v="1"/>
    <x v="6"/>
    <s v="video games"/>
    <x v="2"/>
  </r>
  <r>
    <n v="2147"/>
    <x v="2147"/>
    <s v="A Point and Click Adventure on Steroids."/>
    <n v="390000"/>
    <n v="2716"/>
    <x v="2"/>
    <x v="0"/>
    <s v="USD"/>
    <d v="2014-11-16T08:05:48"/>
    <x v="2147"/>
    <b v="0"/>
    <n v="55"/>
    <b v="0"/>
    <s v="games/video games"/>
    <n v="1"/>
    <n v="49.38"/>
    <x v="6"/>
    <s v="video games"/>
    <x v="3"/>
  </r>
  <r>
    <n v="2148"/>
    <x v="2148"/>
    <s v="zomblock's is a online zombie survival game where you can craft new weapons,find food and water to keep yourself alive."/>
    <n v="100"/>
    <n v="2"/>
    <x v="2"/>
    <x v="1"/>
    <s v="GBP"/>
    <d v="2015-04-02T16:36:22"/>
    <x v="2148"/>
    <b v="0"/>
    <n v="2"/>
    <b v="0"/>
    <s v="games/video games"/>
    <n v="2"/>
    <n v="1"/>
    <x v="6"/>
    <s v="video games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b v="0"/>
    <n v="0"/>
    <b v="0"/>
    <s v="games/video games"/>
    <n v="0"/>
    <s v="0"/>
    <x v="6"/>
    <s v="video games"/>
    <x v="7"/>
  </r>
  <r>
    <n v="2150"/>
    <x v="2150"/>
    <s v="A pixel styled open world detective game."/>
    <n v="50000"/>
    <n v="405"/>
    <x v="2"/>
    <x v="10"/>
    <s v="NOK"/>
    <d v="2016-07-13T06:49:59"/>
    <x v="2150"/>
    <b v="0"/>
    <n v="4"/>
    <b v="0"/>
    <s v="games/video games"/>
    <n v="1"/>
    <n v="101.25"/>
    <x v="6"/>
    <s v="video games"/>
    <x v="2"/>
  </r>
  <r>
    <n v="2151"/>
    <x v="2151"/>
    <s v="Crazy Artist makes gaming more comfortable and fun for Playstation 4 users. I really want to give you a Handee Job!"/>
    <n v="45000"/>
    <n v="118"/>
    <x v="2"/>
    <x v="0"/>
    <s v="USD"/>
    <d v="2016-06-29T20:20:14"/>
    <x v="2151"/>
    <b v="0"/>
    <n v="6"/>
    <b v="0"/>
    <s v="games/video games"/>
    <n v="0"/>
    <n v="19.670000000000002"/>
    <x v="6"/>
    <s v="video games"/>
    <x v="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b v="0"/>
    <n v="4"/>
    <b v="0"/>
    <s v="games/video games"/>
    <n v="0"/>
    <n v="12.5"/>
    <x v="6"/>
    <s v="video games"/>
    <x v="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b v="0"/>
    <n v="4"/>
    <b v="0"/>
    <s v="games/video games"/>
    <n v="0"/>
    <n v="8.5"/>
    <x v="6"/>
    <s v="video games"/>
    <x v="3"/>
  </r>
  <r>
    <n v="2154"/>
    <x v="2154"/>
    <s v="A Real Time Strategy game based on Greek mythology in a fictional world."/>
    <n v="250"/>
    <n v="2"/>
    <x v="2"/>
    <x v="0"/>
    <s v="USD"/>
    <d v="2014-01-28T15:10:27"/>
    <x v="2154"/>
    <b v="0"/>
    <n v="2"/>
    <b v="0"/>
    <s v="games/video games"/>
    <n v="1"/>
    <n v="1"/>
    <x v="6"/>
    <s v="video games"/>
    <x v="3"/>
  </r>
  <r>
    <n v="2155"/>
    <x v="2155"/>
    <s v="A Level Editor, Turned up to eleven. Infinite creativity in one package, solo or with up to 16 of your friends."/>
    <n v="5000"/>
    <n v="115"/>
    <x v="2"/>
    <x v="1"/>
    <s v="GBP"/>
    <d v="2016-03-31T16:56:25"/>
    <x v="2155"/>
    <b v="0"/>
    <n v="5"/>
    <b v="0"/>
    <s v="games/video games"/>
    <n v="2"/>
    <n v="23"/>
    <x v="6"/>
    <s v="video games"/>
    <x v="2"/>
  </r>
  <r>
    <n v="2156"/>
    <x v="2156"/>
    <s v="Captain and manage your ship along with your crew in this deep space adventure! (PC/Linux/Mac)"/>
    <n v="56000"/>
    <n v="1493"/>
    <x v="2"/>
    <x v="0"/>
    <s v="USD"/>
    <d v="2013-09-16T20:30:06"/>
    <x v="2156"/>
    <b v="0"/>
    <n v="83"/>
    <b v="0"/>
    <s v="games/video games"/>
    <n v="3"/>
    <n v="17.989999999999998"/>
    <x v="6"/>
    <s v="video games"/>
    <x v="4"/>
  </r>
  <r>
    <n v="2157"/>
    <x v="2157"/>
    <s v="Gamers and 90's fans unite in this small tale of epic proportions!"/>
    <n v="75000"/>
    <n v="21144"/>
    <x v="2"/>
    <x v="0"/>
    <s v="USD"/>
    <d v="2016-12-23T07:59:00"/>
    <x v="2157"/>
    <b v="0"/>
    <n v="57"/>
    <b v="0"/>
    <s v="games/video games"/>
    <n v="28"/>
    <n v="370.95"/>
    <x v="6"/>
    <s v="video games"/>
    <x v="2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b v="0"/>
    <n v="311"/>
    <b v="0"/>
    <s v="games/video games"/>
    <n v="7"/>
    <n v="63.57"/>
    <x v="6"/>
    <s v="video games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b v="0"/>
    <n v="2"/>
    <b v="0"/>
    <s v="games/video games"/>
    <n v="1"/>
    <n v="13"/>
    <x v="6"/>
    <s v="video games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d v="2012-05-19T17:05:05"/>
    <x v="2160"/>
    <b v="0"/>
    <n v="16"/>
    <b v="0"/>
    <s v="games/video games"/>
    <n v="1"/>
    <n v="5.31"/>
    <x v="6"/>
    <s v="video games"/>
    <x v="5"/>
  </r>
  <r>
    <n v="2161"/>
    <x v="2161"/>
    <s v="We're trying to fund hard copies of our debut album!"/>
    <n v="400"/>
    <n v="463"/>
    <x v="0"/>
    <x v="0"/>
    <s v="USD"/>
    <d v="2015-09-23T20:27:39"/>
    <x v="2161"/>
    <b v="0"/>
    <n v="13"/>
    <b v="1"/>
    <s v="music/rock"/>
    <n v="116"/>
    <n v="35.619999999999997"/>
    <x v="4"/>
    <s v="rock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b v="0"/>
    <n v="58"/>
    <b v="1"/>
    <s v="music/rock"/>
    <n v="112"/>
    <n v="87.1"/>
    <x v="4"/>
    <s v="rock"/>
    <x v="3"/>
  </r>
  <r>
    <n v="2163"/>
    <x v="2163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b v="0"/>
    <n v="44"/>
    <b v="1"/>
    <s v="music/rock"/>
    <n v="132"/>
    <n v="75.11"/>
    <x v="4"/>
    <s v="rock"/>
    <x v="0"/>
  </r>
  <r>
    <n v="2164"/>
    <x v="2164"/>
    <s v="South Florida roots country/rock outfit's long awaited debut record"/>
    <n v="5500"/>
    <n v="5645"/>
    <x v="0"/>
    <x v="0"/>
    <s v="USD"/>
    <d v="2016-06-25T03:59:00"/>
    <x v="2164"/>
    <b v="0"/>
    <n v="83"/>
    <b v="1"/>
    <s v="music/rock"/>
    <n v="103"/>
    <n v="68.010000000000005"/>
    <x v="4"/>
    <s v="rock"/>
    <x v="2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b v="0"/>
    <n v="117"/>
    <b v="1"/>
    <s v="music/rock"/>
    <n v="139"/>
    <n v="29.62"/>
    <x v="4"/>
    <s v="rock"/>
    <x v="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b v="0"/>
    <n v="32"/>
    <b v="1"/>
    <s v="music/rock"/>
    <n v="147"/>
    <n v="91.63"/>
    <x v="4"/>
    <s v="rock"/>
    <x v="3"/>
  </r>
  <r>
    <n v="2167"/>
    <x v="2167"/>
    <s v="We need YOUR HELP to take one more step to this make release sound amazing!"/>
    <n v="150"/>
    <n v="180"/>
    <x v="0"/>
    <x v="0"/>
    <s v="USD"/>
    <d v="2012-09-15T01:35:37"/>
    <x v="2167"/>
    <b v="0"/>
    <n v="8"/>
    <b v="1"/>
    <s v="music/rock"/>
    <n v="120"/>
    <n v="22.5"/>
    <x v="4"/>
    <s v="rock"/>
    <x v="5"/>
  </r>
  <r>
    <n v="2168"/>
    <x v="2168"/>
    <s v="We're hitting the studio to record our next album, &quot;Pizazz&quot;!! Help us put the FUN in FUNK!!"/>
    <n v="18000"/>
    <n v="21884.69"/>
    <x v="0"/>
    <x v="0"/>
    <s v="USD"/>
    <d v="2017-02-10T05:00:00"/>
    <x v="2168"/>
    <b v="0"/>
    <n v="340"/>
    <b v="1"/>
    <s v="music/rock"/>
    <n v="122"/>
    <n v="64.37"/>
    <x v="4"/>
    <s v="rock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b v="0"/>
    <n v="7"/>
    <b v="1"/>
    <s v="music/rock"/>
    <n v="100"/>
    <n v="21.86"/>
    <x v="4"/>
    <s v="rock"/>
    <x v="1"/>
  </r>
  <r>
    <n v="2170"/>
    <x v="2170"/>
    <s v="We are a hard rock band from Northern California trying to raise $350 for our next EP. Be a part of our journey!"/>
    <n v="350"/>
    <n v="633"/>
    <x v="0"/>
    <x v="0"/>
    <s v="USD"/>
    <d v="2015-08-22T18:00:22"/>
    <x v="2170"/>
    <b v="0"/>
    <n v="19"/>
    <b v="1"/>
    <s v="music/rock"/>
    <n v="181"/>
    <n v="33.32"/>
    <x v="4"/>
    <s v="rock"/>
    <x v="0"/>
  </r>
  <r>
    <n v="2171"/>
    <x v="2171"/>
    <s v="Like records? We do, too! Help this Los Angeles based rock 'n' roll band get their new album out on vinyl!"/>
    <n v="4000"/>
    <n v="4243"/>
    <x v="0"/>
    <x v="0"/>
    <s v="USD"/>
    <d v="2015-06-22T05:00:00"/>
    <x v="2171"/>
    <b v="0"/>
    <n v="47"/>
    <b v="1"/>
    <s v="music/rock"/>
    <n v="106"/>
    <n v="90.28"/>
    <x v="4"/>
    <s v="rock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d v="2015-04-18T13:55:20"/>
    <x v="2172"/>
    <b v="0"/>
    <n v="13"/>
    <b v="1"/>
    <s v="music/rock"/>
    <n v="100"/>
    <n v="76.92"/>
    <x v="4"/>
    <s v="rock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b v="0"/>
    <n v="90"/>
    <b v="1"/>
    <s v="music/rock"/>
    <n v="127"/>
    <n v="59.23"/>
    <x v="4"/>
    <s v="rock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d v="2016-05-05T13:01:47"/>
    <x v="2174"/>
    <b v="0"/>
    <n v="63"/>
    <b v="1"/>
    <s v="music/rock"/>
    <n v="103"/>
    <n v="65.38"/>
    <x v="4"/>
    <s v="rock"/>
    <x v="2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b v="0"/>
    <n v="26"/>
    <b v="1"/>
    <s v="music/rock"/>
    <n v="250"/>
    <n v="67.31"/>
    <x v="4"/>
    <s v="rock"/>
    <x v="2"/>
  </r>
  <r>
    <n v="2176"/>
    <x v="2176"/>
    <s v="The Mike Farley Band has re-assembled its original line up and needs your help to make a new full-length album!"/>
    <n v="5000"/>
    <n v="6301"/>
    <x v="0"/>
    <x v="0"/>
    <s v="USD"/>
    <d v="2015-05-02T15:11:49"/>
    <x v="2176"/>
    <b v="0"/>
    <n v="71"/>
    <b v="1"/>
    <s v="music/rock"/>
    <n v="126"/>
    <n v="88.75"/>
    <x v="4"/>
    <s v="rock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b v="0"/>
    <n v="38"/>
    <b v="1"/>
    <s v="music/rock"/>
    <n v="100"/>
    <n v="65.87"/>
    <x v="4"/>
    <s v="rock"/>
    <x v="2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b v="0"/>
    <n v="859"/>
    <b v="1"/>
    <s v="music/rock"/>
    <n v="139"/>
    <n v="40.35"/>
    <x v="4"/>
    <s v="rock"/>
    <x v="2"/>
  </r>
  <r>
    <n v="2179"/>
    <x v="2179"/>
    <s v="Woodhouse is making an EP!  If you are a fan of whiskey and loud guitars, contribute to the cause!"/>
    <n v="1000"/>
    <n v="1614"/>
    <x v="0"/>
    <x v="0"/>
    <s v="USD"/>
    <d v="2015-04-11T04:06:32"/>
    <x v="2179"/>
    <b v="0"/>
    <n v="21"/>
    <b v="1"/>
    <s v="music/rock"/>
    <n v="161"/>
    <n v="76.86"/>
    <x v="4"/>
    <s v="rock"/>
    <x v="0"/>
  </r>
  <r>
    <n v="2180"/>
    <x v="2180"/>
    <s v="Help fund the new record by independent alternative rockers FOUR STAR MARY &quot;PIECES&quot;"/>
    <n v="5000"/>
    <n v="5359.21"/>
    <x v="0"/>
    <x v="0"/>
    <s v="USD"/>
    <d v="2015-11-13T17:04:28"/>
    <x v="2180"/>
    <b v="0"/>
    <n v="78"/>
    <b v="1"/>
    <s v="music/rock"/>
    <n v="107"/>
    <n v="68.709999999999994"/>
    <x v="4"/>
    <s v="rock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b v="0"/>
    <n v="53"/>
    <b v="1"/>
    <s v="games/tabletop games"/>
    <n v="153"/>
    <n v="57.77"/>
    <x v="6"/>
    <s v="tabletop games"/>
    <x v="1"/>
  </r>
  <r>
    <n v="2182"/>
    <x v="2182"/>
    <s v="An incredibly comprehensive tabletop rpg book for the post apocalypse, inspired by Dungeon World."/>
    <n v="3000"/>
    <n v="15725"/>
    <x v="0"/>
    <x v="5"/>
    <s v="CAD"/>
    <d v="2014-10-02T21:37:05"/>
    <x v="2182"/>
    <b v="0"/>
    <n v="356"/>
    <b v="1"/>
    <s v="games/tabletop games"/>
    <n v="524"/>
    <n v="44.17"/>
    <x v="6"/>
    <s v="tabletop games"/>
    <x v="3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b v="0"/>
    <n v="279"/>
    <b v="1"/>
    <s v="games/tabletop games"/>
    <n v="489"/>
    <n v="31.57"/>
    <x v="6"/>
    <s v="tabletop games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b v="1"/>
    <n v="266"/>
    <b v="1"/>
    <s v="games/tabletop games"/>
    <n v="285"/>
    <n v="107.05"/>
    <x v="6"/>
    <s v="tabletop games"/>
    <x v="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b v="0"/>
    <n v="623"/>
    <b v="1"/>
    <s v="games/tabletop games"/>
    <n v="1857"/>
    <n v="149.03"/>
    <x v="6"/>
    <s v="tabletop games"/>
    <x v="4"/>
  </r>
  <r>
    <n v="2186"/>
    <x v="2186"/>
    <s v="The real-time digital social deduction game where there's no moderator, no sleeping, and no dying."/>
    <n v="20000"/>
    <n v="21935"/>
    <x v="0"/>
    <x v="0"/>
    <s v="USD"/>
    <d v="2016-09-07T02:00:00"/>
    <x v="2186"/>
    <b v="0"/>
    <n v="392"/>
    <b v="1"/>
    <s v="games/tabletop games"/>
    <n v="110"/>
    <n v="55.96"/>
    <x v="6"/>
    <s v="tabletop games"/>
    <x v="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b v="1"/>
    <n v="3562"/>
    <b v="1"/>
    <s v="games/tabletop games"/>
    <n v="1015"/>
    <n v="56.97"/>
    <x v="6"/>
    <s v="tabletop games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d v="2016-10-25T17:00:00"/>
    <x v="2188"/>
    <b v="0"/>
    <n v="514"/>
    <b v="1"/>
    <s v="games/tabletop games"/>
    <n v="412"/>
    <n v="44.06"/>
    <x v="6"/>
    <s v="tabletop games"/>
    <x v="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b v="0"/>
    <n v="88"/>
    <b v="1"/>
    <s v="games/tabletop games"/>
    <n v="503"/>
    <n v="68.63"/>
    <x v="6"/>
    <s v="tabletop games"/>
    <x v="2"/>
  </r>
  <r>
    <n v="2190"/>
    <x v="2190"/>
    <s v="You are an evil Overlord.  Your mission?  To make everyone as miserable as possible.  Can you achieve world domination?"/>
    <n v="19000"/>
    <n v="35076"/>
    <x v="0"/>
    <x v="0"/>
    <s v="USD"/>
    <d v="2016-03-23T06:59:00"/>
    <x v="2190"/>
    <b v="0"/>
    <n v="537"/>
    <b v="1"/>
    <s v="games/tabletop games"/>
    <n v="185"/>
    <n v="65.319999999999993"/>
    <x v="6"/>
    <s v="tabletop games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b v="0"/>
    <n v="25"/>
    <b v="1"/>
    <s v="games/tabletop games"/>
    <n v="120"/>
    <n v="35.92"/>
    <x v="6"/>
    <s v="tabletop games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b v="0"/>
    <n v="3238"/>
    <b v="1"/>
    <s v="games/tabletop games"/>
    <n v="1081"/>
    <n v="40.07"/>
    <x v="6"/>
    <s v="tabletop games"/>
    <x v="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b v="0"/>
    <n v="897"/>
    <b v="1"/>
    <s v="games/tabletop games"/>
    <n v="452"/>
    <n v="75.650000000000006"/>
    <x v="6"/>
    <s v="tabletop games"/>
    <x v="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b v="0"/>
    <n v="878"/>
    <b v="1"/>
    <s v="games/tabletop games"/>
    <n v="537"/>
    <n v="61.2"/>
    <x v="6"/>
    <s v="tabletop games"/>
    <x v="2"/>
  </r>
  <r>
    <n v="2195"/>
    <x v="2195"/>
    <s v="A gritty, noir tabletop RPG with a fast-paced combo-based battle system."/>
    <n v="4600"/>
    <n v="5535"/>
    <x v="0"/>
    <x v="0"/>
    <s v="USD"/>
    <d v="2015-08-11T18:31:40"/>
    <x v="2195"/>
    <b v="0"/>
    <n v="115"/>
    <b v="1"/>
    <s v="games/tabletop games"/>
    <n v="120"/>
    <n v="48.13"/>
    <x v="6"/>
    <s v="tabletop games"/>
    <x v="0"/>
  </r>
  <r>
    <n v="2196"/>
    <x v="2196"/>
    <s v="Race your friends in style with this classic Grand Prix game."/>
    <n v="14000"/>
    <n v="15937"/>
    <x v="0"/>
    <x v="0"/>
    <s v="USD"/>
    <d v="2016-12-02T07:00:00"/>
    <x v="2196"/>
    <b v="0"/>
    <n v="234"/>
    <b v="1"/>
    <s v="games/tabletop games"/>
    <n v="114"/>
    <n v="68.11"/>
    <x v="6"/>
    <s v="tabletop games"/>
    <x v="2"/>
  </r>
  <r>
    <n v="2197"/>
    <x v="2197"/>
    <s v="A strategy game of magic and deception, where aspiring  Illusionists clash in a grand contest for fame and fortune."/>
    <n v="30000"/>
    <n v="285309.33"/>
    <x v="0"/>
    <x v="0"/>
    <s v="USD"/>
    <d v="2015-02-28T14:00:59"/>
    <x v="2197"/>
    <b v="0"/>
    <n v="4330"/>
    <b v="1"/>
    <s v="games/tabletop games"/>
    <n v="951"/>
    <n v="65.89"/>
    <x v="6"/>
    <s v="tabletop games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b v="0"/>
    <n v="651"/>
    <b v="1"/>
    <s v="games/tabletop games"/>
    <n v="133"/>
    <n v="81.650000000000006"/>
    <x v="6"/>
    <s v="tabletop games"/>
    <x v="0"/>
  </r>
  <r>
    <n v="2199"/>
    <x v="2199"/>
    <s v="A new strategic board game designed to flip out your opponent."/>
    <n v="9000"/>
    <n v="13228"/>
    <x v="0"/>
    <x v="17"/>
    <s v="EUR"/>
    <d v="2015-10-15T09:59:58"/>
    <x v="2199"/>
    <b v="1"/>
    <n v="251"/>
    <b v="1"/>
    <s v="games/tabletop games"/>
    <n v="147"/>
    <n v="52.7"/>
    <x v="6"/>
    <s v="tabletop games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b v="0"/>
    <n v="263"/>
    <b v="1"/>
    <s v="games/tabletop games"/>
    <n v="542"/>
    <n v="41.23"/>
    <x v="6"/>
    <s v="tabletop games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b v="0"/>
    <n v="28"/>
    <b v="1"/>
    <s v="music/electronic music"/>
    <n v="383"/>
    <n v="15.04"/>
    <x v="4"/>
    <s v="electronic music"/>
    <x v="4"/>
  </r>
  <r>
    <n v="2202"/>
    <x v="2202"/>
    <s v="An electro-organic album of evolved dance music inspired by seminal cyberpunk works."/>
    <n v="4000"/>
    <n v="28167.25"/>
    <x v="0"/>
    <x v="0"/>
    <s v="USD"/>
    <d v="2012-11-01T20:22:48"/>
    <x v="2202"/>
    <b v="0"/>
    <n v="721"/>
    <b v="1"/>
    <s v="music/electronic music"/>
    <n v="704"/>
    <n v="39.07"/>
    <x v="4"/>
    <s v="electronic music"/>
    <x v="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b v="0"/>
    <n v="50"/>
    <b v="1"/>
    <s v="music/electronic music"/>
    <n v="110"/>
    <n v="43.82"/>
    <x v="4"/>
    <s v="electronic music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d v="2013-03-09T07:28:39"/>
    <x v="2204"/>
    <b v="0"/>
    <n v="73"/>
    <b v="1"/>
    <s v="music/electronic music"/>
    <n v="133"/>
    <n v="27.3"/>
    <x v="4"/>
    <s v="electronic music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b v="0"/>
    <n v="27"/>
    <b v="1"/>
    <s v="music/electronic music"/>
    <n v="152"/>
    <n v="42.22"/>
    <x v="4"/>
    <s v="electronic music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b v="0"/>
    <n v="34"/>
    <b v="1"/>
    <s v="music/electronic music"/>
    <n v="103"/>
    <n v="33.24"/>
    <x v="4"/>
    <s v="electronic music"/>
    <x v="5"/>
  </r>
  <r>
    <n v="2207"/>
    <x v="2207"/>
    <s v="Each piece has a story behind it. Not of some life drama but of an experience you live whilst listening; Happiness evoking"/>
    <n v="2000"/>
    <n v="2000"/>
    <x v="0"/>
    <x v="0"/>
    <s v="USD"/>
    <d v="2013-11-16T05:39:33"/>
    <x v="2207"/>
    <b v="0"/>
    <n v="7"/>
    <b v="1"/>
    <s v="music/electronic music"/>
    <n v="100"/>
    <n v="285.70999999999998"/>
    <x v="4"/>
    <s v="electronic music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b v="0"/>
    <n v="24"/>
    <b v="1"/>
    <s v="music/electronic music"/>
    <n v="102"/>
    <n v="42.33"/>
    <x v="4"/>
    <s v="electronic music"/>
    <x v="5"/>
  </r>
  <r>
    <n v="2209"/>
    <x v="2209"/>
    <s v="Support us and pledge for rewards on our new bigger Tour of the US, Canada and Colombia!"/>
    <n v="500"/>
    <n v="754"/>
    <x v="0"/>
    <x v="1"/>
    <s v="GBP"/>
    <d v="2014-04-14T23:00:00"/>
    <x v="2209"/>
    <b v="0"/>
    <n v="15"/>
    <b v="1"/>
    <s v="music/electronic music"/>
    <n v="151"/>
    <n v="50.27"/>
    <x v="4"/>
    <s v="electronic music"/>
    <x v="3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b v="0"/>
    <n v="72"/>
    <b v="1"/>
    <s v="music/electronic music"/>
    <n v="111"/>
    <n v="61.9"/>
    <x v="4"/>
    <s v="electronic music"/>
    <x v="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b v="0"/>
    <n v="120"/>
    <b v="1"/>
    <s v="music/electronic music"/>
    <n v="196"/>
    <n v="40.75"/>
    <x v="4"/>
    <s v="electronic music"/>
    <x v="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b v="0"/>
    <n v="123"/>
    <b v="1"/>
    <s v="music/electronic music"/>
    <n v="114"/>
    <n v="55.8"/>
    <x v="4"/>
    <s v="electronic music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b v="0"/>
    <n v="1"/>
    <b v="1"/>
    <s v="music/electronic music"/>
    <n v="200"/>
    <n v="10"/>
    <x v="4"/>
    <s v="electronic music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d v="2014-02-06T19:00:48"/>
    <x v="2214"/>
    <b v="0"/>
    <n v="24"/>
    <b v="1"/>
    <s v="music/electronic music"/>
    <n v="293"/>
    <n v="73.13"/>
    <x v="4"/>
    <s v="electronic music"/>
    <x v="3"/>
  </r>
  <r>
    <n v="2215"/>
    <x v="2215"/>
    <s v="Ambient Electro Grind-fest!"/>
    <n v="550"/>
    <n v="860"/>
    <x v="0"/>
    <x v="0"/>
    <s v="USD"/>
    <d v="2012-03-13T06:59:00"/>
    <x v="2215"/>
    <b v="0"/>
    <n v="33"/>
    <b v="1"/>
    <s v="music/electronic music"/>
    <n v="156"/>
    <n v="26.06"/>
    <x v="4"/>
    <s v="electronic music"/>
    <x v="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b v="0"/>
    <n v="14"/>
    <b v="1"/>
    <s v="music/electronic music"/>
    <n v="106"/>
    <n v="22.64"/>
    <x v="4"/>
    <s v="electronic music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b v="0"/>
    <n v="9"/>
    <b v="1"/>
    <s v="music/electronic music"/>
    <n v="101"/>
    <n v="47.22"/>
    <x v="4"/>
    <s v="electronic music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b v="0"/>
    <n v="76"/>
    <b v="1"/>
    <s v="music/electronic music"/>
    <n v="123"/>
    <n v="32.32"/>
    <x v="4"/>
    <s v="electronic music"/>
    <x v="5"/>
  </r>
  <r>
    <n v="2219"/>
    <x v="2219"/>
    <s v="An album that illustrates events in our lives, whether trivial or significant, through the tones of electronic music."/>
    <n v="1000"/>
    <n v="1015"/>
    <x v="0"/>
    <x v="0"/>
    <s v="USD"/>
    <d v="2015-08-19T17:15:12"/>
    <x v="2219"/>
    <b v="0"/>
    <n v="19"/>
    <b v="1"/>
    <s v="music/electronic music"/>
    <n v="102"/>
    <n v="53.42"/>
    <x v="4"/>
    <s v="electronic music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d v="2013-07-27T01:27:16"/>
    <x v="2220"/>
    <b v="0"/>
    <n v="69"/>
    <b v="1"/>
    <s v="music/electronic music"/>
    <n v="101"/>
    <n v="51.3"/>
    <x v="4"/>
    <s v="electronic music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b v="0"/>
    <n v="218"/>
    <b v="1"/>
    <s v="games/tabletop games"/>
    <n v="108"/>
    <n v="37.200000000000003"/>
    <x v="6"/>
    <s v="tabletop games"/>
    <x v="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b v="0"/>
    <n v="30"/>
    <b v="1"/>
    <s v="games/tabletop games"/>
    <n v="163"/>
    <n v="27.1"/>
    <x v="6"/>
    <s v="tabletop games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b v="0"/>
    <n v="100"/>
    <b v="1"/>
    <s v="games/tabletop games"/>
    <n v="106"/>
    <n v="206.31"/>
    <x v="6"/>
    <s v="tabletop games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b v="0"/>
    <n v="296"/>
    <b v="1"/>
    <s v="games/tabletop games"/>
    <n v="243"/>
    <n v="82.15"/>
    <x v="6"/>
    <s v="tabletop games"/>
    <x v="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b v="0"/>
    <n v="1204"/>
    <b v="1"/>
    <s v="games/tabletop games"/>
    <n v="945"/>
    <n v="164.8"/>
    <x v="6"/>
    <s v="tabletop games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b v="0"/>
    <n v="321"/>
    <b v="1"/>
    <s v="games/tabletop games"/>
    <n v="108"/>
    <n v="60.82"/>
    <x v="6"/>
    <s v="tabletop games"/>
    <x v="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b v="0"/>
    <n v="301"/>
    <b v="1"/>
    <s v="games/tabletop games"/>
    <n v="157"/>
    <n v="67.97"/>
    <x v="6"/>
    <s v="tabletop games"/>
    <x v="4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b v="0"/>
    <n v="144"/>
    <b v="1"/>
    <s v="games/tabletop games"/>
    <n v="1174"/>
    <n v="81.56"/>
    <x v="6"/>
    <s v="tabletop games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b v="0"/>
    <n v="539"/>
    <b v="1"/>
    <s v="games/tabletop games"/>
    <n v="171"/>
    <n v="25.43"/>
    <x v="6"/>
    <s v="tabletop games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b v="0"/>
    <n v="498"/>
    <b v="1"/>
    <s v="games/tabletop games"/>
    <n v="126"/>
    <n v="21.5"/>
    <x v="6"/>
    <s v="tabletop games"/>
    <x v="3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b v="0"/>
    <n v="1113"/>
    <b v="1"/>
    <s v="games/tabletop games"/>
    <n v="1212"/>
    <n v="27.23"/>
    <x v="6"/>
    <s v="tabletop games"/>
    <x v="4"/>
  </r>
  <r>
    <n v="2232"/>
    <x v="2232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b v="0"/>
    <n v="988"/>
    <b v="1"/>
    <s v="games/tabletop games"/>
    <n v="496"/>
    <n v="25.09"/>
    <x v="6"/>
    <s v="tabletop games"/>
    <x v="3"/>
  </r>
  <r>
    <n v="2233"/>
    <x v="2233"/>
    <s v="Cadaver is a lighthearted game of friendly necromancy! Players compete to resurrect as many bodies as possible!"/>
    <n v="2500"/>
    <n v="8301"/>
    <x v="0"/>
    <x v="1"/>
    <s v="GBP"/>
    <d v="2015-12-14T00:00:00"/>
    <x v="2233"/>
    <b v="0"/>
    <n v="391"/>
    <b v="1"/>
    <s v="games/tabletop games"/>
    <n v="332"/>
    <n v="21.23"/>
    <x v="6"/>
    <s v="tabletop games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b v="0"/>
    <n v="28"/>
    <b v="1"/>
    <s v="games/tabletop games"/>
    <n v="1165"/>
    <n v="41.61"/>
    <x v="6"/>
    <s v="tabletop games"/>
    <x v="2"/>
  </r>
  <r>
    <n v="2235"/>
    <x v="2235"/>
    <s v="An amazing set of sceneries to create unique atmospheres for your tabletop gaming."/>
    <n v="13000"/>
    <n v="19931"/>
    <x v="0"/>
    <x v="5"/>
    <s v="CAD"/>
    <d v="2015-03-28T23:31:51"/>
    <x v="2235"/>
    <b v="0"/>
    <n v="147"/>
    <b v="1"/>
    <s v="games/tabletop games"/>
    <n v="153"/>
    <n v="135.59"/>
    <x v="6"/>
    <s v="tabletop games"/>
    <x v="0"/>
  </r>
  <r>
    <n v="2236"/>
    <x v="2236"/>
    <s v="Assume the role of an intergalactic real-estate agent attempting to satisfy various creature clientele!"/>
    <n v="2800"/>
    <n v="15039"/>
    <x v="0"/>
    <x v="0"/>
    <s v="USD"/>
    <d v="2016-02-01T14:48:43"/>
    <x v="2236"/>
    <b v="0"/>
    <n v="680"/>
    <b v="1"/>
    <s v="games/tabletop games"/>
    <n v="537"/>
    <n v="22.12"/>
    <x v="6"/>
    <s v="tabletop games"/>
    <x v="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b v="0"/>
    <n v="983"/>
    <b v="1"/>
    <s v="games/tabletop games"/>
    <n v="353"/>
    <n v="64.63"/>
    <x v="6"/>
    <s v="tabletop games"/>
    <x v="3"/>
  </r>
  <r>
    <n v="2238"/>
    <x v="2238"/>
    <s v="28mm Fantasy Miniature Range in leadfree white metal: Orcs, wolves and more."/>
    <n v="4000"/>
    <n v="5496"/>
    <x v="0"/>
    <x v="12"/>
    <s v="EUR"/>
    <d v="2017-03-10T14:55:16"/>
    <x v="2238"/>
    <b v="0"/>
    <n v="79"/>
    <b v="1"/>
    <s v="games/tabletop games"/>
    <n v="137"/>
    <n v="69.569999999999993"/>
    <x v="6"/>
    <s v="tabletop games"/>
    <x v="1"/>
  </r>
  <r>
    <n v="2239"/>
    <x v="2239"/>
    <s v="Next stretch goal unlocks at $33,000 and/or 500 backers unlocks 2 bonus stretch goals."/>
    <n v="25000"/>
    <n v="32006.67"/>
    <x v="0"/>
    <x v="0"/>
    <s v="USD"/>
    <d v="2013-12-01T04:02:00"/>
    <x v="2239"/>
    <b v="0"/>
    <n v="426"/>
    <b v="1"/>
    <s v="games/tabletop games"/>
    <n v="128"/>
    <n v="75.13"/>
    <x v="6"/>
    <s v="tabletop games"/>
    <x v="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b v="0"/>
    <n v="96"/>
    <b v="1"/>
    <s v="games/tabletop games"/>
    <n v="271"/>
    <n v="140.97999999999999"/>
    <x v="6"/>
    <s v="tabletop games"/>
    <x v="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b v="0"/>
    <n v="163"/>
    <b v="1"/>
    <s v="games/tabletop games"/>
    <n v="806"/>
    <n v="49.47"/>
    <x v="6"/>
    <s v="tabletop games"/>
    <x v="1"/>
  </r>
  <r>
    <n v="2242"/>
    <x v="2242"/>
    <s v="Inconceivable! An amazing new illustrative deck based on The Princess Bride movie."/>
    <n v="10000"/>
    <n v="136009.76"/>
    <x v="0"/>
    <x v="0"/>
    <s v="USD"/>
    <d v="2013-11-27T03:02:00"/>
    <x v="2242"/>
    <b v="0"/>
    <n v="2525"/>
    <b v="1"/>
    <s v="games/tabletop games"/>
    <n v="1360"/>
    <n v="53.87"/>
    <x v="6"/>
    <s v="tabletop games"/>
    <x v="4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b v="0"/>
    <n v="2035"/>
    <b v="1"/>
    <s v="games/tabletop games"/>
    <n v="930250"/>
    <n v="4.57"/>
    <x v="6"/>
    <s v="tabletop games"/>
    <x v="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b v="0"/>
    <n v="290"/>
    <b v="1"/>
    <s v="games/tabletop games"/>
    <n v="377"/>
    <n v="65"/>
    <x v="6"/>
    <s v="tabletop games"/>
    <x v="2"/>
  </r>
  <r>
    <n v="2245"/>
    <x v="2245"/>
    <s v="You've got a time machine, high-powered weapons and a whole lot of history to save. Welcome to TimeWatch!"/>
    <n v="4000"/>
    <n v="105881"/>
    <x v="0"/>
    <x v="0"/>
    <s v="USD"/>
    <d v="2014-02-21T18:00:00"/>
    <x v="2245"/>
    <b v="0"/>
    <n v="1980"/>
    <b v="1"/>
    <s v="games/tabletop games"/>
    <n v="2647"/>
    <n v="53.48"/>
    <x v="6"/>
    <s v="tabletop games"/>
    <x v="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b v="0"/>
    <n v="57"/>
    <b v="1"/>
    <s v="games/tabletop games"/>
    <n v="100"/>
    <n v="43.91"/>
    <x v="6"/>
    <s v="tabletop games"/>
    <x v="0"/>
  </r>
  <r>
    <n v="2247"/>
    <x v="2247"/>
    <s v="Take on the role of an ancient forager in this fun strategy game from the designer of Biblios."/>
    <n v="18500"/>
    <n v="19324"/>
    <x v="0"/>
    <x v="0"/>
    <s v="USD"/>
    <d v="2015-07-29T15:59:25"/>
    <x v="2247"/>
    <b v="0"/>
    <n v="380"/>
    <b v="1"/>
    <s v="games/tabletop games"/>
    <n v="104"/>
    <n v="50.85"/>
    <x v="6"/>
    <s v="tabletop games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b v="0"/>
    <n v="128"/>
    <b v="1"/>
    <s v="games/tabletop games"/>
    <n v="107"/>
    <n v="58.63"/>
    <x v="6"/>
    <s v="tabletop games"/>
    <x v="2"/>
  </r>
  <r>
    <n v="2249"/>
    <x v="2249"/>
    <s v="March with the legions against the enemies of Rome in this role-playing game of military adventures."/>
    <n v="3500"/>
    <n v="5907"/>
    <x v="0"/>
    <x v="0"/>
    <s v="USD"/>
    <d v="2013-04-02T15:52:45"/>
    <x v="2249"/>
    <b v="0"/>
    <n v="180"/>
    <b v="1"/>
    <s v="games/tabletop games"/>
    <n v="169"/>
    <n v="32.82"/>
    <x v="6"/>
    <s v="tabletop games"/>
    <x v="4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b v="0"/>
    <n v="571"/>
    <b v="1"/>
    <s v="games/tabletop games"/>
    <n v="975"/>
    <n v="426.93"/>
    <x v="6"/>
    <s v="tabletop games"/>
    <x v="2"/>
  </r>
  <r>
    <n v="2251"/>
    <x v="2251"/>
    <s v="A great game full of lying, scheming, and werewolves.  Now with additional characters to add even more mayhem!"/>
    <n v="8500"/>
    <n v="11428.19"/>
    <x v="0"/>
    <x v="0"/>
    <s v="USD"/>
    <d v="2014-08-16T08:17:57"/>
    <x v="2251"/>
    <b v="0"/>
    <n v="480"/>
    <b v="1"/>
    <s v="games/tabletop games"/>
    <n v="134"/>
    <n v="23.81"/>
    <x v="6"/>
    <s v="tabletop games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b v="0"/>
    <n v="249"/>
    <b v="1"/>
    <s v="games/tabletop games"/>
    <n v="272"/>
    <n v="98.41"/>
    <x v="6"/>
    <s v="tabletop games"/>
    <x v="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b v="0"/>
    <n v="84"/>
    <b v="1"/>
    <s v="games/tabletop games"/>
    <n v="113"/>
    <n v="107.32"/>
    <x v="6"/>
    <s v="tabletop games"/>
    <x v="0"/>
  </r>
  <r>
    <n v="2254"/>
    <x v="2254"/>
    <s v="A dexterity microgame by father/daughter team, Jason and Claire Kotarski. Make 100 project."/>
    <n v="500"/>
    <n v="2299"/>
    <x v="0"/>
    <x v="0"/>
    <s v="USD"/>
    <d v="2017-01-24T15:32:48"/>
    <x v="2254"/>
    <b v="0"/>
    <n v="197"/>
    <b v="1"/>
    <s v="games/tabletop games"/>
    <n v="460"/>
    <n v="11.67"/>
    <x v="6"/>
    <s v="tabletop games"/>
    <x v="1"/>
  </r>
  <r>
    <n v="2255"/>
    <x v="2255"/>
    <s v="This is the second set of 5 expansions for our route-building game, Jet Set!"/>
    <n v="3950"/>
    <n v="11323"/>
    <x v="0"/>
    <x v="0"/>
    <s v="USD"/>
    <d v="2016-05-07T22:50:51"/>
    <x v="2255"/>
    <b v="0"/>
    <n v="271"/>
    <b v="1"/>
    <s v="games/tabletop games"/>
    <n v="287"/>
    <n v="41.78"/>
    <x v="6"/>
    <s v="tabletop games"/>
    <x v="2"/>
  </r>
  <r>
    <n v="2256"/>
    <x v="2256"/>
    <s v="Build your crypto-currency empire and sabotage your opponents. A deck building, card game. 2-4 players. 15 minutes."/>
    <n v="480"/>
    <n v="1069"/>
    <x v="0"/>
    <x v="1"/>
    <s v="GBP"/>
    <d v="2016-11-22T10:50:46"/>
    <x v="2256"/>
    <b v="0"/>
    <n v="50"/>
    <b v="1"/>
    <s v="games/tabletop games"/>
    <n v="223"/>
    <n v="21.38"/>
    <x v="6"/>
    <s v="tabletop games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b v="0"/>
    <n v="169"/>
    <b v="1"/>
    <s v="games/tabletop games"/>
    <n v="636"/>
    <n v="94.1"/>
    <x v="6"/>
    <s v="tabletop games"/>
    <x v="2"/>
  </r>
  <r>
    <n v="2258"/>
    <x v="2258"/>
    <s v="A Dungeon World campaign setting that takes place after the end of the worlds."/>
    <n v="2200"/>
    <n v="3223"/>
    <x v="0"/>
    <x v="0"/>
    <s v="USD"/>
    <d v="2015-06-11T18:01:27"/>
    <x v="2258"/>
    <b v="0"/>
    <n v="205"/>
    <b v="1"/>
    <s v="games/tabletop games"/>
    <n v="147"/>
    <n v="15.72"/>
    <x v="6"/>
    <s v="tabletop games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b v="0"/>
    <n v="206"/>
    <b v="1"/>
    <s v="games/tabletop games"/>
    <n v="1867"/>
    <n v="90.64"/>
    <x v="6"/>
    <s v="tabletop games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b v="0"/>
    <n v="84"/>
    <b v="1"/>
    <s v="games/tabletop games"/>
    <n v="327"/>
    <n v="97.3"/>
    <x v="6"/>
    <s v="tabletop games"/>
    <x v="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b v="0"/>
    <n v="210"/>
    <b v="1"/>
    <s v="games/tabletop games"/>
    <n v="780"/>
    <n v="37.119999999999997"/>
    <x v="6"/>
    <s v="tabletop games"/>
    <x v="1"/>
  </r>
  <r>
    <n v="2262"/>
    <x v="2262"/>
    <s v="An RPG about mortal servants of the Horsemen of the Apocalypse deciding to not end the world."/>
    <n v="3300"/>
    <n v="5087"/>
    <x v="0"/>
    <x v="0"/>
    <s v="USD"/>
    <d v="2014-11-18T00:00:00"/>
    <x v="2262"/>
    <b v="0"/>
    <n v="181"/>
    <b v="1"/>
    <s v="games/tabletop games"/>
    <n v="154"/>
    <n v="28.1"/>
    <x v="6"/>
    <s v="tabletop games"/>
    <x v="3"/>
  </r>
  <r>
    <n v="2263"/>
    <x v="2263"/>
    <s v="These are degenerated men who have, since birth, suffered the effect of mutation and turned into something wicked!"/>
    <n v="7500"/>
    <n v="8666"/>
    <x v="0"/>
    <x v="11"/>
    <s v="SEK"/>
    <d v="2015-01-31T19:58:33"/>
    <x v="2263"/>
    <b v="0"/>
    <n v="60"/>
    <b v="1"/>
    <s v="games/tabletop games"/>
    <n v="116"/>
    <n v="144.43"/>
    <x v="6"/>
    <s v="tabletop games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b v="0"/>
    <n v="445"/>
    <b v="1"/>
    <s v="games/tabletop games"/>
    <n v="180"/>
    <n v="24.27"/>
    <x v="6"/>
    <s v="tabletop games"/>
    <x v="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b v="0"/>
    <n v="17"/>
    <b v="1"/>
    <s v="games/tabletop games"/>
    <n v="299"/>
    <n v="35.119999999999997"/>
    <x v="6"/>
    <s v="tabletop games"/>
    <x v="2"/>
  </r>
  <r>
    <n v="2266"/>
    <x v="2266"/>
    <s v="Want to be LORD OF THE GOATS? Start building your herd using thievery, magic, bombs and mostly goats."/>
    <n v="1500"/>
    <n v="4804"/>
    <x v="0"/>
    <x v="0"/>
    <s v="USD"/>
    <d v="2016-04-27T02:00:00"/>
    <x v="2266"/>
    <b v="0"/>
    <n v="194"/>
    <b v="1"/>
    <s v="games/tabletop games"/>
    <n v="320"/>
    <n v="24.76"/>
    <x v="6"/>
    <s v="tabletop games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b v="0"/>
    <n v="404"/>
    <b v="1"/>
    <s v="games/tabletop games"/>
    <n v="381"/>
    <n v="188.38"/>
    <x v="6"/>
    <s v="tabletop games"/>
    <x v="3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b v="0"/>
    <n v="194"/>
    <b v="1"/>
    <s v="games/tabletop games"/>
    <n v="103"/>
    <n v="148.08000000000001"/>
    <x v="6"/>
    <s v="tabletop games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d v="2017-03-07T05:00:00"/>
    <x v="2269"/>
    <b v="0"/>
    <n v="902"/>
    <b v="1"/>
    <s v="games/tabletop games"/>
    <n v="1802"/>
    <n v="49.93"/>
    <x v="6"/>
    <s v="tabletop games"/>
    <x v="1"/>
  </r>
  <r>
    <n v="2270"/>
    <x v="2270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b v="0"/>
    <n v="1670"/>
    <b v="1"/>
    <s v="games/tabletop games"/>
    <n v="720"/>
    <n v="107.82"/>
    <x v="6"/>
    <s v="tabletop games"/>
    <x v="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b v="0"/>
    <n v="1328"/>
    <b v="1"/>
    <s v="games/tabletop games"/>
    <n v="283"/>
    <n v="42.63"/>
    <x v="6"/>
    <s v="tabletop games"/>
    <x v="2"/>
  </r>
  <r>
    <n v="2272"/>
    <x v="2272"/>
    <s v="Pick the Lock is a game of chance and strategy. Attempt to obtain priceless treasures and outwit the other players."/>
    <n v="1000"/>
    <n v="13566"/>
    <x v="0"/>
    <x v="0"/>
    <s v="USD"/>
    <d v="2015-12-07T16:47:16"/>
    <x v="2272"/>
    <b v="0"/>
    <n v="944"/>
    <b v="1"/>
    <s v="games/tabletop games"/>
    <n v="1357"/>
    <n v="14.37"/>
    <x v="6"/>
    <s v="tabletop games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b v="0"/>
    <n v="147"/>
    <b v="1"/>
    <s v="games/tabletop games"/>
    <n v="220"/>
    <n v="37.479999999999997"/>
    <x v="6"/>
    <s v="tabletop games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b v="0"/>
    <n v="99"/>
    <b v="1"/>
    <s v="games/tabletop games"/>
    <n v="120"/>
    <n v="30.2"/>
    <x v="6"/>
    <s v="tabletop games"/>
    <x v="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b v="0"/>
    <n v="79"/>
    <b v="1"/>
    <s v="games/tabletop games"/>
    <n v="408"/>
    <n v="33.549999999999997"/>
    <x v="6"/>
    <s v="tabletop games"/>
    <x v="3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b v="0"/>
    <n v="75"/>
    <b v="1"/>
    <s v="games/tabletop games"/>
    <n v="106"/>
    <n v="64.75"/>
    <x v="6"/>
    <s v="tabletop games"/>
    <x v="4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b v="0"/>
    <n v="207"/>
    <b v="1"/>
    <s v="games/tabletop games"/>
    <n v="141"/>
    <n v="57.93"/>
    <x v="6"/>
    <s v="tabletop games"/>
    <x v="5"/>
  </r>
  <r>
    <n v="2278"/>
    <x v="2278"/>
    <s v="Dice forged from stone one by one entirely by hand for demanding Gamers and Collectors."/>
    <n v="2000"/>
    <n v="5414"/>
    <x v="0"/>
    <x v="13"/>
    <s v="EUR"/>
    <d v="2016-01-03T22:59:00"/>
    <x v="2278"/>
    <b v="0"/>
    <n v="102"/>
    <b v="1"/>
    <s v="games/tabletop games"/>
    <n v="271"/>
    <n v="53.08"/>
    <x v="6"/>
    <s v="tabletop games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b v="0"/>
    <n v="32"/>
    <b v="1"/>
    <s v="games/tabletop games"/>
    <n v="154"/>
    <n v="48.06"/>
    <x v="6"/>
    <s v="tabletop games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b v="0"/>
    <n v="480"/>
    <b v="1"/>
    <s v="games/tabletop games"/>
    <n v="404"/>
    <n v="82.4"/>
    <x v="6"/>
    <s v="tabletop games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b v="0"/>
    <n v="11"/>
    <b v="1"/>
    <s v="music/rock"/>
    <n v="185"/>
    <n v="50.45"/>
    <x v="4"/>
    <s v="rock"/>
    <x v="6"/>
  </r>
  <r>
    <n v="2282"/>
    <x v="2282"/>
    <s v="Sage King is recording his debut album and wants YOU to be a part of the creation process"/>
    <n v="750"/>
    <n v="1390"/>
    <x v="0"/>
    <x v="0"/>
    <s v="USD"/>
    <d v="2016-01-14T04:11:26"/>
    <x v="2282"/>
    <b v="0"/>
    <n v="12"/>
    <b v="1"/>
    <s v="music/rock"/>
    <n v="185"/>
    <n v="115.83"/>
    <x v="4"/>
    <s v="rock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b v="0"/>
    <n v="48"/>
    <b v="1"/>
    <s v="music/rock"/>
    <n v="101"/>
    <n v="63.03"/>
    <x v="4"/>
    <s v="rock"/>
    <x v="5"/>
  </r>
  <r>
    <n v="2284"/>
    <x v="2284"/>
    <s v="The Vinyl Skyway reunite to make a third album. "/>
    <n v="6000"/>
    <n v="6373.27"/>
    <x v="0"/>
    <x v="0"/>
    <s v="USD"/>
    <d v="2011-03-12T04:00:00"/>
    <x v="2284"/>
    <b v="0"/>
    <n v="59"/>
    <b v="1"/>
    <s v="music/rock"/>
    <n v="106"/>
    <n v="108.02"/>
    <x v="4"/>
    <s v="rock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b v="0"/>
    <n v="79"/>
    <b v="1"/>
    <s v="music/rock"/>
    <n v="121"/>
    <n v="46.09"/>
    <x v="4"/>
    <s v="rock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b v="0"/>
    <n v="14"/>
    <b v="1"/>
    <s v="music/rock"/>
    <n v="100"/>
    <n v="107.21"/>
    <x v="4"/>
    <s v="rock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b v="0"/>
    <n v="106"/>
    <b v="1"/>
    <s v="music/rock"/>
    <n v="120"/>
    <n v="50.93"/>
    <x v="4"/>
    <s v="rock"/>
    <x v="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b v="0"/>
    <n v="25"/>
    <b v="1"/>
    <s v="music/rock"/>
    <n v="100"/>
    <n v="40.04"/>
    <x v="4"/>
    <s v="rock"/>
    <x v="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b v="0"/>
    <n v="25"/>
    <b v="1"/>
    <s v="music/rock"/>
    <n v="107"/>
    <n v="64.44"/>
    <x v="4"/>
    <s v="rock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d v="2009-12-01T17:00:00"/>
    <x v="2290"/>
    <b v="0"/>
    <n v="29"/>
    <b v="1"/>
    <s v="music/rock"/>
    <n v="104"/>
    <n v="53.83"/>
    <x v="4"/>
    <s v="rock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b v="0"/>
    <n v="43"/>
    <b v="1"/>
    <s v="music/rock"/>
    <n v="173"/>
    <n v="100.47"/>
    <x v="4"/>
    <s v="rock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b v="0"/>
    <n v="46"/>
    <b v="1"/>
    <s v="music/rock"/>
    <n v="107"/>
    <n v="46.63"/>
    <x v="4"/>
    <s v="rock"/>
    <x v="5"/>
  </r>
  <r>
    <n v="2293"/>
    <x v="2293"/>
    <s v="Donate here to be a part of the upcoming album. Every little bit helps!"/>
    <n v="850"/>
    <n v="920"/>
    <x v="0"/>
    <x v="0"/>
    <s v="USD"/>
    <d v="2012-09-25T03:59:00"/>
    <x v="2293"/>
    <b v="0"/>
    <n v="27"/>
    <b v="1"/>
    <s v="music/rock"/>
    <n v="108"/>
    <n v="34.07"/>
    <x v="4"/>
    <s v="rock"/>
    <x v="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b v="0"/>
    <n v="112"/>
    <b v="1"/>
    <s v="music/rock"/>
    <n v="146"/>
    <n v="65.209999999999994"/>
    <x v="4"/>
    <s v="rock"/>
    <x v="5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b v="0"/>
    <n v="34"/>
    <b v="1"/>
    <s v="music/rock"/>
    <n v="125"/>
    <n v="44.21"/>
    <x v="4"/>
    <s v="rock"/>
    <x v="5"/>
  </r>
  <r>
    <n v="2296"/>
    <x v="2296"/>
    <s v="Ed Hamell AKA Hamell on Trial is recording an album titled The Happiest Man in the World. He needs your help."/>
    <n v="7000"/>
    <n v="10435"/>
    <x v="0"/>
    <x v="0"/>
    <s v="USD"/>
    <d v="2012-02-23T17:33:46"/>
    <x v="2296"/>
    <b v="0"/>
    <n v="145"/>
    <b v="1"/>
    <s v="music/rock"/>
    <n v="149"/>
    <n v="71.97"/>
    <x v="4"/>
    <s v="rock"/>
    <x v="5"/>
  </r>
  <r>
    <n v="2297"/>
    <x v="2297"/>
    <s v="New Jersey Alternative Rock band COCO needs YOUR help self-releasing debut EP!"/>
    <n v="1000"/>
    <n v="1006"/>
    <x v="0"/>
    <x v="0"/>
    <s v="USD"/>
    <d v="2012-03-14T03:59:00"/>
    <x v="2297"/>
    <b v="0"/>
    <n v="19"/>
    <b v="1"/>
    <s v="music/rock"/>
    <n v="101"/>
    <n v="52.95"/>
    <x v="4"/>
    <s v="rock"/>
    <x v="5"/>
  </r>
  <r>
    <n v="2298"/>
    <x v="2298"/>
    <s v="My name is Jonny Gray, and my friends and I are working together to raise funds for my debut album"/>
    <n v="30000"/>
    <n v="31522"/>
    <x v="0"/>
    <x v="0"/>
    <s v="USD"/>
    <d v="2014-03-26T19:10:33"/>
    <x v="2298"/>
    <b v="0"/>
    <n v="288"/>
    <b v="1"/>
    <s v="music/rock"/>
    <n v="105"/>
    <n v="109.45"/>
    <x v="4"/>
    <s v="rock"/>
    <x v="3"/>
  </r>
  <r>
    <n v="2299"/>
    <x v="2299"/>
    <s v="Fly Radio has finished tracking their album now all that is left is the mixing/mastering and duplication!"/>
    <n v="300"/>
    <n v="1050.5"/>
    <x v="0"/>
    <x v="0"/>
    <s v="USD"/>
    <d v="2011-02-06T00:46:49"/>
    <x v="2299"/>
    <b v="0"/>
    <n v="14"/>
    <b v="1"/>
    <s v="music/rock"/>
    <n v="350"/>
    <n v="75.040000000000006"/>
    <x v="4"/>
    <s v="rock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b v="0"/>
    <n v="7"/>
    <b v="1"/>
    <s v="music/rock"/>
    <n v="101"/>
    <n v="115.71"/>
    <x v="4"/>
    <s v="rock"/>
    <x v="5"/>
  </r>
  <r>
    <n v="2301"/>
    <x v="2301"/>
    <s v="We are America's first trock band, and we're ready to bring you our first album!"/>
    <n v="5000"/>
    <n v="6680.22"/>
    <x v="0"/>
    <x v="0"/>
    <s v="USD"/>
    <d v="2013-06-21T03:31:36"/>
    <x v="2301"/>
    <b v="1"/>
    <n v="211"/>
    <b v="1"/>
    <s v="music/indie rock"/>
    <n v="134"/>
    <n v="31.66"/>
    <x v="4"/>
    <s v="indie rock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b v="1"/>
    <n v="85"/>
    <b v="1"/>
    <s v="music/indie rock"/>
    <n v="171"/>
    <n v="46.18"/>
    <x v="4"/>
    <s v="indie rock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b v="1"/>
    <n v="103"/>
    <b v="1"/>
    <s v="music/indie rock"/>
    <n v="109"/>
    <n v="68.48"/>
    <x v="4"/>
    <s v="indie rock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d v="2011-01-01T04:59:00"/>
    <x v="2304"/>
    <b v="1"/>
    <n v="113"/>
    <b v="1"/>
    <s v="music/indie rock"/>
    <n v="101"/>
    <n v="53.47"/>
    <x v="4"/>
    <s v="indie rock"/>
    <x v="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b v="1"/>
    <n v="167"/>
    <b v="1"/>
    <s v="music/indie rock"/>
    <n v="101"/>
    <n v="109.11"/>
    <x v="4"/>
    <s v="indie rock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b v="1"/>
    <n v="73"/>
    <b v="1"/>
    <s v="music/indie rock"/>
    <n v="107"/>
    <n v="51.19"/>
    <x v="4"/>
    <s v="indie rock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b v="1"/>
    <n v="75"/>
    <b v="1"/>
    <s v="music/indie rock"/>
    <n v="107"/>
    <n v="27.94"/>
    <x v="4"/>
    <s v="indie rock"/>
    <x v="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b v="1"/>
    <n v="614"/>
    <b v="1"/>
    <s v="music/indie rock"/>
    <n v="101"/>
    <n v="82.5"/>
    <x v="4"/>
    <s v="indie rock"/>
    <x v="3"/>
  </r>
  <r>
    <n v="2309"/>
    <x v="2309"/>
    <s v="|| HELP MARNY LION PROUDFIT RECORD HER SECOND INDIE FOLK ALBUM THIS MARCH â€“ THE BARN IS WAITING ||"/>
    <n v="6000"/>
    <n v="6400.47"/>
    <x v="0"/>
    <x v="0"/>
    <s v="USD"/>
    <d v="2013-03-09T23:42:17"/>
    <x v="2309"/>
    <b v="1"/>
    <n v="107"/>
    <b v="1"/>
    <s v="music/indie rock"/>
    <n v="107"/>
    <n v="59.82"/>
    <x v="4"/>
    <s v="indie rock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b v="1"/>
    <n v="1224"/>
    <b v="1"/>
    <s v="music/indie rock"/>
    <n v="429"/>
    <n v="64.819999999999993"/>
    <x v="4"/>
    <s v="indie rock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d v="2014-05-07T00:06:29"/>
    <x v="2311"/>
    <b v="1"/>
    <n v="104"/>
    <b v="1"/>
    <s v="music/indie rock"/>
    <n v="104"/>
    <n v="90.1"/>
    <x v="4"/>
    <s v="indie rock"/>
    <x v="3"/>
  </r>
  <r>
    <n v="2312"/>
    <x v="2312"/>
    <s v="Help Brooklyn psychedelic synth rockers DINOWALRUS release their 3rd Record, COMPLEXION, on vinyl!"/>
    <n v="3000"/>
    <n v="3236"/>
    <x v="0"/>
    <x v="0"/>
    <s v="USD"/>
    <d v="2014-04-18T23:00:00"/>
    <x v="2312"/>
    <b v="1"/>
    <n v="79"/>
    <b v="1"/>
    <s v="music/indie rock"/>
    <n v="108"/>
    <n v="40.96"/>
    <x v="4"/>
    <s v="indie rock"/>
    <x v="3"/>
  </r>
  <r>
    <n v="2313"/>
    <x v="2313"/>
    <s v="A Sunny Day in Glasgow are recording a new album and we need your help!"/>
    <n v="5000"/>
    <n v="8792.02"/>
    <x v="0"/>
    <x v="0"/>
    <s v="USD"/>
    <d v="2012-05-03T23:00:26"/>
    <x v="2313"/>
    <b v="1"/>
    <n v="157"/>
    <b v="1"/>
    <s v="music/indie rock"/>
    <n v="176"/>
    <n v="56"/>
    <x v="4"/>
    <s v="indie rock"/>
    <x v="5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b v="1"/>
    <n v="50"/>
    <b v="1"/>
    <s v="music/indie rock"/>
    <n v="157"/>
    <n v="37.67"/>
    <x v="4"/>
    <s v="indie rock"/>
    <x v="5"/>
  </r>
  <r>
    <n v="2315"/>
    <x v="2315"/>
    <s v="Rice invites you to be a part of the creation of their first album and spread their message of love."/>
    <n v="2500"/>
    <n v="2565"/>
    <x v="0"/>
    <x v="0"/>
    <s v="USD"/>
    <d v="2012-05-05T17:25:43"/>
    <x v="2315"/>
    <b v="1"/>
    <n v="64"/>
    <b v="1"/>
    <s v="music/indie rock"/>
    <n v="103"/>
    <n v="40.08"/>
    <x v="4"/>
    <s v="indie rock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b v="1"/>
    <n v="200"/>
    <b v="1"/>
    <s v="music/indie rock"/>
    <n v="104"/>
    <n v="78.03"/>
    <x v="4"/>
    <s v="indie rock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d v="2010-02-15T05:00:00"/>
    <x v="2317"/>
    <b v="1"/>
    <n v="22"/>
    <b v="1"/>
    <s v="music/indie rock"/>
    <n v="104"/>
    <n v="18.91"/>
    <x v="4"/>
    <s v="indie rock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b v="1"/>
    <n v="163"/>
    <b v="1"/>
    <s v="music/indie rock"/>
    <n v="121"/>
    <n v="37.130000000000003"/>
    <x v="4"/>
    <s v="indie rock"/>
    <x v="8"/>
  </r>
  <r>
    <n v="2319"/>
    <x v="2319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b v="1"/>
    <n v="77"/>
    <b v="1"/>
    <s v="music/indie rock"/>
    <n v="108"/>
    <n v="41.96"/>
    <x v="4"/>
    <s v="indie rock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b v="1"/>
    <n v="89"/>
    <b v="1"/>
    <s v="music/indie rock"/>
    <n v="109"/>
    <n v="61.04"/>
    <x v="4"/>
    <s v="indie rock"/>
    <x v="3"/>
  </r>
  <r>
    <n v="2321"/>
    <x v="2321"/>
    <s v="Universal organic liquid seasoning brewed all natural from lupine, oat, salt and water for soups, salads, stews and more"/>
    <n v="10557"/>
    <n v="4130"/>
    <x v="3"/>
    <x v="15"/>
    <s v="EUR"/>
    <d v="2017-04-04T05:15:01"/>
    <x v="2321"/>
    <b v="0"/>
    <n v="64"/>
    <b v="0"/>
    <s v="food/small batch"/>
    <n v="39"/>
    <n v="64.53"/>
    <x v="7"/>
    <s v="small batch"/>
    <x v="1"/>
  </r>
  <r>
    <n v="2322"/>
    <x v="2322"/>
    <s v="Jen bakes shortbread is a small batch, all natural shortbread cookie business looking for smart funding to grow!"/>
    <n v="2700"/>
    <n v="85"/>
    <x v="3"/>
    <x v="0"/>
    <s v="USD"/>
    <d v="2017-04-09T20:29:29"/>
    <x v="2322"/>
    <b v="0"/>
    <n v="4"/>
    <b v="0"/>
    <s v="food/small batch"/>
    <n v="3"/>
    <n v="21.25"/>
    <x v="7"/>
    <s v="small batch"/>
    <x v="1"/>
  </r>
  <r>
    <n v="2323"/>
    <x v="2323"/>
    <s v="You can never go wrong with a Beef Stick, great taste with no fillers and can easily goes with you everywhere."/>
    <n v="250"/>
    <n v="120"/>
    <x v="3"/>
    <x v="0"/>
    <s v="USD"/>
    <d v="2017-03-20T18:07:27"/>
    <x v="2323"/>
    <b v="0"/>
    <n v="4"/>
    <b v="0"/>
    <s v="food/small batch"/>
    <n v="48"/>
    <n v="30"/>
    <x v="7"/>
    <s v="small batch"/>
    <x v="1"/>
  </r>
  <r>
    <n v="2324"/>
    <x v="2324"/>
    <s v="A city centre shop selling great locally made food with room to chat and learn about eachother."/>
    <n v="7500"/>
    <n v="1555"/>
    <x v="3"/>
    <x v="1"/>
    <s v="GBP"/>
    <d v="2017-03-26T20:14:45"/>
    <x v="2324"/>
    <b v="0"/>
    <n v="61"/>
    <b v="0"/>
    <s v="food/small batch"/>
    <n v="21"/>
    <n v="25.49"/>
    <x v="7"/>
    <s v="small batch"/>
    <x v="1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b v="0"/>
    <n v="7"/>
    <b v="0"/>
    <s v="food/small batch"/>
    <n v="8"/>
    <n v="11.43"/>
    <x v="7"/>
    <s v="small batch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b v="0"/>
    <n v="1"/>
    <b v="0"/>
    <s v="food/small batch"/>
    <n v="1"/>
    <n v="108"/>
    <x v="7"/>
    <s v="small batch"/>
    <x v="1"/>
  </r>
  <r>
    <n v="2327"/>
    <x v="2327"/>
    <s v="Gourmet Fermentation in a Mason Jar. Create delicious, nutritious fermented foods at home."/>
    <n v="35000"/>
    <n v="184133.01"/>
    <x v="0"/>
    <x v="0"/>
    <s v="USD"/>
    <d v="2014-08-26T22:00:40"/>
    <x v="2327"/>
    <b v="1"/>
    <n v="3355"/>
    <b v="1"/>
    <s v="food/small batch"/>
    <n v="526"/>
    <n v="54.88"/>
    <x v="7"/>
    <s v="small batch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b v="1"/>
    <n v="537"/>
    <b v="1"/>
    <s v="food/small batch"/>
    <n v="254"/>
    <n v="47.38"/>
    <x v="7"/>
    <s v="small batch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b v="1"/>
    <n v="125"/>
    <b v="1"/>
    <s v="food/small batch"/>
    <n v="106"/>
    <n v="211.84"/>
    <x v="7"/>
    <s v="small batch"/>
    <x v="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b v="1"/>
    <n v="163"/>
    <b v="1"/>
    <s v="food/small batch"/>
    <n v="102"/>
    <n v="219.93"/>
    <x v="7"/>
    <s v="small batch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d v="2014-08-18T00:08:10"/>
    <x v="2331"/>
    <b v="1"/>
    <n v="283"/>
    <b v="1"/>
    <s v="food/small batch"/>
    <n v="144"/>
    <n v="40.799999999999997"/>
    <x v="7"/>
    <s v="small batch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b v="1"/>
    <n v="352"/>
    <b v="1"/>
    <s v="food/small batch"/>
    <n v="106"/>
    <n v="75.5"/>
    <x v="7"/>
    <s v="small batch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b v="1"/>
    <n v="94"/>
    <b v="1"/>
    <s v="food/small batch"/>
    <n v="212"/>
    <n v="13.54"/>
    <x v="7"/>
    <s v="small batch"/>
    <x v="3"/>
  </r>
  <r>
    <n v="2334"/>
    <x v="2334"/>
    <s v="Help us get our delicious, organic, artisanal frozen pops on grocery store shelves in the Baltimore &amp; DC areas."/>
    <n v="4000"/>
    <n v="4078"/>
    <x v="0"/>
    <x v="0"/>
    <s v="USD"/>
    <d v="2014-11-05T17:34:00"/>
    <x v="2334"/>
    <b v="1"/>
    <n v="67"/>
    <b v="1"/>
    <s v="food/small batch"/>
    <n v="102"/>
    <n v="60.87"/>
    <x v="7"/>
    <s v="small batch"/>
    <x v="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b v="1"/>
    <n v="221"/>
    <b v="1"/>
    <s v="food/small batch"/>
    <n v="102"/>
    <n v="115.69"/>
    <x v="7"/>
    <s v="small batch"/>
    <x v="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b v="1"/>
    <n v="2165"/>
    <b v="1"/>
    <s v="food/small batch"/>
    <n v="521"/>
    <n v="48.1"/>
    <x v="7"/>
    <s v="small batch"/>
    <x v="3"/>
  </r>
  <r>
    <n v="2337"/>
    <x v="2337"/>
    <s v="We make small batch, locally sourced bitters and shrubs for cocktails and cooking."/>
    <n v="12000"/>
    <n v="13279"/>
    <x v="0"/>
    <x v="0"/>
    <s v="USD"/>
    <d v="2014-06-26T15:22:23"/>
    <x v="2337"/>
    <b v="1"/>
    <n v="179"/>
    <b v="1"/>
    <s v="food/small batch"/>
    <n v="111"/>
    <n v="74.180000000000007"/>
    <x v="7"/>
    <s v="small batch"/>
    <x v="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b v="1"/>
    <n v="123"/>
    <b v="1"/>
    <s v="food/small batch"/>
    <n v="101"/>
    <n v="123.35"/>
    <x v="7"/>
    <s v="small batch"/>
    <x v="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b v="1"/>
    <n v="1104"/>
    <b v="1"/>
    <s v="food/small batch"/>
    <n v="294"/>
    <n v="66.62"/>
    <x v="7"/>
    <s v="small batch"/>
    <x v="2"/>
  </r>
  <r>
    <n v="2340"/>
    <x v="2340"/>
    <s v="Strange Matter Coffee is opening a scratch bakery featuring craft doughnuts with vegan and gluten free options!"/>
    <n v="40000"/>
    <n v="42311"/>
    <x v="0"/>
    <x v="0"/>
    <s v="USD"/>
    <d v="2016-10-30T15:25:38"/>
    <x v="2340"/>
    <b v="1"/>
    <n v="403"/>
    <b v="1"/>
    <s v="food/small batch"/>
    <n v="106"/>
    <n v="104.99"/>
    <x v="7"/>
    <s v="small batch"/>
    <x v="2"/>
  </r>
  <r>
    <n v="2341"/>
    <x v="2341"/>
    <s v="This website will serve as an interface to change lives and have a community routing for your success!"/>
    <n v="5000"/>
    <n v="0"/>
    <x v="1"/>
    <x v="0"/>
    <s v="USD"/>
    <d v="2015-07-12T19:31:44"/>
    <x v="2341"/>
    <b v="0"/>
    <n v="0"/>
    <b v="0"/>
    <s v="technology/web"/>
    <n v="0"/>
    <s v="0"/>
    <x v="2"/>
    <s v="web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b v="0"/>
    <n v="0"/>
    <b v="0"/>
    <s v="technology/web"/>
    <n v="0"/>
    <s v="0"/>
    <x v="2"/>
    <s v="web"/>
    <x v="3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b v="0"/>
    <n v="1"/>
    <b v="0"/>
    <s v="technology/web"/>
    <n v="3"/>
    <n v="300"/>
    <x v="2"/>
    <s v="web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b v="0"/>
    <n v="1"/>
    <b v="0"/>
    <s v="technology/web"/>
    <n v="0"/>
    <n v="1"/>
    <x v="2"/>
    <s v="web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b v="0"/>
    <n v="0"/>
    <b v="0"/>
    <s v="technology/web"/>
    <n v="0"/>
    <s v="0"/>
    <x v="2"/>
    <s v="web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d v="2016-10-17T19:10:31"/>
    <x v="2346"/>
    <b v="0"/>
    <n v="3"/>
    <b v="0"/>
    <s v="technology/web"/>
    <n v="0"/>
    <n v="13"/>
    <x v="2"/>
    <s v="web"/>
    <x v="2"/>
  </r>
  <r>
    <n v="2347"/>
    <x v="2347"/>
    <s v="Back this project and get access to a course about building COMPLETE web applications without coding."/>
    <n v="1000"/>
    <n v="15"/>
    <x v="1"/>
    <x v="0"/>
    <s v="USD"/>
    <d v="2016-08-25T14:34:36"/>
    <x v="2347"/>
    <b v="0"/>
    <n v="1"/>
    <b v="0"/>
    <s v="technology/web"/>
    <n v="2"/>
    <n v="15"/>
    <x v="2"/>
    <s v="web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d v="2016-02-20T22:22:18"/>
    <x v="2348"/>
    <b v="0"/>
    <n v="5"/>
    <b v="0"/>
    <s v="technology/web"/>
    <n v="0"/>
    <n v="54"/>
    <x v="2"/>
    <s v="web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b v="0"/>
    <n v="0"/>
    <b v="0"/>
    <s v="technology/web"/>
    <n v="0"/>
    <s v="0"/>
    <x v="2"/>
    <s v="web"/>
    <x v="0"/>
  </r>
  <r>
    <n v="2350"/>
    <x v="2350"/>
    <s v="HoxWi are the future for real time interaction with on-line customers via chat or video conference."/>
    <n v="50000"/>
    <n v="0"/>
    <x v="1"/>
    <x v="17"/>
    <s v="EUR"/>
    <d v="2017-01-03T20:12:50"/>
    <x v="2350"/>
    <b v="0"/>
    <n v="0"/>
    <b v="0"/>
    <s v="technology/web"/>
    <n v="0"/>
    <s v="0"/>
    <x v="2"/>
    <s v="web"/>
    <x v="2"/>
  </r>
  <r>
    <n v="2351"/>
    <x v="2351"/>
    <s v="Donate $30 or more and receive a free selfie stick."/>
    <n v="18900"/>
    <n v="108"/>
    <x v="1"/>
    <x v="4"/>
    <s v="NZD"/>
    <d v="2015-04-30T02:25:39"/>
    <x v="2351"/>
    <b v="0"/>
    <n v="7"/>
    <b v="0"/>
    <s v="technology/web"/>
    <n v="1"/>
    <n v="15.43"/>
    <x v="2"/>
    <s v="web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b v="0"/>
    <n v="0"/>
    <b v="0"/>
    <s v="technology/web"/>
    <n v="0"/>
    <s v="0"/>
    <x v="2"/>
    <s v="web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b v="0"/>
    <n v="0"/>
    <b v="0"/>
    <s v="technology/web"/>
    <n v="0"/>
    <s v="0"/>
    <x v="2"/>
    <s v="web"/>
    <x v="0"/>
  </r>
  <r>
    <n v="2354"/>
    <x v="2354"/>
    <s v="Almost done with doctorate degree but need funding of $35,000 to complete research of project."/>
    <n v="35000"/>
    <n v="25"/>
    <x v="1"/>
    <x v="0"/>
    <s v="USD"/>
    <d v="2015-01-10T17:21:00"/>
    <x v="2354"/>
    <b v="0"/>
    <n v="1"/>
    <b v="0"/>
    <s v="technology/web"/>
    <n v="0"/>
    <n v="25"/>
    <x v="2"/>
    <s v="web"/>
    <x v="3"/>
  </r>
  <r>
    <n v="2355"/>
    <x v="2355"/>
    <s v="PriceItUpPlease will be an easy to use website that estimates the amount of your startup costs for that great idea you have!"/>
    <n v="8000"/>
    <n v="55"/>
    <x v="1"/>
    <x v="2"/>
    <s v="AUD"/>
    <d v="2015-05-02T22:02:16"/>
    <x v="2355"/>
    <b v="0"/>
    <n v="2"/>
    <b v="0"/>
    <s v="technology/web"/>
    <n v="1"/>
    <n v="27.5"/>
    <x v="2"/>
    <s v="web"/>
    <x v="0"/>
  </r>
  <r>
    <n v="2356"/>
    <x v="2356"/>
    <s v="HardstyleUnited.com The Global Hardstyle community. Your Hardstyle community."/>
    <n v="10000"/>
    <n v="0"/>
    <x v="1"/>
    <x v="9"/>
    <s v="EUR"/>
    <d v="2015-06-05T18:48:24"/>
    <x v="2356"/>
    <b v="0"/>
    <n v="0"/>
    <b v="0"/>
    <s v="technology/web"/>
    <n v="0"/>
    <s v="0"/>
    <x v="2"/>
    <s v="web"/>
    <x v="0"/>
  </r>
  <r>
    <n v="2357"/>
    <x v="2357"/>
    <s v="Click For Therapy is a website that was created to connect consumers and therapists across the UK."/>
    <n v="27000"/>
    <n v="0"/>
    <x v="1"/>
    <x v="1"/>
    <s v="GBP"/>
    <d v="2015-10-17T14:52:58"/>
    <x v="2357"/>
    <b v="0"/>
    <n v="0"/>
    <b v="0"/>
    <s v="technology/web"/>
    <n v="0"/>
    <s v="0"/>
    <x v="2"/>
    <s v="web"/>
    <x v="0"/>
  </r>
  <r>
    <n v="2358"/>
    <x v="2358"/>
    <s v="A website to auction, sell and swap items in the uk without a charge, without excess fees, the next ebay."/>
    <n v="1500"/>
    <n v="0"/>
    <x v="1"/>
    <x v="1"/>
    <s v="GBP"/>
    <d v="2015-01-31T00:39:00"/>
    <x v="2358"/>
    <b v="0"/>
    <n v="0"/>
    <b v="0"/>
    <s v="technology/web"/>
    <n v="0"/>
    <s v="0"/>
    <x v="2"/>
    <s v="web"/>
    <x v="3"/>
  </r>
  <r>
    <n v="2359"/>
    <x v="2359"/>
    <s v="I want to crowdfund the sequencing of my own genome to make it publicly available with crowd-sourced interpretation."/>
    <n v="7500"/>
    <n v="1101"/>
    <x v="1"/>
    <x v="0"/>
    <s v="USD"/>
    <d v="2015-08-03T15:35:24"/>
    <x v="2359"/>
    <b v="0"/>
    <n v="3"/>
    <b v="0"/>
    <s v="technology/web"/>
    <n v="15"/>
    <n v="367"/>
    <x v="2"/>
    <s v="web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d v="2016-02-07T16:58:00"/>
    <x v="2360"/>
    <b v="0"/>
    <n v="1"/>
    <b v="0"/>
    <s v="technology/web"/>
    <n v="0"/>
    <n v="2"/>
    <x v="2"/>
    <s v="web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b v="0"/>
    <n v="0"/>
    <b v="0"/>
    <s v="technology/web"/>
    <n v="0"/>
    <s v="0"/>
    <x v="2"/>
    <s v="web"/>
    <x v="2"/>
  </r>
  <r>
    <n v="2362"/>
    <x v="2362"/>
    <s v="The Columbus Ruby Brigade has brought monthly ruby goodness and camaraderie to all participants."/>
    <n v="420"/>
    <n v="120"/>
    <x v="1"/>
    <x v="0"/>
    <s v="USD"/>
    <d v="2014-12-11T16:31:10"/>
    <x v="2362"/>
    <b v="0"/>
    <n v="2"/>
    <b v="0"/>
    <s v="technology/web"/>
    <n v="29"/>
    <n v="60"/>
    <x v="2"/>
    <s v="web"/>
    <x v="3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b v="0"/>
    <n v="0"/>
    <b v="0"/>
    <s v="technology/web"/>
    <n v="0"/>
    <s v="0"/>
    <x v="2"/>
    <s v="web"/>
    <x v="0"/>
  </r>
  <r>
    <n v="2364"/>
    <x v="2364"/>
    <s v="Making a Minecraft server and Website and I need your help to fund it. Thanks in Advance!"/>
    <n v="128"/>
    <n v="0"/>
    <x v="1"/>
    <x v="0"/>
    <s v="USD"/>
    <d v="2015-10-26T22:25:56"/>
    <x v="2364"/>
    <b v="0"/>
    <n v="0"/>
    <b v="0"/>
    <s v="technology/web"/>
    <n v="0"/>
    <s v="0"/>
    <x v="2"/>
    <s v="web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b v="0"/>
    <n v="0"/>
    <b v="0"/>
    <s v="technology/web"/>
    <n v="0"/>
    <s v="0"/>
    <x v="2"/>
    <s v="web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b v="0"/>
    <n v="27"/>
    <b v="0"/>
    <s v="technology/web"/>
    <n v="11"/>
    <n v="97.41"/>
    <x v="2"/>
    <s v="web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b v="0"/>
    <n v="14"/>
    <b v="0"/>
    <s v="technology/web"/>
    <n v="1"/>
    <n v="47.86"/>
    <x v="2"/>
    <s v="web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b v="0"/>
    <n v="2"/>
    <b v="0"/>
    <s v="technology/web"/>
    <n v="0"/>
    <n v="50"/>
    <x v="2"/>
    <s v="web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b v="0"/>
    <n v="0"/>
    <b v="0"/>
    <s v="technology/web"/>
    <n v="0"/>
    <s v="0"/>
    <x v="2"/>
    <s v="web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b v="0"/>
    <n v="4"/>
    <b v="0"/>
    <s v="technology/web"/>
    <n v="0"/>
    <n v="20.5"/>
    <x v="2"/>
    <s v="web"/>
    <x v="3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b v="0"/>
    <n v="0"/>
    <b v="0"/>
    <s v="technology/web"/>
    <n v="0"/>
    <s v="0"/>
    <x v="2"/>
    <s v="web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b v="0"/>
    <n v="6"/>
    <b v="0"/>
    <s v="technology/web"/>
    <n v="3"/>
    <n v="30"/>
    <x v="2"/>
    <s v="web"/>
    <x v="0"/>
  </r>
  <r>
    <n v="2373"/>
    <x v="2373"/>
    <s v="We want to create a safe marketplace for buying and selling bicycles."/>
    <n v="850000"/>
    <n v="50"/>
    <x v="1"/>
    <x v="11"/>
    <s v="SEK"/>
    <d v="2015-08-29T15:53:44"/>
    <x v="2373"/>
    <b v="0"/>
    <n v="1"/>
    <b v="0"/>
    <s v="technology/web"/>
    <n v="0"/>
    <n v="50"/>
    <x v="2"/>
    <s v="web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b v="0"/>
    <n v="1"/>
    <b v="0"/>
    <s v="technology/web"/>
    <n v="0"/>
    <n v="10"/>
    <x v="2"/>
    <s v="web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b v="0"/>
    <n v="0"/>
    <b v="0"/>
    <s v="technology/web"/>
    <n v="0"/>
    <s v="0"/>
    <x v="2"/>
    <s v="web"/>
    <x v="2"/>
  </r>
  <r>
    <n v="2376"/>
    <x v="2376"/>
    <s v="Tough, pre-manufactured lost and found stickers that forward messages to the owners email and cellphone."/>
    <n v="3000"/>
    <n v="326.33"/>
    <x v="1"/>
    <x v="0"/>
    <s v="USD"/>
    <d v="2015-12-10T22:12:46"/>
    <x v="2376"/>
    <b v="0"/>
    <n v="4"/>
    <b v="0"/>
    <s v="technology/web"/>
    <n v="11"/>
    <n v="81.58"/>
    <x v="2"/>
    <s v="web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d v="2016-11-25T21:53:03"/>
    <x v="2377"/>
    <b v="0"/>
    <n v="0"/>
    <b v="0"/>
    <s v="technology/web"/>
    <n v="0"/>
    <s v="0"/>
    <x v="2"/>
    <s v="web"/>
    <x v="2"/>
  </r>
  <r>
    <n v="2378"/>
    <x v="2378"/>
    <s v="KEEPUP allows you to extend your social circle by introducing you to new people via your friends."/>
    <n v="110000"/>
    <n v="0"/>
    <x v="1"/>
    <x v="0"/>
    <s v="USD"/>
    <d v="2015-08-26T00:18:50"/>
    <x v="2378"/>
    <b v="0"/>
    <n v="0"/>
    <b v="0"/>
    <s v="technology/web"/>
    <n v="0"/>
    <s v="0"/>
    <x v="2"/>
    <s v="web"/>
    <x v="0"/>
  </r>
  <r>
    <n v="2379"/>
    <x v="2379"/>
    <s v="Selectcooks.com is a community marketplace for people to list, find and hire chefs."/>
    <n v="30000"/>
    <n v="0"/>
    <x v="1"/>
    <x v="0"/>
    <s v="USD"/>
    <d v="2015-10-05T00:23:36"/>
    <x v="2379"/>
    <b v="0"/>
    <n v="0"/>
    <b v="0"/>
    <s v="technology/web"/>
    <n v="0"/>
    <s v="0"/>
    <x v="2"/>
    <s v="web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d v="2015-10-01T19:02:22"/>
    <x v="2380"/>
    <b v="0"/>
    <n v="3"/>
    <b v="0"/>
    <s v="technology/web"/>
    <n v="0"/>
    <n v="18.329999999999998"/>
    <x v="2"/>
    <s v="web"/>
    <x v="0"/>
  </r>
  <r>
    <n v="2381"/>
    <x v="2381"/>
    <s v="Social Media Platform for the Marijuana Industry to create professionalism and a stable lasting market."/>
    <n v="86350"/>
    <n v="1571"/>
    <x v="1"/>
    <x v="0"/>
    <s v="USD"/>
    <d v="2015-04-10T22:27:28"/>
    <x v="2381"/>
    <b v="0"/>
    <n v="7"/>
    <b v="0"/>
    <s v="technology/web"/>
    <n v="2"/>
    <n v="224.43"/>
    <x v="2"/>
    <s v="web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b v="0"/>
    <n v="2"/>
    <b v="0"/>
    <s v="technology/web"/>
    <n v="3"/>
    <n v="37.5"/>
    <x v="2"/>
    <s v="web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b v="0"/>
    <n v="3"/>
    <b v="0"/>
    <s v="technology/web"/>
    <n v="4"/>
    <n v="145"/>
    <x v="2"/>
    <s v="web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b v="0"/>
    <n v="8"/>
    <b v="0"/>
    <s v="technology/web"/>
    <n v="1"/>
    <n v="1"/>
    <x v="2"/>
    <s v="web"/>
    <x v="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b v="0"/>
    <n v="7"/>
    <b v="0"/>
    <s v="technology/web"/>
    <n v="1"/>
    <n v="112.57"/>
    <x v="2"/>
    <s v="web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d v="2015-01-10T20:07:04"/>
    <x v="2386"/>
    <b v="0"/>
    <n v="0"/>
    <b v="0"/>
    <s v="technology/web"/>
    <n v="0"/>
    <s v="0"/>
    <x v="2"/>
    <s v="web"/>
    <x v="3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b v="0"/>
    <n v="3"/>
    <b v="0"/>
    <s v="technology/web"/>
    <n v="1"/>
    <n v="342"/>
    <x v="2"/>
    <s v="web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b v="0"/>
    <n v="8"/>
    <b v="0"/>
    <s v="technology/web"/>
    <n v="1"/>
    <n v="57.88"/>
    <x v="2"/>
    <s v="web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b v="0"/>
    <n v="1"/>
    <b v="0"/>
    <s v="technology/web"/>
    <n v="0"/>
    <n v="30"/>
    <x v="2"/>
    <s v="web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b v="0"/>
    <n v="0"/>
    <b v="0"/>
    <s v="technology/web"/>
    <n v="0"/>
    <s v="0"/>
    <x v="2"/>
    <s v="web"/>
    <x v="3"/>
  </r>
  <r>
    <n v="2391"/>
    <x v="2391"/>
    <s v="Using the power of internet to help people save hundreds in car repair."/>
    <n v="20000"/>
    <n v="25"/>
    <x v="1"/>
    <x v="0"/>
    <s v="USD"/>
    <d v="2015-03-31T18:04:04"/>
    <x v="2391"/>
    <b v="0"/>
    <n v="1"/>
    <b v="0"/>
    <s v="technology/web"/>
    <n v="0"/>
    <n v="25"/>
    <x v="2"/>
    <s v="web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b v="0"/>
    <n v="0"/>
    <b v="0"/>
    <s v="technology/web"/>
    <n v="0"/>
    <s v="0"/>
    <x v="2"/>
    <s v="web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b v="0"/>
    <n v="1"/>
    <b v="0"/>
    <s v="technology/web"/>
    <n v="0"/>
    <n v="50"/>
    <x v="2"/>
    <s v="web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b v="0"/>
    <n v="2"/>
    <b v="0"/>
    <s v="technology/web"/>
    <n v="0"/>
    <n v="1.5"/>
    <x v="2"/>
    <s v="web"/>
    <x v="0"/>
  </r>
  <r>
    <n v="2395"/>
    <x v="2395"/>
    <s v="I am making a social website where people can anonymously or openly vent, All walks of life all over the world"/>
    <n v="33000"/>
    <n v="0"/>
    <x v="1"/>
    <x v="0"/>
    <s v="USD"/>
    <d v="2017-01-10T08:57:00"/>
    <x v="2395"/>
    <b v="0"/>
    <n v="0"/>
    <b v="0"/>
    <s v="technology/web"/>
    <n v="0"/>
    <s v="0"/>
    <x v="2"/>
    <s v="web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b v="0"/>
    <n v="1"/>
    <b v="0"/>
    <s v="technology/web"/>
    <n v="0"/>
    <n v="10"/>
    <x v="2"/>
    <s v="web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b v="0"/>
    <n v="0"/>
    <b v="0"/>
    <s v="technology/web"/>
    <n v="0"/>
    <s v="0"/>
    <x v="2"/>
    <s v="web"/>
    <x v="3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b v="0"/>
    <n v="0"/>
    <b v="0"/>
    <s v="technology/web"/>
    <n v="0"/>
    <s v="0"/>
    <x v="2"/>
    <s v="web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d v="2014-12-18T20:28:26"/>
    <x v="2399"/>
    <b v="0"/>
    <n v="0"/>
    <b v="0"/>
    <s v="technology/web"/>
    <n v="0"/>
    <s v="0"/>
    <x v="2"/>
    <s v="web"/>
    <x v="3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b v="0"/>
    <n v="0"/>
    <b v="0"/>
    <s v="technology/web"/>
    <n v="0"/>
    <s v="0"/>
    <x v="2"/>
    <s v="web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b v="0"/>
    <n v="9"/>
    <b v="0"/>
    <s v="food/food trucks"/>
    <n v="1"/>
    <n v="22.33"/>
    <x v="7"/>
    <s v="food trucks"/>
    <x v="2"/>
  </r>
  <r>
    <n v="2402"/>
    <x v="2402"/>
    <s v="Small town, delicious treats, and a mobile truck"/>
    <n v="12000"/>
    <n v="52"/>
    <x v="2"/>
    <x v="0"/>
    <s v="USD"/>
    <d v="2015-05-13T16:18:51"/>
    <x v="2402"/>
    <b v="0"/>
    <n v="1"/>
    <b v="0"/>
    <s v="food/food trucks"/>
    <n v="0"/>
    <n v="52"/>
    <x v="7"/>
    <s v="food trucks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b v="0"/>
    <n v="12"/>
    <b v="0"/>
    <s v="food/food trucks"/>
    <n v="17"/>
    <n v="16.829999999999998"/>
    <x v="7"/>
    <s v="food trucks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b v="0"/>
    <n v="0"/>
    <b v="0"/>
    <s v="food/food trucks"/>
    <n v="0"/>
    <s v="0"/>
    <x v="7"/>
    <s v="food trucks"/>
    <x v="0"/>
  </r>
  <r>
    <n v="2405"/>
    <x v="2405"/>
    <s v="We are the first gaming-themed food truck, bringing gourmet pub fare to the Jacksonville area."/>
    <n v="5000"/>
    <n v="1126"/>
    <x v="2"/>
    <x v="0"/>
    <s v="USD"/>
    <d v="2016-09-03T14:02:55"/>
    <x v="2405"/>
    <b v="0"/>
    <n v="20"/>
    <b v="0"/>
    <s v="food/food trucks"/>
    <n v="23"/>
    <n v="56.3"/>
    <x v="7"/>
    <s v="food trucks"/>
    <x v="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b v="0"/>
    <n v="16"/>
    <b v="0"/>
    <s v="food/food trucks"/>
    <n v="41"/>
    <n v="84.06"/>
    <x v="7"/>
    <s v="food trucks"/>
    <x v="3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b v="0"/>
    <n v="33"/>
    <b v="0"/>
    <s v="food/food trucks"/>
    <n v="25"/>
    <n v="168.39"/>
    <x v="7"/>
    <s v="food trucks"/>
    <x v="0"/>
  </r>
  <r>
    <n v="2408"/>
    <x v="2408"/>
    <s v="A US Army Vet trying to get a Peruvian food truck going! Really good Peruvian food now mobile!"/>
    <n v="15000"/>
    <n v="30"/>
    <x v="2"/>
    <x v="0"/>
    <s v="USD"/>
    <d v="2014-11-06T04:22:37"/>
    <x v="2408"/>
    <b v="0"/>
    <n v="2"/>
    <b v="0"/>
    <s v="food/food trucks"/>
    <n v="0"/>
    <n v="15"/>
    <x v="7"/>
    <s v="food trucks"/>
    <x v="3"/>
  </r>
  <r>
    <n v="2409"/>
    <x v="2409"/>
    <s v="I am looking to start a food truck with an infusion of my Puerto Rican heritage and my love for BBQ."/>
    <n v="25000"/>
    <n v="460"/>
    <x v="2"/>
    <x v="0"/>
    <s v="USD"/>
    <d v="2015-08-18T21:01:15"/>
    <x v="2409"/>
    <b v="0"/>
    <n v="6"/>
    <b v="0"/>
    <s v="food/food trucks"/>
    <n v="2"/>
    <n v="76.67"/>
    <x v="7"/>
    <s v="food trucks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b v="0"/>
    <n v="0"/>
    <b v="0"/>
    <s v="food/food trucks"/>
    <n v="0"/>
    <s v="0"/>
    <x v="7"/>
    <s v="food trucks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b v="0"/>
    <n v="3"/>
    <b v="0"/>
    <s v="food/food trucks"/>
    <n v="1"/>
    <n v="50.33"/>
    <x v="7"/>
    <s v="food trucks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b v="0"/>
    <n v="0"/>
    <b v="0"/>
    <s v="food/food trucks"/>
    <n v="0"/>
    <s v="0"/>
    <x v="7"/>
    <s v="food trucks"/>
    <x v="2"/>
  </r>
  <r>
    <n v="2413"/>
    <x v="2413"/>
    <s v="Lone Pine Coffee Brewery will be a portable third-wave coffee shop available for wedding receptions and other events!"/>
    <n v="3000"/>
    <n v="25"/>
    <x v="2"/>
    <x v="0"/>
    <s v="USD"/>
    <d v="2014-05-31T23:30:00"/>
    <x v="2413"/>
    <b v="0"/>
    <n v="3"/>
    <b v="0"/>
    <s v="food/food trucks"/>
    <n v="1"/>
    <n v="8.33"/>
    <x v="7"/>
    <s v="food trucks"/>
    <x v="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b v="0"/>
    <n v="13"/>
    <b v="0"/>
    <s v="food/food trucks"/>
    <n v="3"/>
    <n v="35.380000000000003"/>
    <x v="7"/>
    <s v="food trucks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d v="2016-07-15T20:42:26"/>
    <x v="2415"/>
    <b v="0"/>
    <n v="6"/>
    <b v="0"/>
    <s v="food/food trucks"/>
    <n v="1"/>
    <n v="55.83"/>
    <x v="7"/>
    <s v="food trucks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b v="0"/>
    <n v="1"/>
    <b v="0"/>
    <s v="food/food trucks"/>
    <n v="0"/>
    <n v="5"/>
    <x v="7"/>
    <s v="food trucks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b v="0"/>
    <n v="0"/>
    <b v="0"/>
    <s v="food/food trucks"/>
    <n v="0"/>
    <s v="0"/>
    <x v="7"/>
    <s v="food trucks"/>
    <x v="3"/>
  </r>
  <r>
    <n v="2418"/>
    <x v="2418"/>
    <s v="I want to start my food truck business."/>
    <n v="25000"/>
    <n v="5"/>
    <x v="2"/>
    <x v="0"/>
    <s v="USD"/>
    <d v="2015-03-24T19:34:04"/>
    <x v="2418"/>
    <b v="0"/>
    <n v="5"/>
    <b v="0"/>
    <s v="food/food trucks"/>
    <n v="0"/>
    <n v="1"/>
    <x v="7"/>
    <s v="food trucks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b v="0"/>
    <n v="0"/>
    <b v="0"/>
    <s v="food/food trucks"/>
    <n v="0"/>
    <s v="0"/>
    <x v="7"/>
    <s v="food trucks"/>
    <x v="3"/>
  </r>
  <r>
    <n v="2420"/>
    <x v="2420"/>
    <s v="Pangea Cuisines offers authentic hand crafted dishes, utilizing fresh ingredients selected that very morning."/>
    <n v="16870"/>
    <n v="2501"/>
    <x v="2"/>
    <x v="0"/>
    <s v="USD"/>
    <d v="2014-11-10T01:41:35"/>
    <x v="2420"/>
    <b v="0"/>
    <n v="36"/>
    <b v="0"/>
    <s v="food/food trucks"/>
    <n v="15"/>
    <n v="69.47"/>
    <x v="7"/>
    <s v="food trucks"/>
    <x v="3"/>
  </r>
  <r>
    <n v="2421"/>
    <x v="2421"/>
    <s v="help me start Merrill's first hot dog cart in this empty lot"/>
    <n v="6000"/>
    <n v="1"/>
    <x v="2"/>
    <x v="0"/>
    <s v="USD"/>
    <d v="2015-02-21T16:29:56"/>
    <x v="2421"/>
    <b v="0"/>
    <n v="1"/>
    <b v="0"/>
    <s v="food/food trucks"/>
    <n v="0"/>
    <n v="1"/>
    <x v="7"/>
    <s v="food trucks"/>
    <x v="0"/>
  </r>
  <r>
    <n v="2422"/>
    <x v="2422"/>
    <s v="Family owned business serving BBQ and seafood to the public"/>
    <n v="500"/>
    <n v="1"/>
    <x v="2"/>
    <x v="0"/>
    <s v="USD"/>
    <d v="2015-03-11T16:23:56"/>
    <x v="2422"/>
    <b v="0"/>
    <n v="1"/>
    <b v="0"/>
    <s v="food/food trucks"/>
    <n v="0"/>
    <n v="1"/>
    <x v="7"/>
    <s v="food trucks"/>
    <x v="0"/>
  </r>
  <r>
    <n v="2423"/>
    <x v="2423"/>
    <s v="FBTR is a Texas-style, North Carolina based, homemade BBQ company looking to bring good meat to the masses."/>
    <n v="60000"/>
    <n v="8"/>
    <x v="2"/>
    <x v="0"/>
    <s v="USD"/>
    <d v="2014-12-31T16:54:50"/>
    <x v="2423"/>
    <b v="0"/>
    <n v="1"/>
    <b v="0"/>
    <s v="food/food trucks"/>
    <n v="0"/>
    <n v="8"/>
    <x v="7"/>
    <s v="food trucks"/>
    <x v="3"/>
  </r>
  <r>
    <n v="2424"/>
    <x v="2424"/>
    <s v="Great and creative food from the heart in the form of a sweet food truck!"/>
    <n v="25000"/>
    <n v="310"/>
    <x v="2"/>
    <x v="0"/>
    <s v="USD"/>
    <d v="2014-10-27T21:25:08"/>
    <x v="2424"/>
    <b v="0"/>
    <n v="9"/>
    <b v="0"/>
    <s v="food/food trucks"/>
    <n v="1"/>
    <n v="34.44"/>
    <x v="7"/>
    <s v="food trucks"/>
    <x v="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b v="0"/>
    <n v="1"/>
    <b v="0"/>
    <s v="food/food trucks"/>
    <n v="0"/>
    <n v="1"/>
    <x v="7"/>
    <s v="food trucks"/>
    <x v="2"/>
  </r>
  <r>
    <n v="2426"/>
    <x v="2426"/>
    <s v="Aspiring to create a food truck with many delicious low calorie meals to encourage healthy eating while enjoying every bite."/>
    <n v="20000"/>
    <n v="0"/>
    <x v="2"/>
    <x v="0"/>
    <s v="USD"/>
    <d v="2015-08-08T04:04:52"/>
    <x v="2426"/>
    <b v="0"/>
    <n v="0"/>
    <b v="0"/>
    <s v="food/food trucks"/>
    <n v="0"/>
    <s v="0"/>
    <x v="7"/>
    <s v="food trucks"/>
    <x v="0"/>
  </r>
  <r>
    <n v="2427"/>
    <x v="2427"/>
    <s v="Fast and simple lunches for those on the go.  All (lunch) deals $10 or less."/>
    <n v="50000"/>
    <n v="1"/>
    <x v="2"/>
    <x v="0"/>
    <s v="USD"/>
    <d v="2016-03-23T06:38:53"/>
    <x v="2427"/>
    <b v="0"/>
    <n v="1"/>
    <b v="0"/>
    <s v="food/food trucks"/>
    <n v="0"/>
    <n v="1"/>
    <x v="7"/>
    <s v="food trucks"/>
    <x v="2"/>
  </r>
  <r>
    <n v="2428"/>
    <x v="2428"/>
    <s v="From Moo 2 You! We want to offer premium burgers to a taco flooded environment."/>
    <n v="35000"/>
    <n v="1"/>
    <x v="2"/>
    <x v="0"/>
    <s v="USD"/>
    <d v="2015-03-12T17:49:11"/>
    <x v="2428"/>
    <b v="0"/>
    <n v="1"/>
    <b v="0"/>
    <s v="food/food trucks"/>
    <n v="0"/>
    <n v="1"/>
    <x v="7"/>
    <s v="food trucks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b v="0"/>
    <n v="4"/>
    <b v="0"/>
    <s v="food/food trucks"/>
    <n v="1"/>
    <n v="501.25"/>
    <x v="7"/>
    <s v="food trucks"/>
    <x v="2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b v="0"/>
    <n v="2"/>
    <b v="0"/>
    <s v="food/food trucks"/>
    <n v="1"/>
    <n v="10.5"/>
    <x v="7"/>
    <s v="food trucks"/>
    <x v="2"/>
  </r>
  <r>
    <n v="2431"/>
    <x v="2431"/>
    <s v="Go to Colorado and run a food truck with homemade food of all kinds."/>
    <n v="100000"/>
    <n v="2"/>
    <x v="2"/>
    <x v="0"/>
    <s v="USD"/>
    <d v="2016-06-28T02:23:33"/>
    <x v="2431"/>
    <b v="0"/>
    <n v="2"/>
    <b v="0"/>
    <s v="food/food trucks"/>
    <n v="0"/>
    <n v="1"/>
    <x v="7"/>
    <s v="food trucks"/>
    <x v="2"/>
  </r>
  <r>
    <n v="2432"/>
    <x v="2432"/>
    <s v="Looking to start competition cooking and need start-up help.  Offering brisket tasting to all contributors."/>
    <n v="14000"/>
    <n v="2"/>
    <x v="2"/>
    <x v="0"/>
    <s v="USD"/>
    <d v="2015-03-08T05:14:57"/>
    <x v="2432"/>
    <b v="0"/>
    <n v="2"/>
    <b v="0"/>
    <s v="food/food trucks"/>
    <n v="0"/>
    <n v="1"/>
    <x v="7"/>
    <s v="food trucks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b v="0"/>
    <n v="0"/>
    <b v="0"/>
    <s v="food/food trucks"/>
    <n v="0"/>
    <s v="0"/>
    <x v="7"/>
    <s v="food trucks"/>
    <x v="2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b v="0"/>
    <n v="2"/>
    <b v="0"/>
    <s v="food/food trucks"/>
    <n v="0"/>
    <n v="13"/>
    <x v="7"/>
    <s v="food trucks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b v="0"/>
    <n v="4"/>
    <b v="0"/>
    <s v="food/food trucks"/>
    <n v="0"/>
    <n v="306"/>
    <x v="7"/>
    <s v="food trucks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b v="0"/>
    <n v="2"/>
    <b v="0"/>
    <s v="food/food trucks"/>
    <n v="0"/>
    <n v="22.5"/>
    <x v="7"/>
    <s v="food trucks"/>
    <x v="0"/>
  </r>
  <r>
    <n v="2437"/>
    <x v="2437"/>
    <s v="Homemade Gumbo, Stews and Curry to be served hot and fresh everyday at any festival or concert we can attend."/>
    <n v="8000"/>
    <n v="0"/>
    <x v="2"/>
    <x v="0"/>
    <s v="USD"/>
    <d v="2015-03-17T18:00:00"/>
    <x v="2437"/>
    <b v="0"/>
    <n v="0"/>
    <b v="0"/>
    <s v="food/food trucks"/>
    <n v="0"/>
    <s v="0"/>
    <x v="7"/>
    <s v="food trucks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d v="2015-12-07T22:57:42"/>
    <x v="2438"/>
    <b v="0"/>
    <n v="1"/>
    <b v="0"/>
    <s v="food/food trucks"/>
    <n v="0"/>
    <n v="50"/>
    <x v="7"/>
    <s v="food trucks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b v="0"/>
    <n v="0"/>
    <b v="0"/>
    <s v="food/food trucks"/>
    <n v="0"/>
    <s v="0"/>
    <x v="7"/>
    <s v="food trucks"/>
    <x v="0"/>
  </r>
  <r>
    <n v="2440"/>
    <x v="2440"/>
    <s v="Starting a entire clean energy food truck and set a new standard for Cambodia"/>
    <n v="5000"/>
    <n v="10"/>
    <x v="2"/>
    <x v="18"/>
    <s v="EUR"/>
    <d v="2016-02-13T21:35:13"/>
    <x v="2440"/>
    <b v="0"/>
    <n v="2"/>
    <b v="0"/>
    <s v="food/food trucks"/>
    <n v="0"/>
    <n v="5"/>
    <x v="7"/>
    <s v="food trucks"/>
    <x v="2"/>
  </r>
  <r>
    <n v="2441"/>
    <x v="2441"/>
    <s v="YOU can help Alchemy Pops POP up on a street near you!"/>
    <n v="7500"/>
    <n v="8091"/>
    <x v="0"/>
    <x v="0"/>
    <s v="USD"/>
    <d v="2015-07-23T04:59:00"/>
    <x v="2441"/>
    <b v="0"/>
    <n v="109"/>
    <b v="1"/>
    <s v="food/small batch"/>
    <n v="108"/>
    <n v="74.23"/>
    <x v="7"/>
    <s v="small batch"/>
    <x v="0"/>
  </r>
  <r>
    <n v="2442"/>
    <x v="2442"/>
    <s v="The first tea from a new sustainable tea region in India's young, rising Himalayas."/>
    <n v="24000"/>
    <n v="30226"/>
    <x v="0"/>
    <x v="0"/>
    <s v="USD"/>
    <d v="2015-03-19T15:00:28"/>
    <x v="2442"/>
    <b v="0"/>
    <n v="372"/>
    <b v="1"/>
    <s v="food/small batch"/>
    <n v="126"/>
    <n v="81.25"/>
    <x v="7"/>
    <s v="small batch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b v="0"/>
    <n v="311"/>
    <b v="1"/>
    <s v="food/small batch"/>
    <n v="203"/>
    <n v="130.22999999999999"/>
    <x v="7"/>
    <s v="small batch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b v="0"/>
    <n v="61"/>
    <b v="1"/>
    <s v="food/small batch"/>
    <n v="109"/>
    <n v="53.41"/>
    <x v="7"/>
    <s v="small batch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b v="0"/>
    <n v="115"/>
    <b v="1"/>
    <s v="food/small batch"/>
    <n v="173"/>
    <n v="75.13"/>
    <x v="7"/>
    <s v="small batch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b v="0"/>
    <n v="111"/>
    <b v="1"/>
    <s v="food/small batch"/>
    <n v="168"/>
    <n v="75.67"/>
    <x v="7"/>
    <s v="small batch"/>
    <x v="2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b v="0"/>
    <n v="337"/>
    <b v="1"/>
    <s v="food/small batch"/>
    <n v="427"/>
    <n v="31.69"/>
    <x v="7"/>
    <s v="small batch"/>
    <x v="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b v="0"/>
    <n v="9"/>
    <b v="1"/>
    <s v="food/small batch"/>
    <n v="108"/>
    <n v="47.78"/>
    <x v="7"/>
    <s v="small batch"/>
    <x v="2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b v="0"/>
    <n v="120"/>
    <b v="1"/>
    <s v="food/small batch"/>
    <n v="108"/>
    <n v="90"/>
    <x v="7"/>
    <s v="small batch"/>
    <x v="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b v="0"/>
    <n v="102"/>
    <b v="1"/>
    <s v="food/small batch"/>
    <n v="102"/>
    <n v="149.31"/>
    <x v="7"/>
    <s v="small batch"/>
    <x v="3"/>
  </r>
  <r>
    <n v="2451"/>
    <x v="2451"/>
    <s v="Meet the best tasting high protein, low sugar protein snack on the planet. Guaranteed to turn you into a stone cold fox."/>
    <n v="10000"/>
    <n v="11545"/>
    <x v="0"/>
    <x v="0"/>
    <s v="USD"/>
    <d v="2017-03-05T21:48:10"/>
    <x v="2451"/>
    <b v="0"/>
    <n v="186"/>
    <b v="1"/>
    <s v="food/small batch"/>
    <n v="115"/>
    <n v="62.07"/>
    <x v="7"/>
    <s v="small batch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b v="0"/>
    <n v="15"/>
    <b v="1"/>
    <s v="food/small batch"/>
    <n v="134"/>
    <n v="53.4"/>
    <x v="7"/>
    <s v="small batch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b v="0"/>
    <n v="67"/>
    <b v="1"/>
    <s v="food/small batch"/>
    <n v="155"/>
    <n v="69.27"/>
    <x v="7"/>
    <s v="small batch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b v="0"/>
    <n v="130"/>
    <b v="1"/>
    <s v="food/small batch"/>
    <n v="101"/>
    <n v="271.51"/>
    <x v="7"/>
    <s v="small batch"/>
    <x v="1"/>
  </r>
  <r>
    <n v="2455"/>
    <x v="2455"/>
    <s v="Mama wants everyone to try her secret recipes for sauces and rubs. She uses only the freshest ingredients for them."/>
    <n v="300"/>
    <n v="546"/>
    <x v="0"/>
    <x v="0"/>
    <s v="USD"/>
    <d v="2016-04-20T18:45:50"/>
    <x v="2455"/>
    <b v="0"/>
    <n v="16"/>
    <b v="1"/>
    <s v="food/small batch"/>
    <n v="182"/>
    <n v="34.130000000000003"/>
    <x v="7"/>
    <s v="small batch"/>
    <x v="2"/>
  </r>
  <r>
    <n v="2456"/>
    <x v="2456"/>
    <s v="These beef sticks will make your taste buds dance with happiness. Plus they are healthier than most available today!"/>
    <n v="1500"/>
    <n v="2713"/>
    <x v="0"/>
    <x v="0"/>
    <s v="USD"/>
    <d v="2017-02-25T23:03:59"/>
    <x v="2456"/>
    <b v="0"/>
    <n v="67"/>
    <b v="1"/>
    <s v="food/small batch"/>
    <n v="181"/>
    <n v="40.49"/>
    <x v="7"/>
    <s v="small batch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d v="2016-03-24T13:27:36"/>
    <x v="2457"/>
    <b v="0"/>
    <n v="124"/>
    <b v="1"/>
    <s v="food/small batch"/>
    <n v="102"/>
    <n v="189.76"/>
    <x v="7"/>
    <s v="small batch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b v="0"/>
    <n v="80"/>
    <b v="1"/>
    <s v="food/small batch"/>
    <n v="110"/>
    <n v="68.86"/>
    <x v="7"/>
    <s v="small batch"/>
    <x v="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b v="0"/>
    <n v="282"/>
    <b v="1"/>
    <s v="food/small batch"/>
    <n v="102"/>
    <n v="108.78"/>
    <x v="7"/>
    <s v="small batch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b v="0"/>
    <n v="68"/>
    <b v="1"/>
    <s v="food/small batch"/>
    <n v="101"/>
    <n v="125.99"/>
    <x v="7"/>
    <s v="small batch"/>
    <x v="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b v="0"/>
    <n v="86"/>
    <b v="1"/>
    <s v="music/indie rock"/>
    <n v="104"/>
    <n v="90.52"/>
    <x v="4"/>
    <s v="indie rock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b v="0"/>
    <n v="115"/>
    <b v="1"/>
    <s v="music/indie rock"/>
    <n v="111"/>
    <n v="28.88"/>
    <x v="4"/>
    <s v="indie rock"/>
    <x v="5"/>
  </r>
  <r>
    <n v="2463"/>
    <x v="2463"/>
    <s v="Emma Ate The Lion's debut full length album"/>
    <n v="2000"/>
    <n v="2325"/>
    <x v="0"/>
    <x v="0"/>
    <s v="USD"/>
    <d v="2013-04-16T19:00:00"/>
    <x v="2463"/>
    <b v="0"/>
    <n v="75"/>
    <b v="1"/>
    <s v="music/indie rock"/>
    <n v="116"/>
    <n v="31"/>
    <x v="4"/>
    <s v="indie rock"/>
    <x v="4"/>
  </r>
  <r>
    <n v="2464"/>
    <x v="2464"/>
    <s v="The Enemy Feathers are passing the proverbial hat to see if we can raise enough money to complete Our NEW EP"/>
    <n v="2000"/>
    <n v="2222"/>
    <x v="0"/>
    <x v="5"/>
    <s v="CAD"/>
    <d v="2015-09-30T19:29:00"/>
    <x v="2464"/>
    <b v="0"/>
    <n v="43"/>
    <b v="1"/>
    <s v="music/indie rock"/>
    <n v="111"/>
    <n v="51.67"/>
    <x v="4"/>
    <s v="indie rock"/>
    <x v="0"/>
  </r>
  <r>
    <n v="2465"/>
    <x v="2465"/>
    <s v="An indie band from Spokane, WA looking to master and package their first full length album."/>
    <n v="700"/>
    <n v="1261"/>
    <x v="0"/>
    <x v="0"/>
    <s v="USD"/>
    <d v="2012-09-23T17:15:48"/>
    <x v="2465"/>
    <b v="0"/>
    <n v="48"/>
    <b v="1"/>
    <s v="music/indie rock"/>
    <n v="180"/>
    <n v="26.27"/>
    <x v="4"/>
    <s v="indie rock"/>
    <x v="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b v="0"/>
    <n v="52"/>
    <b v="1"/>
    <s v="music/indie rock"/>
    <n v="100"/>
    <n v="48.08"/>
    <x v="4"/>
    <s v="indie rock"/>
    <x v="4"/>
  </r>
  <r>
    <n v="2467"/>
    <x v="2467"/>
    <s v="We've finished our first EP and we're taking it on the road in three weeks! Help us fund manufacturing?"/>
    <n v="1000"/>
    <n v="1185"/>
    <x v="0"/>
    <x v="0"/>
    <s v="USD"/>
    <d v="2012-05-10T17:00:00"/>
    <x v="2467"/>
    <b v="0"/>
    <n v="43"/>
    <b v="1"/>
    <s v="music/indie rock"/>
    <n v="119"/>
    <n v="27.56"/>
    <x v="4"/>
    <s v="indie rock"/>
    <x v="5"/>
  </r>
  <r>
    <n v="2468"/>
    <x v="2468"/>
    <s v="Please donate, support &amp; share this project so that I may be able to record my new EP this fall!"/>
    <n v="2000"/>
    <n v="2144.34"/>
    <x v="0"/>
    <x v="0"/>
    <s v="USD"/>
    <d v="2012-10-28T05:00:00"/>
    <x v="2468"/>
    <b v="0"/>
    <n v="58"/>
    <b v="1"/>
    <s v="music/indie rock"/>
    <n v="107"/>
    <n v="36.97"/>
    <x v="4"/>
    <s v="indie rock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b v="0"/>
    <n v="47"/>
    <b v="1"/>
    <s v="music/indie rock"/>
    <n v="114"/>
    <n v="29.02"/>
    <x v="4"/>
    <s v="indie rock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b v="0"/>
    <n v="36"/>
    <b v="1"/>
    <s v="music/indie rock"/>
    <n v="103"/>
    <n v="28.66"/>
    <x v="4"/>
    <s v="indie rock"/>
    <x v="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b v="0"/>
    <n v="17"/>
    <b v="1"/>
    <s v="music/indie rock"/>
    <n v="128"/>
    <n v="37.65"/>
    <x v="4"/>
    <s v="indie rock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b v="0"/>
    <n v="104"/>
    <b v="1"/>
    <s v="music/indie rock"/>
    <n v="136"/>
    <n v="97.9"/>
    <x v="4"/>
    <s v="indie rock"/>
    <x v="7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b v="0"/>
    <n v="47"/>
    <b v="1"/>
    <s v="music/indie rock"/>
    <n v="100"/>
    <n v="42.55"/>
    <x v="4"/>
    <s v="indie rock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b v="0"/>
    <n v="38"/>
    <b v="1"/>
    <s v="music/indie rock"/>
    <n v="100"/>
    <n v="131.58000000000001"/>
    <x v="4"/>
    <s v="indie rock"/>
    <x v="7"/>
  </r>
  <r>
    <n v="2475"/>
    <x v="2475"/>
    <s v="Help BRANDTSON and DREAMOVERrecords press their 2004 record, &quot;Send Us A Signal&quot;."/>
    <n v="2500"/>
    <n v="2618"/>
    <x v="0"/>
    <x v="0"/>
    <s v="USD"/>
    <d v="2010-07-10T22:00:00"/>
    <x v="2475"/>
    <b v="0"/>
    <n v="81"/>
    <b v="1"/>
    <s v="music/indie rock"/>
    <n v="105"/>
    <n v="32.32"/>
    <x v="4"/>
    <s v="indie rock"/>
    <x v="7"/>
  </r>
  <r>
    <n v="2476"/>
    <x v="2476"/>
    <s v="Eleven songs, the accumulation of several memorable occurrences in a sleepy town; stories of fiction &amp; fact."/>
    <n v="3200"/>
    <n v="3360.72"/>
    <x v="0"/>
    <x v="0"/>
    <s v="USD"/>
    <d v="2014-11-03T08:52:50"/>
    <x v="2476"/>
    <b v="0"/>
    <n v="55"/>
    <b v="1"/>
    <s v="music/indie rock"/>
    <n v="105"/>
    <n v="61.1"/>
    <x v="4"/>
    <s v="indie rock"/>
    <x v="3"/>
  </r>
  <r>
    <n v="2477"/>
    <x v="823"/>
    <s v="Releasing my first album in August, and I need your help in order to get it done!"/>
    <n v="750"/>
    <n v="1285"/>
    <x v="0"/>
    <x v="0"/>
    <s v="USD"/>
    <d v="2012-08-12T16:35:45"/>
    <x v="2477"/>
    <b v="0"/>
    <n v="41"/>
    <b v="1"/>
    <s v="music/indie rock"/>
    <n v="171"/>
    <n v="31.34"/>
    <x v="4"/>
    <s v="indie rock"/>
    <x v="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b v="0"/>
    <n v="79"/>
    <b v="1"/>
    <s v="music/indie rock"/>
    <n v="128"/>
    <n v="129.11000000000001"/>
    <x v="4"/>
    <s v="indie rock"/>
    <x v="5"/>
  </r>
  <r>
    <n v="2479"/>
    <x v="2478"/>
    <s v="Fake Natives is headed on tour this summer. Help them fill their tank with fossil fuels."/>
    <n v="300"/>
    <n v="400.33"/>
    <x v="0"/>
    <x v="0"/>
    <s v="USD"/>
    <d v="2012-07-28T02:00:00"/>
    <x v="2479"/>
    <b v="0"/>
    <n v="16"/>
    <b v="1"/>
    <s v="music/indie rock"/>
    <n v="133"/>
    <n v="25.02"/>
    <x v="4"/>
    <s v="indie rock"/>
    <x v="5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b v="0"/>
    <n v="8"/>
    <b v="1"/>
    <s v="music/indie rock"/>
    <n v="100"/>
    <n v="250"/>
    <x v="4"/>
    <s v="indie rock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b v="0"/>
    <n v="95"/>
    <b v="1"/>
    <s v="music/indie rock"/>
    <n v="113"/>
    <n v="47.54"/>
    <x v="4"/>
    <s v="indie rock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b v="0"/>
    <n v="25"/>
    <b v="1"/>
    <s v="music/indie rock"/>
    <n v="100"/>
    <n v="40.04"/>
    <x v="4"/>
    <s v="indie rock"/>
    <x v="6"/>
  </r>
  <r>
    <n v="2483"/>
    <x v="2482"/>
    <s v="Send Intangible Animal on our first West Coast Tour!!! The fate of the world rests in your hands."/>
    <n v="1100"/>
    <n v="1251"/>
    <x v="0"/>
    <x v="0"/>
    <s v="USD"/>
    <d v="2012-05-01T17:00:03"/>
    <x v="2483"/>
    <b v="0"/>
    <n v="19"/>
    <b v="1"/>
    <s v="music/indie rock"/>
    <n v="114"/>
    <n v="65.84"/>
    <x v="4"/>
    <s v="indie rock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b v="0"/>
    <n v="90"/>
    <b v="1"/>
    <s v="music/indie rock"/>
    <n v="119"/>
    <n v="46.4"/>
    <x v="4"/>
    <s v="indie rock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b v="0"/>
    <n v="41"/>
    <b v="1"/>
    <s v="music/indie rock"/>
    <n v="103"/>
    <n v="50.37"/>
    <x v="4"/>
    <s v="indie rock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b v="0"/>
    <n v="30"/>
    <b v="1"/>
    <s v="music/indie rock"/>
    <n v="266"/>
    <n v="26.57"/>
    <x v="4"/>
    <s v="indie rock"/>
    <x v="5"/>
  </r>
  <r>
    <n v="2487"/>
    <x v="2486"/>
    <s v="Raise enough money to fund the copyright cost for the full length indie rock record we spent the year recording."/>
    <n v="1500"/>
    <n v="1500.76"/>
    <x v="0"/>
    <x v="0"/>
    <s v="USD"/>
    <d v="2012-05-27T01:59:57"/>
    <x v="2487"/>
    <b v="0"/>
    <n v="38"/>
    <b v="1"/>
    <s v="music/indie rock"/>
    <n v="100"/>
    <n v="39.49"/>
    <x v="4"/>
    <s v="indie rock"/>
    <x v="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b v="0"/>
    <n v="65"/>
    <b v="1"/>
    <s v="music/indie rock"/>
    <n v="107"/>
    <n v="49.25"/>
    <x v="4"/>
    <s v="indie rock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b v="0"/>
    <n v="75"/>
    <b v="1"/>
    <s v="music/indie rock"/>
    <n v="134"/>
    <n v="62.38"/>
    <x v="4"/>
    <s v="indie rock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b v="0"/>
    <n v="16"/>
    <b v="1"/>
    <s v="music/indie rock"/>
    <n v="121"/>
    <n v="37.94"/>
    <x v="4"/>
    <s v="indie rock"/>
    <x v="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b v="0"/>
    <n v="10"/>
    <b v="1"/>
    <s v="music/indie rock"/>
    <n v="103"/>
    <n v="51.6"/>
    <x v="4"/>
    <s v="indie rock"/>
    <x v="7"/>
  </r>
  <r>
    <n v="2492"/>
    <x v="2491"/>
    <s v="We're a band from Hawaii trying to produce our first EP and we need help!"/>
    <n v="600"/>
    <n v="750"/>
    <x v="0"/>
    <x v="0"/>
    <s v="USD"/>
    <d v="2012-06-16T09:59:00"/>
    <x v="2492"/>
    <b v="0"/>
    <n v="27"/>
    <b v="1"/>
    <s v="music/indie rock"/>
    <n v="125"/>
    <n v="27.78"/>
    <x v="4"/>
    <s v="indie rock"/>
    <x v="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b v="0"/>
    <n v="259"/>
    <b v="1"/>
    <s v="music/indie rock"/>
    <n v="129"/>
    <n v="99.38"/>
    <x v="4"/>
    <s v="indie rock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b v="0"/>
    <n v="39"/>
    <b v="1"/>
    <s v="music/indie rock"/>
    <n v="101"/>
    <n v="38.85"/>
    <x v="4"/>
    <s v="indie rock"/>
    <x v="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b v="0"/>
    <n v="42"/>
    <b v="1"/>
    <s v="music/indie rock"/>
    <n v="128"/>
    <n v="45.55"/>
    <x v="4"/>
    <s v="indie rock"/>
    <x v="5"/>
  </r>
  <r>
    <n v="2496"/>
    <x v="2495"/>
    <s v="Be a part of making the first Lynn Haven album, &quot;Fair Weather Friends.&quot;"/>
    <n v="6000"/>
    <n v="6000"/>
    <x v="0"/>
    <x v="0"/>
    <s v="USD"/>
    <d v="2013-03-29T22:54:52"/>
    <x v="2496"/>
    <b v="0"/>
    <n v="10"/>
    <b v="1"/>
    <s v="music/indie rock"/>
    <n v="100"/>
    <n v="600"/>
    <x v="4"/>
    <s v="indie rock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b v="0"/>
    <n v="56"/>
    <b v="1"/>
    <s v="music/indie rock"/>
    <n v="113"/>
    <n v="80.55"/>
    <x v="4"/>
    <s v="indie rock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b v="0"/>
    <n v="20"/>
    <b v="1"/>
    <s v="music/indie rock"/>
    <n v="106"/>
    <n v="52.8"/>
    <x v="4"/>
    <s v="indie rock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b v="0"/>
    <n v="170"/>
    <b v="1"/>
    <s v="music/indie rock"/>
    <n v="203"/>
    <n v="47.68"/>
    <x v="4"/>
    <s v="indie rock"/>
    <x v="5"/>
  </r>
  <r>
    <n v="2500"/>
    <x v="2499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b v="0"/>
    <n v="29"/>
    <b v="1"/>
    <s v="music/indie rock"/>
    <n v="113"/>
    <n v="23.45"/>
    <x v="4"/>
    <s v="indie rock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b v="0"/>
    <n v="7"/>
    <b v="0"/>
    <s v="food/restaurants"/>
    <n v="3"/>
    <n v="40.14"/>
    <x v="7"/>
    <s v="restaurants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b v="0"/>
    <n v="5"/>
    <b v="0"/>
    <s v="food/restaurants"/>
    <n v="0"/>
    <n v="17.2"/>
    <x v="7"/>
    <s v="restaurants"/>
    <x v="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b v="0"/>
    <n v="0"/>
    <b v="0"/>
    <s v="food/restaurants"/>
    <n v="0"/>
    <s v="0"/>
    <x v="7"/>
    <s v="restaurants"/>
    <x v="2"/>
  </r>
  <r>
    <n v="2504"/>
    <x v="2503"/>
    <s v="Halal Restaurant and Internet Cafe 20 percent of profits will go to building masjids."/>
    <n v="35000"/>
    <n v="0"/>
    <x v="2"/>
    <x v="0"/>
    <s v="USD"/>
    <d v="2014-11-15T01:22:14"/>
    <x v="2504"/>
    <b v="0"/>
    <n v="0"/>
    <b v="0"/>
    <s v="food/restaurants"/>
    <n v="0"/>
    <s v="0"/>
    <x v="7"/>
    <s v="restaurants"/>
    <x v="3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b v="0"/>
    <n v="0"/>
    <b v="0"/>
    <s v="food/restaurants"/>
    <n v="0"/>
    <s v="0"/>
    <x v="7"/>
    <s v="restaurants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b v="0"/>
    <n v="2"/>
    <b v="0"/>
    <s v="food/restaurants"/>
    <n v="1"/>
    <n v="15"/>
    <x v="7"/>
    <s v="restaurants"/>
    <x v="0"/>
  </r>
  <r>
    <n v="2507"/>
    <x v="2506"/>
    <s v="Unique dishes for a unique city!."/>
    <n v="42850"/>
    <n v="0"/>
    <x v="2"/>
    <x v="0"/>
    <s v="USD"/>
    <d v="2015-05-11T01:45:04"/>
    <x v="2507"/>
    <b v="0"/>
    <n v="0"/>
    <b v="0"/>
    <s v="food/restaurants"/>
    <n v="0"/>
    <s v="0"/>
    <x v="7"/>
    <s v="restaurants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b v="0"/>
    <n v="0"/>
    <b v="0"/>
    <s v="food/restaurants"/>
    <n v="0"/>
    <s v="0"/>
    <x v="7"/>
    <s v="restaurants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b v="0"/>
    <n v="28"/>
    <b v="0"/>
    <s v="food/restaurants"/>
    <n v="1"/>
    <n v="35.71"/>
    <x v="7"/>
    <s v="restaurants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b v="0"/>
    <n v="2"/>
    <b v="0"/>
    <s v="food/restaurants"/>
    <n v="0"/>
    <n v="37.5"/>
    <x v="7"/>
    <s v="restaurants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b v="0"/>
    <n v="0"/>
    <b v="0"/>
    <s v="food/restaurants"/>
    <n v="0"/>
    <s v="0"/>
    <x v="7"/>
    <s v="restaurants"/>
    <x v="2"/>
  </r>
  <r>
    <n v="2512"/>
    <x v="2511"/>
    <s v="Somethin' Tasty is a unique coffee, pastry &amp; retail store. We consign from all local sources: pottery, glass &amp; art."/>
    <n v="1150"/>
    <n v="0"/>
    <x v="2"/>
    <x v="0"/>
    <s v="USD"/>
    <d v="2014-12-13T21:02:41"/>
    <x v="2512"/>
    <b v="0"/>
    <n v="0"/>
    <b v="0"/>
    <s v="food/restaurants"/>
    <n v="0"/>
    <s v="0"/>
    <x v="7"/>
    <s v="restaurants"/>
    <x v="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b v="0"/>
    <n v="0"/>
    <b v="0"/>
    <s v="food/restaurants"/>
    <n v="0"/>
    <s v="0"/>
    <x v="7"/>
    <s v="restaurants"/>
    <x v="2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b v="0"/>
    <n v="4"/>
    <b v="0"/>
    <s v="food/restaurants"/>
    <n v="2"/>
    <n v="52.5"/>
    <x v="7"/>
    <s v="restaurants"/>
    <x v="3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b v="0"/>
    <n v="12"/>
    <b v="0"/>
    <s v="food/restaurants"/>
    <n v="19"/>
    <n v="77.5"/>
    <x v="7"/>
    <s v="restaurants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b v="0"/>
    <n v="0"/>
    <b v="0"/>
    <s v="food/restaurants"/>
    <n v="0"/>
    <s v="0"/>
    <x v="7"/>
    <s v="restaurants"/>
    <x v="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b v="0"/>
    <n v="33"/>
    <b v="0"/>
    <s v="food/restaurants"/>
    <n v="10"/>
    <n v="53.55"/>
    <x v="7"/>
    <s v="restaurants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d v="2014-11-13T17:20:28"/>
    <x v="2518"/>
    <b v="0"/>
    <n v="0"/>
    <b v="0"/>
    <s v="food/restaurants"/>
    <n v="0"/>
    <s v="0"/>
    <x v="7"/>
    <s v="restaurants"/>
    <x v="3"/>
  </r>
  <r>
    <n v="2519"/>
    <x v="2518"/>
    <s v="Better than your mom's, better than Cracker Barrel, only at Kelli's Kitchen (all from scratch)."/>
    <n v="150000"/>
    <n v="65"/>
    <x v="2"/>
    <x v="0"/>
    <s v="USD"/>
    <d v="2014-07-19T03:43:24"/>
    <x v="2519"/>
    <b v="0"/>
    <n v="4"/>
    <b v="0"/>
    <s v="food/restaurants"/>
    <n v="0"/>
    <n v="16.25"/>
    <x v="7"/>
    <s v="restaurants"/>
    <x v="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b v="0"/>
    <n v="0"/>
    <b v="0"/>
    <s v="food/restaurants"/>
    <n v="0"/>
    <s v="0"/>
    <x v="7"/>
    <s v="restaurants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b v="0"/>
    <n v="132"/>
    <b v="1"/>
    <s v="music/classical music"/>
    <n v="109"/>
    <n v="103.68"/>
    <x v="4"/>
    <s v="classical music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b v="0"/>
    <n v="27"/>
    <b v="1"/>
    <s v="music/classical music"/>
    <n v="100"/>
    <n v="185.19"/>
    <x v="4"/>
    <s v="classical music"/>
    <x v="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b v="0"/>
    <n v="26"/>
    <b v="1"/>
    <s v="music/classical music"/>
    <n v="156"/>
    <n v="54.15"/>
    <x v="4"/>
    <s v="classical music"/>
    <x v="3"/>
  </r>
  <r>
    <n v="2524"/>
    <x v="2523"/>
    <s v="We're bringing some of our favorite music from the past 10 years to disc for the first time ever."/>
    <n v="7500"/>
    <n v="7620"/>
    <x v="0"/>
    <x v="0"/>
    <s v="USD"/>
    <d v="2014-12-21T04:30:00"/>
    <x v="2524"/>
    <b v="0"/>
    <n v="43"/>
    <b v="1"/>
    <s v="music/classical music"/>
    <n v="102"/>
    <n v="177.21"/>
    <x v="4"/>
    <s v="classical music"/>
    <x v="3"/>
  </r>
  <r>
    <n v="2525"/>
    <x v="2524"/>
    <s v="Husband and wife operatic team specializing in German opera. Fundraising for an audition tour of Germany."/>
    <n v="8000"/>
    <n v="8026"/>
    <x v="0"/>
    <x v="0"/>
    <s v="USD"/>
    <d v="2012-06-28T20:16:11"/>
    <x v="2525"/>
    <b v="0"/>
    <n v="80"/>
    <b v="1"/>
    <s v="music/classical music"/>
    <n v="100"/>
    <n v="100.33"/>
    <x v="4"/>
    <s v="classical music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d v="2014-12-08T04:59:00"/>
    <x v="2526"/>
    <b v="0"/>
    <n v="33"/>
    <b v="1"/>
    <s v="music/classical music"/>
    <n v="113"/>
    <n v="136.91"/>
    <x v="4"/>
    <s v="classical music"/>
    <x v="3"/>
  </r>
  <r>
    <n v="2527"/>
    <x v="2526"/>
    <s v="Five Programs of Benjamin Britten's vocal works featuring over 20 extraordinary vocalists and pianists."/>
    <n v="4000"/>
    <n v="4085"/>
    <x v="0"/>
    <x v="0"/>
    <s v="USD"/>
    <d v="2013-10-18T03:59:00"/>
    <x v="2527"/>
    <b v="0"/>
    <n v="71"/>
    <b v="1"/>
    <s v="music/classical music"/>
    <n v="102"/>
    <n v="57.54"/>
    <x v="4"/>
    <s v="classical music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b v="0"/>
    <n v="81"/>
    <b v="1"/>
    <s v="music/classical music"/>
    <n v="107"/>
    <n v="52.96"/>
    <x v="4"/>
    <s v="classical music"/>
    <x v="0"/>
  </r>
  <r>
    <n v="2529"/>
    <x v="2528"/>
    <s v="Opera. Short. New."/>
    <n v="6000"/>
    <n v="6257"/>
    <x v="0"/>
    <x v="0"/>
    <s v="USD"/>
    <d v="2012-03-25T00:56:15"/>
    <x v="2529"/>
    <b v="0"/>
    <n v="76"/>
    <b v="1"/>
    <s v="music/classical music"/>
    <n v="104"/>
    <n v="82.33"/>
    <x v="4"/>
    <s v="classical music"/>
    <x v="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b v="0"/>
    <n v="48"/>
    <b v="1"/>
    <s v="music/classical music"/>
    <n v="100"/>
    <n v="135.41999999999999"/>
    <x v="4"/>
    <s v="classical music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b v="0"/>
    <n v="61"/>
    <b v="1"/>
    <s v="music/classical music"/>
    <n v="100"/>
    <n v="74.069999999999993"/>
    <x v="4"/>
    <s v="classical music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b v="0"/>
    <n v="60"/>
    <b v="1"/>
    <s v="music/classical music"/>
    <n v="126"/>
    <n v="84.08"/>
    <x v="4"/>
    <s v="classical music"/>
    <x v="5"/>
  </r>
  <r>
    <n v="2533"/>
    <x v="2532"/>
    <s v="HOLOGRAPHIC is raising money for our 2013 live, four-concert new music project and to commission composer Jonathan Sokol!"/>
    <n v="7500"/>
    <n v="8300"/>
    <x v="0"/>
    <x v="0"/>
    <s v="USD"/>
    <d v="2013-03-01T18:01:08"/>
    <x v="2533"/>
    <b v="0"/>
    <n v="136"/>
    <b v="1"/>
    <s v="music/classical music"/>
    <n v="111"/>
    <n v="61.03"/>
    <x v="4"/>
    <s v="classical music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b v="0"/>
    <n v="14"/>
    <b v="1"/>
    <s v="music/classical music"/>
    <n v="105"/>
    <n v="150"/>
    <x v="4"/>
    <s v="classical music"/>
    <x v="8"/>
  </r>
  <r>
    <n v="2535"/>
    <x v="2534"/>
    <s v="Mark Hayes: Requiem Recording"/>
    <n v="20000"/>
    <n v="20755"/>
    <x v="0"/>
    <x v="0"/>
    <s v="USD"/>
    <d v="2014-12-01T19:59:05"/>
    <x v="2535"/>
    <b v="0"/>
    <n v="78"/>
    <b v="1"/>
    <s v="music/classical music"/>
    <n v="104"/>
    <n v="266.08999999999997"/>
    <x v="4"/>
    <s v="classical music"/>
    <x v="3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b v="0"/>
    <n v="4"/>
    <b v="1"/>
    <s v="music/classical music"/>
    <n v="116"/>
    <n v="7.25"/>
    <x v="4"/>
    <s v="classical music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b v="0"/>
    <n v="11"/>
    <b v="1"/>
    <s v="music/classical music"/>
    <n v="110"/>
    <n v="100"/>
    <x v="4"/>
    <s v="classical music"/>
    <x v="6"/>
  </r>
  <r>
    <n v="2538"/>
    <x v="2537"/>
    <s v="I will record 2 of Tomaso Albinoni's concertos for 2 oboes playing both parts myself."/>
    <n v="18000"/>
    <n v="20343.169999999998"/>
    <x v="0"/>
    <x v="0"/>
    <s v="USD"/>
    <d v="2013-02-24T04:59:00"/>
    <x v="2538"/>
    <b v="0"/>
    <n v="185"/>
    <b v="1"/>
    <s v="music/classical music"/>
    <n v="113"/>
    <n v="109.96"/>
    <x v="4"/>
    <s v="classical music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b v="0"/>
    <n v="59"/>
    <b v="1"/>
    <s v="music/classical music"/>
    <n v="100"/>
    <n v="169.92"/>
    <x v="4"/>
    <s v="classical music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b v="0"/>
    <n v="27"/>
    <b v="1"/>
    <s v="music/classical music"/>
    <n v="103"/>
    <n v="95.74"/>
    <x v="4"/>
    <s v="classical music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b v="0"/>
    <n v="63"/>
    <b v="1"/>
    <s v="music/classical music"/>
    <n v="107"/>
    <n v="59.46"/>
    <x v="4"/>
    <s v="classical music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d v="2013-10-01T03:59:00"/>
    <x v="2542"/>
    <b v="0"/>
    <n v="13"/>
    <b v="1"/>
    <s v="music/classical music"/>
    <n v="104"/>
    <n v="55.77"/>
    <x v="4"/>
    <s v="classical music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b v="0"/>
    <n v="13"/>
    <b v="1"/>
    <s v="music/classical music"/>
    <n v="156"/>
    <n v="30.08"/>
    <x v="4"/>
    <s v="classical music"/>
    <x v="7"/>
  </r>
  <r>
    <n v="2544"/>
    <x v="2543"/>
    <s v="Bringing choral music and performance opportunities to under-served youth in West Philadelphia"/>
    <n v="5000"/>
    <n v="5041"/>
    <x v="0"/>
    <x v="0"/>
    <s v="USD"/>
    <d v="2012-07-08T12:29:29"/>
    <x v="2544"/>
    <b v="0"/>
    <n v="57"/>
    <b v="1"/>
    <s v="music/classical music"/>
    <n v="101"/>
    <n v="88.44"/>
    <x v="4"/>
    <s v="classical music"/>
    <x v="5"/>
  </r>
  <r>
    <n v="2545"/>
    <x v="2544"/>
    <s v="We're recording our debut album: a CD of the string quartet and clarinet quintet by Stephan Krehl for the Naxos label"/>
    <n v="2000"/>
    <n v="3906"/>
    <x v="0"/>
    <x v="0"/>
    <s v="USD"/>
    <d v="2015-02-27T00:30:00"/>
    <x v="2545"/>
    <b v="0"/>
    <n v="61"/>
    <b v="1"/>
    <s v="music/classical music"/>
    <n v="195"/>
    <n v="64.03"/>
    <x v="4"/>
    <s v="classical music"/>
    <x v="0"/>
  </r>
  <r>
    <n v="2546"/>
    <x v="2545"/>
    <s v="We want to release an album of choral music by acclaimed Finnish composer Jaakko MÃ¤ntyjÃ¤rvi in 2014"/>
    <n v="3500"/>
    <n v="3910"/>
    <x v="0"/>
    <x v="0"/>
    <s v="USD"/>
    <d v="2013-10-05T05:00:00"/>
    <x v="2546"/>
    <b v="0"/>
    <n v="65"/>
    <b v="1"/>
    <s v="music/classical music"/>
    <n v="112"/>
    <n v="60.15"/>
    <x v="4"/>
    <s v="classical music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b v="0"/>
    <n v="134"/>
    <b v="1"/>
    <s v="music/classical music"/>
    <n v="120"/>
    <n v="49.19"/>
    <x v="4"/>
    <s v="classical music"/>
    <x v="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b v="0"/>
    <n v="37"/>
    <b v="1"/>
    <s v="music/classical music"/>
    <n v="102"/>
    <n v="165.16"/>
    <x v="4"/>
    <s v="classical music"/>
    <x v="2"/>
  </r>
  <r>
    <n v="2549"/>
    <x v="2548"/>
    <s v="A new opera in English by Mike Christie to be premiÃ¨red at the Arcola Theatre, London UK from 14th-17th August 2013."/>
    <n v="1570"/>
    <n v="1614"/>
    <x v="0"/>
    <x v="1"/>
    <s v="GBP"/>
    <d v="2013-05-31T17:00:00"/>
    <x v="2549"/>
    <b v="0"/>
    <n v="37"/>
    <b v="1"/>
    <s v="music/classical music"/>
    <n v="103"/>
    <n v="43.62"/>
    <x v="4"/>
    <s v="classical music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b v="0"/>
    <n v="150"/>
    <b v="1"/>
    <s v="music/classical music"/>
    <n v="101"/>
    <n v="43.7"/>
    <x v="4"/>
    <s v="classical music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d v="2012-03-21T20:48:00"/>
    <x v="2551"/>
    <b v="0"/>
    <n v="56"/>
    <b v="1"/>
    <s v="music/classical music"/>
    <n v="103"/>
    <n v="67.42"/>
    <x v="4"/>
    <s v="classical music"/>
    <x v="5"/>
  </r>
  <r>
    <n v="2552"/>
    <x v="2551"/>
    <s v="World Premiere of a new oratorio with chorus, soloists, and orchestra, based on the Old Testament king and prophet, DAVID"/>
    <n v="3000"/>
    <n v="3195"/>
    <x v="0"/>
    <x v="0"/>
    <s v="USD"/>
    <d v="2017-03-05T19:26:21"/>
    <x v="2552"/>
    <b v="0"/>
    <n v="18"/>
    <b v="1"/>
    <s v="music/classical music"/>
    <n v="107"/>
    <n v="177.5"/>
    <x v="4"/>
    <s v="classical music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b v="0"/>
    <n v="60"/>
    <b v="1"/>
    <s v="music/classical music"/>
    <n v="156"/>
    <n v="38.880000000000003"/>
    <x v="4"/>
    <s v="classical music"/>
    <x v="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b v="0"/>
    <n v="67"/>
    <b v="1"/>
    <s v="music/classical music"/>
    <n v="123"/>
    <n v="54.99"/>
    <x v="4"/>
    <s v="classical music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b v="0"/>
    <n v="35"/>
    <b v="1"/>
    <s v="music/classical music"/>
    <n v="107"/>
    <n v="61.34"/>
    <x v="4"/>
    <s v="classical music"/>
    <x v="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b v="0"/>
    <n v="34"/>
    <b v="1"/>
    <s v="music/classical music"/>
    <n v="106"/>
    <n v="23.12"/>
    <x v="4"/>
    <s v="classical music"/>
    <x v="5"/>
  </r>
  <r>
    <n v="2557"/>
    <x v="2556"/>
    <s v="Raising money for our concert tour of Switzerland and Germany in June/July 2014"/>
    <n v="900"/>
    <n v="1066"/>
    <x v="0"/>
    <x v="1"/>
    <s v="GBP"/>
    <d v="2014-05-15T17:53:06"/>
    <x v="2557"/>
    <b v="0"/>
    <n v="36"/>
    <b v="1"/>
    <s v="music/classical music"/>
    <n v="118"/>
    <n v="29.61"/>
    <x v="4"/>
    <s v="classical music"/>
    <x v="3"/>
  </r>
  <r>
    <n v="2558"/>
    <x v="2557"/>
    <s v="The Hopkins Sinfonia is looking for your support to run our 2015 Season made up of five concerts."/>
    <n v="1250"/>
    <n v="1361"/>
    <x v="0"/>
    <x v="2"/>
    <s v="AUD"/>
    <d v="2015-05-01T13:59:00"/>
    <x v="2558"/>
    <b v="0"/>
    <n v="18"/>
    <b v="1"/>
    <s v="music/classical music"/>
    <n v="109"/>
    <n v="75.61"/>
    <x v="4"/>
    <s v="classical music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b v="0"/>
    <n v="25"/>
    <b v="1"/>
    <s v="music/classical music"/>
    <n v="111"/>
    <n v="35.6"/>
    <x v="4"/>
    <s v="classical music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b v="0"/>
    <n v="21"/>
    <b v="1"/>
    <s v="music/classical music"/>
    <n v="100"/>
    <n v="143"/>
    <x v="4"/>
    <s v="classical music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b v="0"/>
    <n v="0"/>
    <b v="0"/>
    <s v="food/food trucks"/>
    <n v="0"/>
    <s v="0"/>
    <x v="7"/>
    <s v="food trucks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b v="0"/>
    <n v="3"/>
    <b v="0"/>
    <s v="food/food trucks"/>
    <n v="1"/>
    <n v="25"/>
    <x v="7"/>
    <s v="food trucks"/>
    <x v="2"/>
  </r>
  <r>
    <n v="2563"/>
    <x v="2562"/>
    <s v="Michigan based bubble tea and specialty ice cream food truck"/>
    <n v="20000"/>
    <n v="0"/>
    <x v="1"/>
    <x v="0"/>
    <s v="USD"/>
    <d v="2015-07-30T03:20:51"/>
    <x v="2563"/>
    <b v="0"/>
    <n v="0"/>
    <b v="0"/>
    <s v="food/food trucks"/>
    <n v="0"/>
    <s v="0"/>
    <x v="7"/>
    <s v="food trucks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d v="2014-08-01T00:58:19"/>
    <x v="2564"/>
    <b v="0"/>
    <n v="0"/>
    <b v="0"/>
    <s v="food/food trucks"/>
    <n v="0"/>
    <s v="0"/>
    <x v="7"/>
    <s v="food trucks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d v="2016-05-09T20:50:00"/>
    <x v="2565"/>
    <b v="0"/>
    <n v="1"/>
    <b v="0"/>
    <s v="food/food trucks"/>
    <n v="1"/>
    <n v="100"/>
    <x v="7"/>
    <s v="food trucks"/>
    <x v="2"/>
  </r>
  <r>
    <n v="2566"/>
    <x v="2565"/>
    <s v="You can skip the hotdog cart and enjoy fresh, hot, delicious, handmade pizza when Mamma B's takes her show on the road!"/>
    <n v="35000"/>
    <n v="0"/>
    <x v="1"/>
    <x v="0"/>
    <s v="USD"/>
    <d v="2014-08-21T23:32:28"/>
    <x v="2566"/>
    <b v="0"/>
    <n v="0"/>
    <b v="0"/>
    <s v="food/food trucks"/>
    <n v="0"/>
    <s v="0"/>
    <x v="7"/>
    <s v="food trucks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b v="0"/>
    <n v="2"/>
    <b v="0"/>
    <s v="food/food trucks"/>
    <n v="0"/>
    <n v="60"/>
    <x v="7"/>
    <s v="food trucks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b v="0"/>
    <n v="1"/>
    <b v="0"/>
    <s v="food/food trucks"/>
    <n v="1"/>
    <n v="50"/>
    <x v="7"/>
    <s v="food trucks"/>
    <x v="2"/>
  </r>
  <r>
    <n v="2569"/>
    <x v="2568"/>
    <s v="With your help, I would be able to get a truck and start the process of getting it ready for the 2016 season."/>
    <n v="6500"/>
    <n v="145"/>
    <x v="1"/>
    <x v="0"/>
    <s v="USD"/>
    <d v="2015-09-17T02:31:52"/>
    <x v="2569"/>
    <b v="0"/>
    <n v="2"/>
    <b v="0"/>
    <s v="food/food trucks"/>
    <n v="2"/>
    <n v="72.5"/>
    <x v="7"/>
    <s v="food trucks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d v="2017-02-08T21:40:35"/>
    <x v="2570"/>
    <b v="0"/>
    <n v="2"/>
    <b v="0"/>
    <s v="food/food trucks"/>
    <n v="1"/>
    <n v="29.5"/>
    <x v="7"/>
    <s v="food trucks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b v="0"/>
    <n v="4"/>
    <b v="0"/>
    <s v="food/food trucks"/>
    <n v="0"/>
    <n v="62.5"/>
    <x v="7"/>
    <s v="food trucks"/>
    <x v="2"/>
  </r>
  <r>
    <n v="2572"/>
    <x v="2571"/>
    <s v="Mesquite smoked brisket nachos, food truck style, with homemade salsa to make your taste buds dance."/>
    <n v="30000"/>
    <n v="0"/>
    <x v="1"/>
    <x v="0"/>
    <s v="USD"/>
    <d v="2015-04-13T02:51:57"/>
    <x v="2572"/>
    <b v="0"/>
    <n v="0"/>
    <b v="0"/>
    <s v="food/food trucks"/>
    <n v="0"/>
    <s v="0"/>
    <x v="7"/>
    <s v="food trucks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b v="0"/>
    <n v="0"/>
    <b v="0"/>
    <s v="food/food trucks"/>
    <n v="0"/>
    <s v="0"/>
    <x v="7"/>
    <s v="food trucks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b v="0"/>
    <n v="0"/>
    <b v="0"/>
    <s v="food/food trucks"/>
    <n v="0"/>
    <s v="0"/>
    <x v="7"/>
    <s v="food trucks"/>
    <x v="2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b v="0"/>
    <n v="0"/>
    <b v="0"/>
    <s v="food/food trucks"/>
    <n v="0"/>
    <s v="0"/>
    <x v="7"/>
    <s v="food trucks"/>
    <x v="3"/>
  </r>
  <r>
    <n v="2576"/>
    <x v="2575"/>
    <s v="A New Twist with an American and Philippine fast food Mobile Trailer."/>
    <n v="10000"/>
    <n v="0"/>
    <x v="1"/>
    <x v="0"/>
    <s v="USD"/>
    <d v="2015-04-10T23:14:07"/>
    <x v="2576"/>
    <b v="0"/>
    <n v="0"/>
    <b v="0"/>
    <s v="food/food trucks"/>
    <n v="0"/>
    <s v="0"/>
    <x v="7"/>
    <s v="food trucks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b v="0"/>
    <n v="0"/>
    <b v="0"/>
    <s v="food/food trucks"/>
    <n v="0"/>
    <s v="0"/>
    <x v="7"/>
    <s v="food trucks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b v="0"/>
    <n v="0"/>
    <b v="0"/>
    <s v="food/food trucks"/>
    <n v="0"/>
    <s v="0"/>
    <x v="7"/>
    <s v="food trucks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b v="0"/>
    <n v="12"/>
    <b v="0"/>
    <s v="food/food trucks"/>
    <n v="0"/>
    <n v="23.08"/>
    <x v="7"/>
    <s v="food trucks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b v="0"/>
    <n v="2"/>
    <b v="0"/>
    <s v="food/food trucks"/>
    <n v="1"/>
    <n v="25.5"/>
    <x v="7"/>
    <s v="food trucks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d v="2015-11-16T16:04:58"/>
    <x v="2581"/>
    <b v="0"/>
    <n v="11"/>
    <b v="0"/>
    <s v="food/food trucks"/>
    <n v="11"/>
    <n v="48.18"/>
    <x v="7"/>
    <s v="food trucks"/>
    <x v="0"/>
  </r>
  <r>
    <n v="2582"/>
    <x v="2581"/>
    <s v="The place where chicken meets liquor for the first time!"/>
    <n v="90000"/>
    <n v="1"/>
    <x v="2"/>
    <x v="0"/>
    <s v="USD"/>
    <d v="2016-10-29T23:43:54"/>
    <x v="2582"/>
    <b v="0"/>
    <n v="1"/>
    <b v="0"/>
    <s v="food/food trucks"/>
    <n v="0"/>
    <n v="1"/>
    <x v="7"/>
    <s v="food trucks"/>
    <x v="2"/>
  </r>
  <r>
    <n v="2583"/>
    <x v="2582"/>
    <s v="Crazy Daisy will become the newest member of the food truck distributors in Kansas City, Missouri."/>
    <n v="1000"/>
    <n v="5"/>
    <x v="2"/>
    <x v="0"/>
    <s v="USD"/>
    <d v="2015-03-16T17:28:00"/>
    <x v="2583"/>
    <b v="0"/>
    <n v="5"/>
    <b v="0"/>
    <s v="food/food trucks"/>
    <n v="1"/>
    <n v="1"/>
    <x v="7"/>
    <s v="food trucks"/>
    <x v="0"/>
  </r>
  <r>
    <n v="2584"/>
    <x v="2583"/>
    <s v="Bringing quality food to the masses using local premium ingredients, but at a food truck price!"/>
    <n v="10000"/>
    <n v="0"/>
    <x v="2"/>
    <x v="0"/>
    <s v="USD"/>
    <d v="2015-06-15T04:09:29"/>
    <x v="2584"/>
    <b v="0"/>
    <n v="0"/>
    <b v="0"/>
    <s v="food/food trucks"/>
    <n v="0"/>
    <s v="0"/>
    <x v="7"/>
    <s v="food trucks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b v="0"/>
    <n v="1"/>
    <b v="0"/>
    <s v="food/food trucks"/>
    <n v="0"/>
    <n v="50"/>
    <x v="7"/>
    <s v="food trucks"/>
    <x v="3"/>
  </r>
  <r>
    <n v="2586"/>
    <x v="2585"/>
    <s v="I would like to bring fresh salad and food to the streets of London at a reasonable price."/>
    <n v="3000"/>
    <n v="5"/>
    <x v="2"/>
    <x v="1"/>
    <s v="GBP"/>
    <d v="2015-12-25T07:55:36"/>
    <x v="2586"/>
    <b v="0"/>
    <n v="1"/>
    <b v="0"/>
    <s v="food/food trucks"/>
    <n v="0"/>
    <n v="5"/>
    <x v="7"/>
    <s v="food trucks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b v="0"/>
    <n v="6"/>
    <b v="0"/>
    <s v="food/food trucks"/>
    <n v="2"/>
    <n v="202.83"/>
    <x v="7"/>
    <s v="food trucks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b v="0"/>
    <n v="8"/>
    <b v="0"/>
    <s v="food/food trucks"/>
    <n v="4"/>
    <n v="29.13"/>
    <x v="7"/>
    <s v="food trucks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b v="0"/>
    <n v="1"/>
    <b v="0"/>
    <s v="food/food trucks"/>
    <n v="0"/>
    <n v="5"/>
    <x v="7"/>
    <s v="food trucks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b v="0"/>
    <n v="0"/>
    <b v="0"/>
    <s v="food/food trucks"/>
    <n v="0"/>
    <s v="0"/>
    <x v="7"/>
    <s v="food trucks"/>
    <x v="2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b v="0"/>
    <n v="2"/>
    <b v="0"/>
    <s v="food/food trucks"/>
    <n v="2"/>
    <n v="13"/>
    <x v="7"/>
    <s v="food trucks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b v="0"/>
    <n v="1"/>
    <b v="0"/>
    <s v="food/food trucks"/>
    <n v="0"/>
    <n v="50"/>
    <x v="7"/>
    <s v="food trucks"/>
    <x v="3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b v="0"/>
    <n v="0"/>
    <b v="0"/>
    <s v="food/food trucks"/>
    <n v="0"/>
    <s v="0"/>
    <x v="7"/>
    <s v="food trucks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d v="2014-08-07T23:13:48"/>
    <x v="2594"/>
    <b v="0"/>
    <n v="1"/>
    <b v="0"/>
    <s v="food/food trucks"/>
    <n v="0"/>
    <n v="1"/>
    <x v="7"/>
    <s v="food trucks"/>
    <x v="3"/>
  </r>
  <r>
    <n v="2595"/>
    <x v="2594"/>
    <s v="Looking to put the best baked goods in Bowling Green on wheels"/>
    <n v="15000"/>
    <n v="1825"/>
    <x v="2"/>
    <x v="0"/>
    <s v="USD"/>
    <d v="2017-02-24T05:51:40"/>
    <x v="2595"/>
    <b v="0"/>
    <n v="19"/>
    <b v="0"/>
    <s v="food/food trucks"/>
    <n v="12"/>
    <n v="96.05"/>
    <x v="7"/>
    <s v="food trucks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b v="0"/>
    <n v="27"/>
    <b v="0"/>
    <s v="food/food trucks"/>
    <n v="24"/>
    <n v="305.77999999999997"/>
    <x v="7"/>
    <s v="food trucks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b v="0"/>
    <n v="7"/>
    <b v="0"/>
    <s v="food/food trucks"/>
    <n v="6"/>
    <n v="12.14"/>
    <x v="7"/>
    <s v="food trucks"/>
    <x v="2"/>
  </r>
  <r>
    <n v="2598"/>
    <x v="2597"/>
    <s v="I'm ready to make Tulsa happy and aware that love and kindness go hand in hand with good food!"/>
    <n v="3000"/>
    <n v="1170"/>
    <x v="2"/>
    <x v="0"/>
    <s v="USD"/>
    <d v="2015-09-23T20:10:01"/>
    <x v="2598"/>
    <b v="0"/>
    <n v="14"/>
    <b v="0"/>
    <s v="food/food trucks"/>
    <n v="39"/>
    <n v="83.57"/>
    <x v="7"/>
    <s v="food trucks"/>
    <x v="0"/>
  </r>
  <r>
    <n v="2599"/>
    <x v="2598"/>
    <s v="The Empty Ramekins Catering Group is looking for your help to start up in Miami Florida!!!!"/>
    <n v="9041"/>
    <n v="90"/>
    <x v="2"/>
    <x v="0"/>
    <s v="USD"/>
    <d v="2014-08-03T18:05:47"/>
    <x v="2599"/>
    <b v="0"/>
    <n v="5"/>
    <b v="0"/>
    <s v="food/food trucks"/>
    <n v="1"/>
    <n v="18"/>
    <x v="7"/>
    <s v="food trucks"/>
    <x v="3"/>
  </r>
  <r>
    <n v="2600"/>
    <x v="2599"/>
    <s v="On Sunday November 8, 2015 our food truck burned to the ground. Please help us get rebuilt."/>
    <n v="50000"/>
    <n v="3466"/>
    <x v="2"/>
    <x v="0"/>
    <s v="USD"/>
    <d v="2016-03-25T20:36:40"/>
    <x v="2600"/>
    <b v="0"/>
    <n v="30"/>
    <b v="0"/>
    <s v="food/food trucks"/>
    <n v="7"/>
    <n v="115.53"/>
    <x v="7"/>
    <s v="food trucks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b v="1"/>
    <n v="151"/>
    <b v="1"/>
    <s v="technology/space exploration"/>
    <n v="661"/>
    <n v="21.9"/>
    <x v="2"/>
    <s v="space exploration"/>
    <x v="5"/>
  </r>
  <r>
    <n v="2602"/>
    <x v="2601"/>
    <s v="Three screen-printed posters celebrating the most popular and most notable interplanetary robotic space missions."/>
    <n v="12000"/>
    <n v="39131"/>
    <x v="0"/>
    <x v="0"/>
    <s v="USD"/>
    <d v="2014-11-12T21:20:00"/>
    <x v="2602"/>
    <b v="1"/>
    <n v="489"/>
    <b v="1"/>
    <s v="technology/space exploration"/>
    <n v="326"/>
    <n v="80.02"/>
    <x v="2"/>
    <s v="space exploration"/>
    <x v="3"/>
  </r>
  <r>
    <n v="2603"/>
    <x v="2602"/>
    <s v="I will be building a mock space station and simulate living on Mars for two weeks."/>
    <n v="1750"/>
    <n v="1776"/>
    <x v="0"/>
    <x v="0"/>
    <s v="USD"/>
    <d v="2013-12-23T21:54:14"/>
    <x v="2603"/>
    <b v="1"/>
    <n v="50"/>
    <b v="1"/>
    <s v="technology/space exploration"/>
    <n v="101"/>
    <n v="35.520000000000003"/>
    <x v="2"/>
    <s v="space exploration"/>
    <x v="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b v="1"/>
    <n v="321"/>
    <b v="1"/>
    <s v="technology/space exploration"/>
    <n v="104"/>
    <n v="64.930000000000007"/>
    <x v="2"/>
    <s v="space exploration"/>
    <x v="5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b v="1"/>
    <n v="1762"/>
    <b v="1"/>
    <s v="technology/space exploration"/>
    <n v="107"/>
    <n v="60.97"/>
    <x v="2"/>
    <s v="space exploration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d v="2014-04-29T17:06:22"/>
    <x v="2606"/>
    <b v="1"/>
    <n v="385"/>
    <b v="1"/>
    <s v="technology/space exploration"/>
    <n v="110"/>
    <n v="31.44"/>
    <x v="2"/>
    <s v="space exploration"/>
    <x v="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b v="1"/>
    <n v="398"/>
    <b v="1"/>
    <s v="technology/space exploration"/>
    <n v="408"/>
    <n v="81.95"/>
    <x v="2"/>
    <s v="space exploration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d v="2017-03-15T00:00:00"/>
    <x v="2608"/>
    <b v="1"/>
    <n v="304"/>
    <b v="1"/>
    <s v="technology/space exploration"/>
    <n v="224"/>
    <n v="58.93"/>
    <x v="2"/>
    <s v="space exploration"/>
    <x v="1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b v="1"/>
    <n v="676"/>
    <b v="1"/>
    <s v="technology/space exploration"/>
    <n v="304"/>
    <n v="157.29"/>
    <x v="2"/>
    <s v="space exploration"/>
    <x v="5"/>
  </r>
  <r>
    <n v="2610"/>
    <x v="2609"/>
    <s v="Preserve the telescope that Clyde Tombaugh used to discover Pluto for generations to come!"/>
    <n v="22765"/>
    <n v="32172.66"/>
    <x v="0"/>
    <x v="0"/>
    <s v="USD"/>
    <d v="2016-08-22T06:59:00"/>
    <x v="2610"/>
    <b v="1"/>
    <n v="577"/>
    <b v="1"/>
    <s v="technology/space exploration"/>
    <n v="141"/>
    <n v="55.76"/>
    <x v="2"/>
    <s v="space exploration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b v="1"/>
    <n v="3663"/>
    <b v="1"/>
    <s v="technology/space exploration"/>
    <n v="2791"/>
    <n v="83.8"/>
    <x v="2"/>
    <s v="space exploration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b v="1"/>
    <n v="294"/>
    <b v="1"/>
    <s v="technology/space exploration"/>
    <n v="172"/>
    <n v="58.42"/>
    <x v="2"/>
    <s v="space exploration"/>
    <x v="3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b v="1"/>
    <n v="28"/>
    <b v="1"/>
    <s v="technology/space exploration"/>
    <n v="101"/>
    <n v="270.57"/>
    <x v="2"/>
    <s v="space exploration"/>
    <x v="5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b v="1"/>
    <n v="100"/>
    <b v="1"/>
    <s v="technology/space exploration"/>
    <n v="102"/>
    <n v="107.1"/>
    <x v="2"/>
    <s v="space exploration"/>
    <x v="3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b v="0"/>
    <n v="72"/>
    <b v="1"/>
    <s v="technology/space exploration"/>
    <n v="170"/>
    <n v="47.18"/>
    <x v="2"/>
    <s v="space exploration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d v="2015-08-25T23:52:09"/>
    <x v="2616"/>
    <b v="1"/>
    <n v="238"/>
    <b v="1"/>
    <s v="technology/space exploration"/>
    <n v="115"/>
    <n v="120.31"/>
    <x v="2"/>
    <s v="space exploration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b v="1"/>
    <n v="159"/>
    <b v="1"/>
    <s v="technology/space exploration"/>
    <n v="878"/>
    <n v="27.6"/>
    <x v="2"/>
    <s v="space exploration"/>
    <x v="3"/>
  </r>
  <r>
    <n v="2618"/>
    <x v="2617"/>
    <s v="LTD ED COLLECTIBLE SPACE ART FEAT. ASTRONAUTS"/>
    <n v="15000"/>
    <n v="15808"/>
    <x v="0"/>
    <x v="0"/>
    <s v="USD"/>
    <d v="2015-12-01T20:01:01"/>
    <x v="2618"/>
    <b v="1"/>
    <n v="77"/>
    <b v="1"/>
    <s v="technology/space exploration"/>
    <n v="105"/>
    <n v="205.3"/>
    <x v="2"/>
    <s v="space exploration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b v="1"/>
    <n v="53"/>
    <b v="1"/>
    <s v="technology/space exploration"/>
    <n v="188"/>
    <n v="35.549999999999997"/>
    <x v="2"/>
    <s v="space exploration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b v="1"/>
    <n v="1251"/>
    <b v="1"/>
    <s v="technology/space exploration"/>
    <n v="144"/>
    <n v="74.64"/>
    <x v="2"/>
    <s v="space exploration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b v="1"/>
    <n v="465"/>
    <b v="1"/>
    <s v="technology/space exploration"/>
    <n v="146"/>
    <n v="47.06"/>
    <x v="2"/>
    <s v="space exploration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b v="0"/>
    <n v="74"/>
    <b v="1"/>
    <s v="technology/space exploration"/>
    <n v="131"/>
    <n v="26.59"/>
    <x v="2"/>
    <s v="space exploration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b v="0"/>
    <n v="62"/>
    <b v="1"/>
    <s v="technology/space exploration"/>
    <n v="114"/>
    <n v="36.770000000000003"/>
    <x v="2"/>
    <s v="space exploration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b v="0"/>
    <n v="3468"/>
    <b v="1"/>
    <s v="technology/space exploration"/>
    <n v="1379"/>
    <n v="31.82"/>
    <x v="2"/>
    <s v="space exploration"/>
    <x v="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b v="0"/>
    <n v="52"/>
    <b v="1"/>
    <s v="technology/space exploration"/>
    <n v="956"/>
    <n v="27.58"/>
    <x v="2"/>
    <s v="space exploration"/>
    <x v="2"/>
  </r>
  <r>
    <n v="2626"/>
    <x v="2625"/>
    <s v="Support the accreditation of our online STEM Mentoring Program with the International Mentoring Association"/>
    <n v="2500"/>
    <n v="2800"/>
    <x v="0"/>
    <x v="0"/>
    <s v="USD"/>
    <d v="2015-06-03T15:04:29"/>
    <x v="2626"/>
    <b v="0"/>
    <n v="50"/>
    <b v="1"/>
    <s v="technology/space exploration"/>
    <n v="112"/>
    <n v="56"/>
    <x v="2"/>
    <s v="space exploration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b v="0"/>
    <n v="45"/>
    <b v="1"/>
    <s v="technology/space exploration"/>
    <n v="647"/>
    <n v="21.56"/>
    <x v="2"/>
    <s v="space exploration"/>
    <x v="0"/>
  </r>
  <r>
    <n v="2628"/>
    <x v="2627"/>
    <s v="A high school freshman is sending pie into space and you can be a part of it.  GO SCIENCE!!!"/>
    <n v="839"/>
    <n v="926"/>
    <x v="0"/>
    <x v="0"/>
    <s v="USD"/>
    <d v="2014-11-30T23:11:07"/>
    <x v="2628"/>
    <b v="0"/>
    <n v="21"/>
    <b v="1"/>
    <s v="technology/space exploration"/>
    <n v="110"/>
    <n v="44.1"/>
    <x v="2"/>
    <s v="space exploration"/>
    <x v="3"/>
  </r>
  <r>
    <n v="2629"/>
    <x v="2628"/>
    <s v="The first international contest to let students shape the future of interstellar travel."/>
    <n v="5000"/>
    <n v="6387"/>
    <x v="0"/>
    <x v="1"/>
    <s v="GBP"/>
    <d v="2015-05-14T12:55:22"/>
    <x v="2629"/>
    <b v="0"/>
    <n v="100"/>
    <b v="1"/>
    <s v="technology/space exploration"/>
    <n v="128"/>
    <n v="63.87"/>
    <x v="2"/>
    <s v="space exploration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d v="2016-06-30T10:00:00"/>
    <x v="2630"/>
    <b v="0"/>
    <n v="81"/>
    <b v="1"/>
    <s v="technology/space exploration"/>
    <n v="158"/>
    <n v="38.99"/>
    <x v="2"/>
    <s v="space exploration"/>
    <x v="2"/>
  </r>
  <r>
    <n v="2631"/>
    <x v="2630"/>
    <s v="Starship Congress 2015 is a deep-space &amp; interstellar science summit staged by Icarus Interstellar."/>
    <n v="20000"/>
    <n v="22933.05"/>
    <x v="0"/>
    <x v="0"/>
    <s v="USD"/>
    <d v="2015-08-30T04:03:47"/>
    <x v="2631"/>
    <b v="0"/>
    <n v="286"/>
    <b v="1"/>
    <s v="technology/space exploration"/>
    <n v="115"/>
    <n v="80.19"/>
    <x v="2"/>
    <s v="space exploration"/>
    <x v="0"/>
  </r>
  <r>
    <n v="2632"/>
    <x v="2631"/>
    <s v="Students from 3 universities are designing a dual stage rocket to test experimental rocket technology."/>
    <n v="1070"/>
    <n v="1466"/>
    <x v="0"/>
    <x v="0"/>
    <s v="USD"/>
    <d v="2016-05-29T01:28:59"/>
    <x v="2632"/>
    <b v="0"/>
    <n v="42"/>
    <b v="1"/>
    <s v="technology/space exploration"/>
    <n v="137"/>
    <n v="34.9"/>
    <x v="2"/>
    <s v="space exploration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b v="0"/>
    <n v="199"/>
    <b v="1"/>
    <s v="technology/space exploration"/>
    <n v="355"/>
    <n v="89.1"/>
    <x v="2"/>
    <s v="space exploration"/>
    <x v="3"/>
  </r>
  <r>
    <n v="2634"/>
    <x v="2633"/>
    <s v="After a unsuccessful recovery last time we are trying again to successfully launch and recover a weather balloon from space."/>
    <n v="930"/>
    <n v="986"/>
    <x v="0"/>
    <x v="0"/>
    <s v="USD"/>
    <d v="2016-09-29T15:45:21"/>
    <x v="2634"/>
    <b v="0"/>
    <n v="25"/>
    <b v="1"/>
    <s v="technology/space exploration"/>
    <n v="106"/>
    <n v="39.44"/>
    <x v="2"/>
    <s v="space exploration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b v="0"/>
    <n v="84"/>
    <b v="1"/>
    <s v="technology/space exploration"/>
    <n v="100"/>
    <n v="136.9"/>
    <x v="2"/>
    <s v="space exploration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b v="0"/>
    <n v="50"/>
    <b v="1"/>
    <s v="technology/space exploration"/>
    <n v="187"/>
    <n v="37.46"/>
    <x v="2"/>
    <s v="space exploration"/>
    <x v="2"/>
  </r>
  <r>
    <n v="2637"/>
    <x v="2636"/>
    <s v="Help us collect the data to solve the mystery of the century: Is light slowing down?"/>
    <n v="500"/>
    <n v="831"/>
    <x v="0"/>
    <x v="0"/>
    <s v="USD"/>
    <d v="2016-10-12T13:11:15"/>
    <x v="2637"/>
    <b v="0"/>
    <n v="26"/>
    <b v="1"/>
    <s v="technology/space exploration"/>
    <n v="166"/>
    <n v="31.96"/>
    <x v="2"/>
    <s v="space exploration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d v="2015-01-15T21:54:55"/>
    <x v="2638"/>
    <b v="0"/>
    <n v="14"/>
    <b v="1"/>
    <s v="technology/space exploration"/>
    <n v="102"/>
    <n v="25.21"/>
    <x v="2"/>
    <s v="space exploration"/>
    <x v="3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b v="0"/>
    <n v="49"/>
    <b v="1"/>
    <s v="technology/space exploration"/>
    <n v="164"/>
    <n v="10.039999999999999"/>
    <x v="2"/>
    <s v="space exploration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b v="0"/>
    <n v="69"/>
    <b v="1"/>
    <s v="technology/space exploration"/>
    <n v="106"/>
    <n v="45.94"/>
    <x v="2"/>
    <s v="space exploration"/>
    <x v="0"/>
  </r>
  <r>
    <n v="2641"/>
    <x v="2640"/>
    <s v="Building a Flying saucer that has Artificial Intelligent made from sea shell."/>
    <n v="1500"/>
    <n v="15"/>
    <x v="2"/>
    <x v="0"/>
    <s v="USD"/>
    <d v="2014-09-15T20:09:00"/>
    <x v="2641"/>
    <b v="0"/>
    <n v="1"/>
    <b v="0"/>
    <s v="technology/space exploration"/>
    <n v="1"/>
    <n v="15"/>
    <x v="2"/>
    <s v="space exploration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b v="0"/>
    <n v="0"/>
    <b v="0"/>
    <s v="technology/space exploration"/>
    <n v="0"/>
    <s v="0"/>
    <x v="2"/>
    <s v="space exploration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b v="1"/>
    <n v="1501"/>
    <b v="0"/>
    <s v="technology/space exploration"/>
    <n v="34"/>
    <n v="223.58"/>
    <x v="2"/>
    <s v="space exploration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d v="2017-03-10T19:00:35"/>
    <x v="2644"/>
    <b v="1"/>
    <n v="52"/>
    <b v="0"/>
    <s v="technology/space exploration"/>
    <n v="2"/>
    <n v="39.479999999999997"/>
    <x v="2"/>
    <s v="space exploration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b v="1"/>
    <n v="23"/>
    <b v="0"/>
    <s v="technology/space exploration"/>
    <n v="11"/>
    <n v="91.3"/>
    <x v="2"/>
    <s v="space exploration"/>
    <x v="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b v="1"/>
    <n v="535"/>
    <b v="0"/>
    <s v="technology/space exploration"/>
    <n v="8"/>
    <n v="78.67"/>
    <x v="2"/>
    <s v="space exploration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b v="0"/>
    <n v="3"/>
    <b v="0"/>
    <s v="technology/space exploration"/>
    <n v="1"/>
    <n v="12"/>
    <x v="2"/>
    <s v="space exploration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b v="0"/>
    <n v="6"/>
    <b v="0"/>
    <s v="technology/space exploration"/>
    <n v="1"/>
    <n v="17.670000000000002"/>
    <x v="2"/>
    <s v="space exploration"/>
    <x v="2"/>
  </r>
  <r>
    <n v="2649"/>
    <x v="2648"/>
    <s v="They have launched a Kickstarter."/>
    <n v="125000"/>
    <n v="124"/>
    <x v="1"/>
    <x v="0"/>
    <s v="USD"/>
    <d v="2016-02-01T23:55:41"/>
    <x v="2649"/>
    <b v="0"/>
    <n v="3"/>
    <b v="0"/>
    <s v="technology/space exploration"/>
    <n v="0"/>
    <n v="41.33"/>
    <x v="2"/>
    <s v="space exploration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b v="0"/>
    <n v="5"/>
    <b v="0"/>
    <s v="technology/space exploration"/>
    <n v="1"/>
    <n v="71.599999999999994"/>
    <x v="2"/>
    <s v="space exploration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b v="0"/>
    <n v="17"/>
    <b v="0"/>
    <s v="technology/space exploration"/>
    <n v="2"/>
    <n v="307.82"/>
    <x v="2"/>
    <s v="space exploration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b v="0"/>
    <n v="11"/>
    <b v="0"/>
    <s v="technology/space exploration"/>
    <n v="1"/>
    <n v="80.45"/>
    <x v="2"/>
    <s v="space exploration"/>
    <x v="3"/>
  </r>
  <r>
    <n v="2653"/>
    <x v="2652"/>
    <s v="DREAM BIG. Explore the universe through STEAM education. (Science, Technology, Engineering, Art, Mathematics)"/>
    <n v="51000"/>
    <n v="5876"/>
    <x v="1"/>
    <x v="0"/>
    <s v="USD"/>
    <d v="2014-06-13T04:00:00"/>
    <x v="2653"/>
    <b v="0"/>
    <n v="70"/>
    <b v="0"/>
    <s v="technology/space exploration"/>
    <n v="12"/>
    <n v="83.94"/>
    <x v="2"/>
    <s v="space exploration"/>
    <x v="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b v="0"/>
    <n v="6"/>
    <b v="0"/>
    <s v="technology/space exploration"/>
    <n v="0"/>
    <n v="8.5"/>
    <x v="2"/>
    <s v="space exploration"/>
    <x v="0"/>
  </r>
  <r>
    <n v="2655"/>
    <x v="2654"/>
    <s v="Thank you for your support!"/>
    <n v="15000"/>
    <n v="3155"/>
    <x v="1"/>
    <x v="0"/>
    <s v="USD"/>
    <d v="2016-02-09T20:00:00"/>
    <x v="2655"/>
    <b v="0"/>
    <n v="43"/>
    <b v="0"/>
    <s v="technology/space exploration"/>
    <n v="21"/>
    <n v="73.37"/>
    <x v="2"/>
    <s v="space exploration"/>
    <x v="2"/>
  </r>
  <r>
    <n v="2656"/>
    <x v="2655"/>
    <s v="MoonWatcher will be bringing the Moon closer to all of us."/>
    <n v="150000"/>
    <n v="17155"/>
    <x v="1"/>
    <x v="0"/>
    <s v="USD"/>
    <d v="2017-03-12T19:00:00"/>
    <x v="2656"/>
    <b v="0"/>
    <n v="152"/>
    <b v="0"/>
    <s v="technology/space exploration"/>
    <n v="11"/>
    <n v="112.86"/>
    <x v="2"/>
    <s v="space exploration"/>
    <x v="1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b v="0"/>
    <n v="59"/>
    <b v="0"/>
    <s v="technology/space exploration"/>
    <n v="19"/>
    <n v="95.28"/>
    <x v="2"/>
    <s v="space exploration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d v="2016-07-30T21:13:14"/>
    <x v="2658"/>
    <b v="0"/>
    <n v="4"/>
    <b v="0"/>
    <s v="technology/space exploration"/>
    <n v="0"/>
    <n v="22.75"/>
    <x v="2"/>
    <s v="space exploration"/>
    <x v="2"/>
  </r>
  <r>
    <n v="2659"/>
    <x v="2658"/>
    <s v="test"/>
    <n v="49000"/>
    <n v="1333"/>
    <x v="1"/>
    <x v="0"/>
    <s v="USD"/>
    <d v="2015-04-18T01:40:10"/>
    <x v="2659"/>
    <b v="0"/>
    <n v="10"/>
    <b v="0"/>
    <s v="technology/space exploration"/>
    <n v="3"/>
    <n v="133.30000000000001"/>
    <x v="2"/>
    <s v="space exploration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b v="0"/>
    <n v="5"/>
    <b v="0"/>
    <s v="technology/space exploration"/>
    <n v="0"/>
    <n v="3.8"/>
    <x v="2"/>
    <s v="space exploration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d v="2013-10-25T23:00:10"/>
    <x v="2661"/>
    <b v="0"/>
    <n v="60"/>
    <b v="1"/>
    <s v="technology/makerspaces"/>
    <n v="103"/>
    <n v="85.75"/>
    <x v="2"/>
    <s v="makerspaces"/>
    <x v="4"/>
  </r>
  <r>
    <n v="2662"/>
    <x v="2661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b v="0"/>
    <n v="80"/>
    <b v="1"/>
    <s v="technology/makerspaces"/>
    <n v="107"/>
    <n v="267"/>
    <x v="2"/>
    <s v="makerspaces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b v="0"/>
    <n v="56"/>
    <b v="1"/>
    <s v="technology/makerspaces"/>
    <n v="105"/>
    <n v="373.56"/>
    <x v="2"/>
    <s v="makerspaces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b v="0"/>
    <n v="104"/>
    <b v="1"/>
    <s v="technology/makerspaces"/>
    <n v="103"/>
    <n v="174.04"/>
    <x v="2"/>
    <s v="makerspaces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b v="0"/>
    <n v="46"/>
    <b v="1"/>
    <s v="technology/makerspaces"/>
    <n v="123"/>
    <n v="93.7"/>
    <x v="2"/>
    <s v="makerspaces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b v="0"/>
    <n v="206"/>
    <b v="1"/>
    <s v="technology/makerspaces"/>
    <n v="159"/>
    <n v="77.33"/>
    <x v="2"/>
    <s v="makerspaces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b v="0"/>
    <n v="18"/>
    <b v="1"/>
    <s v="technology/makerspaces"/>
    <n v="111"/>
    <n v="92.22"/>
    <x v="2"/>
    <s v="makerspaces"/>
    <x v="2"/>
  </r>
  <r>
    <n v="2668"/>
    <x v="2667"/>
    <s v="Creativity on the go! |_x000a_CrÃ©ativitÃ© en mouvement !"/>
    <n v="1000"/>
    <n v="1707"/>
    <x v="0"/>
    <x v="5"/>
    <s v="CAD"/>
    <d v="2015-11-09T14:32:00"/>
    <x v="2668"/>
    <b v="0"/>
    <n v="28"/>
    <b v="1"/>
    <s v="technology/makerspaces"/>
    <n v="171"/>
    <n v="60.96"/>
    <x v="2"/>
    <s v="makerspaces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d v="2016-01-10T00:51:36"/>
    <x v="2669"/>
    <b v="0"/>
    <n v="11"/>
    <b v="1"/>
    <s v="technology/makerspaces"/>
    <n v="125"/>
    <n v="91"/>
    <x v="2"/>
    <s v="makerspaces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b v="1"/>
    <n v="60"/>
    <b v="0"/>
    <s v="technology/makerspaces"/>
    <n v="6"/>
    <n v="41.58"/>
    <x v="2"/>
    <s v="makerspaces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b v="1"/>
    <n v="84"/>
    <b v="0"/>
    <s v="technology/makerspaces"/>
    <n v="11"/>
    <n v="33.76"/>
    <x v="2"/>
    <s v="makerspaces"/>
    <x v="3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b v="1"/>
    <n v="47"/>
    <b v="0"/>
    <s v="technology/makerspaces"/>
    <n v="33"/>
    <n v="70.62"/>
    <x v="2"/>
    <s v="makerspaces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b v="1"/>
    <n v="66"/>
    <b v="0"/>
    <s v="technology/makerspaces"/>
    <n v="28"/>
    <n v="167.15"/>
    <x v="2"/>
    <s v="makerspaces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b v="1"/>
    <n v="171"/>
    <b v="0"/>
    <s v="technology/makerspaces"/>
    <n v="63"/>
    <n v="128.62"/>
    <x v="2"/>
    <s v="makerspaces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b v="1"/>
    <n v="29"/>
    <b v="0"/>
    <s v="technology/makerspaces"/>
    <n v="8"/>
    <n v="65.41"/>
    <x v="2"/>
    <s v="makerspaces"/>
    <x v="3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b v="0"/>
    <n v="9"/>
    <b v="0"/>
    <s v="technology/makerspaces"/>
    <n v="50"/>
    <n v="117.56"/>
    <x v="2"/>
    <s v="makerspaces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b v="0"/>
    <n v="27"/>
    <b v="0"/>
    <s v="technology/makerspaces"/>
    <n v="18"/>
    <n v="126.48"/>
    <x v="2"/>
    <s v="makerspaces"/>
    <x v="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b v="0"/>
    <n v="2"/>
    <b v="0"/>
    <s v="technology/makerspaces"/>
    <n v="0"/>
    <n v="550"/>
    <x v="2"/>
    <s v="makerspaces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b v="0"/>
    <n v="3"/>
    <b v="0"/>
    <s v="technology/makerspaces"/>
    <n v="0"/>
    <n v="44"/>
    <x v="2"/>
    <s v="makerspaces"/>
    <x v="0"/>
  </r>
  <r>
    <n v="2680"/>
    <x v="2679"/>
    <s v="iHeartPillow, Connecting loved ones"/>
    <n v="32000"/>
    <n v="276"/>
    <x v="2"/>
    <x v="3"/>
    <s v="EUR"/>
    <d v="2016-04-06T04:04:51"/>
    <x v="2680"/>
    <b v="0"/>
    <n v="4"/>
    <b v="0"/>
    <s v="technology/makerspaces"/>
    <n v="1"/>
    <n v="69"/>
    <x v="2"/>
    <s v="makerspaces"/>
    <x v="2"/>
  </r>
  <r>
    <n v="2681"/>
    <x v="2680"/>
    <s v="Jolly's Hot Dogs: A beef hot dog topped with deliciously seasoned ground beef, mustard and minced onions."/>
    <n v="8000"/>
    <n v="55"/>
    <x v="2"/>
    <x v="0"/>
    <s v="USD"/>
    <d v="2014-07-10T21:29:10"/>
    <x v="2681"/>
    <b v="0"/>
    <n v="2"/>
    <b v="0"/>
    <s v="food/food trucks"/>
    <n v="1"/>
    <n v="27.5"/>
    <x v="7"/>
    <s v="food trucks"/>
    <x v="3"/>
  </r>
  <r>
    <n v="2682"/>
    <x v="2681"/>
    <s v="Gourmet Toast is the culinary combination, neigh, perfection of America's most under-utilized snack: Toast."/>
    <n v="6000"/>
    <n v="1698"/>
    <x v="2"/>
    <x v="0"/>
    <s v="USD"/>
    <d v="2014-11-22T05:59:00"/>
    <x v="2682"/>
    <b v="0"/>
    <n v="20"/>
    <b v="0"/>
    <s v="food/food trucks"/>
    <n v="28"/>
    <n v="84.9"/>
    <x v="7"/>
    <s v="food trucks"/>
    <x v="3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b v="0"/>
    <n v="3"/>
    <b v="0"/>
    <s v="food/food trucks"/>
    <n v="0"/>
    <n v="12"/>
    <x v="7"/>
    <s v="food trucks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b v="0"/>
    <n v="4"/>
    <b v="0"/>
    <s v="food/food trucks"/>
    <n v="1"/>
    <n v="200"/>
    <x v="7"/>
    <s v="food trucks"/>
    <x v="3"/>
  </r>
  <r>
    <n v="2685"/>
    <x v="2684"/>
    <s v="Home cooked meals made by Nana. Indiana's famous tenderloin sandwiches, Nana's homemade cole slaw and so much more."/>
    <n v="50000"/>
    <n v="10"/>
    <x v="2"/>
    <x v="0"/>
    <s v="USD"/>
    <d v="2015-04-27T15:42:10"/>
    <x v="2685"/>
    <b v="0"/>
    <n v="1"/>
    <b v="0"/>
    <s v="food/food trucks"/>
    <n v="0"/>
    <n v="10"/>
    <x v="7"/>
    <s v="food trucks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b v="0"/>
    <n v="0"/>
    <b v="0"/>
    <s v="food/food trucks"/>
    <n v="0"/>
    <s v="0"/>
    <x v="7"/>
    <s v="food trucks"/>
    <x v="3"/>
  </r>
  <r>
    <n v="2687"/>
    <x v="2686"/>
    <s v="Your American Pizzas, Wings, Stuffed Gouda Burger, Sweet &amp; Russet Potato Fries served on a food Truck!!"/>
    <n v="15000"/>
    <n v="0"/>
    <x v="2"/>
    <x v="0"/>
    <s v="USD"/>
    <d v="2015-06-29T15:21:58"/>
    <x v="2687"/>
    <b v="0"/>
    <n v="0"/>
    <b v="0"/>
    <s v="food/food trucks"/>
    <n v="0"/>
    <s v="0"/>
    <x v="7"/>
    <s v="food trucks"/>
    <x v="0"/>
  </r>
  <r>
    <n v="2688"/>
    <x v="2687"/>
    <s v="The amazing gourmet Mac N Cheez Food Truck Campaigne!"/>
    <n v="50000"/>
    <n v="74"/>
    <x v="2"/>
    <x v="0"/>
    <s v="USD"/>
    <d v="2015-02-24T03:00:00"/>
    <x v="2688"/>
    <b v="0"/>
    <n v="14"/>
    <b v="0"/>
    <s v="food/food trucks"/>
    <n v="0"/>
    <n v="5.29"/>
    <x v="7"/>
    <s v="food trucks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b v="0"/>
    <n v="1"/>
    <b v="0"/>
    <s v="food/food trucks"/>
    <n v="0"/>
    <n v="1"/>
    <x v="7"/>
    <s v="food trucks"/>
    <x v="2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b v="0"/>
    <n v="118"/>
    <b v="0"/>
    <s v="food/food trucks"/>
    <n v="11"/>
    <n v="72.760000000000005"/>
    <x v="7"/>
    <s v="food trucks"/>
    <x v="0"/>
  </r>
  <r>
    <n v="2691"/>
    <x v="2690"/>
    <s v="A Great New local Food Truck serving up ethnic fusion inspired eats in Ottawa."/>
    <n v="65000"/>
    <n v="35"/>
    <x v="2"/>
    <x v="5"/>
    <s v="CAD"/>
    <d v="2015-05-10T17:22:37"/>
    <x v="2691"/>
    <b v="0"/>
    <n v="2"/>
    <b v="0"/>
    <s v="food/food trucks"/>
    <n v="0"/>
    <n v="17.5"/>
    <x v="7"/>
    <s v="food trucks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b v="0"/>
    <n v="1"/>
    <b v="0"/>
    <s v="food/food trucks"/>
    <n v="1"/>
    <n v="25"/>
    <x v="7"/>
    <s v="food trucks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b v="0"/>
    <n v="3"/>
    <b v="0"/>
    <s v="food/food trucks"/>
    <n v="1"/>
    <n v="13.33"/>
    <x v="7"/>
    <s v="food trucks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b v="0"/>
    <n v="1"/>
    <b v="0"/>
    <s v="food/food trucks"/>
    <n v="0"/>
    <n v="1"/>
    <x v="7"/>
    <s v="food trucks"/>
    <x v="3"/>
  </r>
  <r>
    <n v="2695"/>
    <x v="2694"/>
    <s v="I am creating food magic on the go! Amazing food isn't just for sitdown restaraunts anymore!"/>
    <n v="15000"/>
    <n v="71"/>
    <x v="2"/>
    <x v="0"/>
    <s v="USD"/>
    <d v="2015-04-14T03:21:58"/>
    <x v="2695"/>
    <b v="0"/>
    <n v="3"/>
    <b v="0"/>
    <s v="food/food trucks"/>
    <n v="0"/>
    <n v="23.67"/>
    <x v="7"/>
    <s v="food trucks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b v="0"/>
    <n v="38"/>
    <b v="0"/>
    <s v="food/food trucks"/>
    <n v="6"/>
    <n v="89.21"/>
    <x v="7"/>
    <s v="food trucks"/>
    <x v="3"/>
  </r>
  <r>
    <n v="2697"/>
    <x v="2696"/>
    <s v="Stuffed waffles made from Dough. Sweet, savory, salty and then stuffed with meats, fruits, and sauces!"/>
    <n v="23000"/>
    <n v="6061"/>
    <x v="2"/>
    <x v="0"/>
    <s v="USD"/>
    <d v="2015-08-02T22:00:00"/>
    <x v="2697"/>
    <b v="0"/>
    <n v="52"/>
    <b v="0"/>
    <s v="food/food trucks"/>
    <n v="26"/>
    <n v="116.56"/>
    <x v="7"/>
    <s v="food trucks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b v="0"/>
    <n v="2"/>
    <b v="0"/>
    <s v="food/food trucks"/>
    <n v="0"/>
    <n v="13.01"/>
    <x v="7"/>
    <s v="food trucks"/>
    <x v="3"/>
  </r>
  <r>
    <n v="2699"/>
    <x v="2698"/>
    <s v="Hi, I want make my first bakery. Food truck was great, but I not have a car licence. So, help me to be my dream!"/>
    <n v="2"/>
    <n v="0"/>
    <x v="2"/>
    <x v="5"/>
    <s v="CAD"/>
    <d v="2014-08-08T21:31:03"/>
    <x v="2699"/>
    <b v="0"/>
    <n v="0"/>
    <b v="0"/>
    <s v="food/food trucks"/>
    <n v="0"/>
    <s v="0"/>
    <x v="7"/>
    <s v="food trucks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d v="2014-09-18T20:59:32"/>
    <x v="2700"/>
    <b v="0"/>
    <n v="4"/>
    <b v="0"/>
    <s v="food/food trucks"/>
    <n v="1"/>
    <n v="17.5"/>
    <x v="7"/>
    <s v="food trucks"/>
    <x v="3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b v="0"/>
    <n v="46"/>
    <b v="0"/>
    <s v="theater/spaces"/>
    <n v="46"/>
    <n v="34.130000000000003"/>
    <x v="1"/>
    <s v="spaces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b v="1"/>
    <n v="26"/>
    <b v="0"/>
    <s v="theater/spaces"/>
    <n v="34"/>
    <n v="132.35"/>
    <x v="1"/>
    <s v="spaces"/>
    <x v="1"/>
  </r>
  <r>
    <n v="2703"/>
    <x v="2702"/>
    <s v="Â¡Tu nuevo espacio cultural multidisciplinario en el centro de Pachuca, Hidalgo"/>
    <n v="40000"/>
    <n v="41500"/>
    <x v="3"/>
    <x v="14"/>
    <s v="MXN"/>
    <d v="2017-03-22T15:33:50"/>
    <x v="2703"/>
    <b v="0"/>
    <n v="45"/>
    <b v="0"/>
    <s v="theater/spaces"/>
    <n v="104"/>
    <n v="922.22"/>
    <x v="1"/>
    <s v="spaces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b v="0"/>
    <n v="7"/>
    <b v="0"/>
    <s v="theater/spaces"/>
    <n v="6"/>
    <n v="163.57"/>
    <x v="1"/>
    <s v="spaces"/>
    <x v="1"/>
  </r>
  <r>
    <n v="2705"/>
    <x v="2704"/>
    <s v="Help light the lights at the historic Fischer Theatre in Danville, IL."/>
    <n v="16500"/>
    <n v="1739"/>
    <x v="3"/>
    <x v="0"/>
    <s v="USD"/>
    <d v="2017-03-24T20:59:18"/>
    <x v="2705"/>
    <b v="0"/>
    <n v="8"/>
    <b v="0"/>
    <s v="theater/spaces"/>
    <n v="11"/>
    <n v="217.38"/>
    <x v="1"/>
    <s v="spaces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d v="2014-10-16T06:59:00"/>
    <x v="2706"/>
    <b v="1"/>
    <n v="263"/>
    <b v="1"/>
    <s v="theater/spaces"/>
    <n v="112"/>
    <n v="149.44"/>
    <x v="1"/>
    <s v="spaces"/>
    <x v="3"/>
  </r>
  <r>
    <n v="2707"/>
    <x v="2706"/>
    <s v="A new performance space in Seattle. A place for artists, comedians, and audiences to meet and collaborate!"/>
    <n v="8000"/>
    <n v="28067.57"/>
    <x v="0"/>
    <x v="0"/>
    <s v="USD"/>
    <d v="2013-05-27T06:59:00"/>
    <x v="2707"/>
    <b v="1"/>
    <n v="394"/>
    <b v="1"/>
    <s v="theater/spaces"/>
    <n v="351"/>
    <n v="71.239999999999995"/>
    <x v="1"/>
    <s v="spaces"/>
    <x v="4"/>
  </r>
  <r>
    <n v="2708"/>
    <x v="2707"/>
    <s v="Angel Comedy Club: A permanent home for Londonâ€™s loveliest comedy night - a community comedy club"/>
    <n v="20000"/>
    <n v="46643.07"/>
    <x v="0"/>
    <x v="1"/>
    <s v="GBP"/>
    <d v="2016-07-21T16:45:26"/>
    <x v="2708"/>
    <b v="1"/>
    <n v="1049"/>
    <b v="1"/>
    <s v="theater/spaces"/>
    <n v="233"/>
    <n v="44.46"/>
    <x v="1"/>
    <s v="spaces"/>
    <x v="2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b v="1"/>
    <n v="308"/>
    <b v="1"/>
    <s v="theater/spaces"/>
    <n v="102"/>
    <n v="164.94"/>
    <x v="1"/>
    <s v="spaces"/>
    <x v="2"/>
  </r>
  <r>
    <n v="2710"/>
    <x v="2709"/>
    <s v="Building Brooklyn's own creative venue for circus, theater and events of all types."/>
    <n v="60000"/>
    <n v="92340.21"/>
    <x v="0"/>
    <x v="0"/>
    <s v="USD"/>
    <d v="2014-08-09T02:00:00"/>
    <x v="2710"/>
    <b v="1"/>
    <n v="1088"/>
    <b v="1"/>
    <s v="theater/spaces"/>
    <n v="154"/>
    <n v="84.87"/>
    <x v="1"/>
    <s v="spaces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b v="1"/>
    <n v="73"/>
    <b v="1"/>
    <s v="theater/spaces"/>
    <n v="101"/>
    <n v="53.95"/>
    <x v="1"/>
    <s v="spaces"/>
    <x v="3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b v="1"/>
    <n v="143"/>
    <b v="1"/>
    <s v="theater/spaces"/>
    <n v="131"/>
    <n v="50.53"/>
    <x v="1"/>
    <s v="spaces"/>
    <x v="4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b v="1"/>
    <n v="1420"/>
    <b v="1"/>
    <s v="theater/spaces"/>
    <n v="102"/>
    <n v="108"/>
    <x v="1"/>
    <s v="spaces"/>
    <x v="0"/>
  </r>
  <r>
    <n v="2714"/>
    <x v="2713"/>
    <s v="The Crane will be the new home for independent theater in Northeast Minneapolis"/>
    <n v="25000"/>
    <n v="29089"/>
    <x v="0"/>
    <x v="0"/>
    <s v="USD"/>
    <d v="2016-10-14T23:00:00"/>
    <x v="2714"/>
    <b v="1"/>
    <n v="305"/>
    <b v="1"/>
    <s v="theater/spaces"/>
    <n v="116"/>
    <n v="95.37"/>
    <x v="1"/>
    <s v="spaces"/>
    <x v="2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b v="1"/>
    <n v="551"/>
    <b v="1"/>
    <s v="theater/spaces"/>
    <n v="265"/>
    <n v="57.63"/>
    <x v="1"/>
    <s v="spaces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b v="1"/>
    <n v="187"/>
    <b v="1"/>
    <s v="theater/spaces"/>
    <n v="120"/>
    <n v="64.16"/>
    <x v="1"/>
    <s v="spaces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b v="1"/>
    <n v="325"/>
    <b v="1"/>
    <s v="theater/spaces"/>
    <n v="120"/>
    <n v="92.39"/>
    <x v="1"/>
    <s v="spaces"/>
    <x v="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b v="1"/>
    <n v="148"/>
    <b v="1"/>
    <s v="theater/spaces"/>
    <n v="104"/>
    <n v="125.98"/>
    <x v="1"/>
    <s v="spaces"/>
    <x v="2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b v="0"/>
    <n v="69"/>
    <b v="1"/>
    <s v="theater/spaces"/>
    <n v="109"/>
    <n v="94.64"/>
    <x v="1"/>
    <s v="spaces"/>
    <x v="2"/>
  </r>
  <r>
    <n v="2720"/>
    <x v="2719"/>
    <s v="An improv, sketch and experimental comedy and cocktail venue in downtown Grand Rapids, Michigan"/>
    <n v="25000"/>
    <n v="29531"/>
    <x v="0"/>
    <x v="0"/>
    <s v="USD"/>
    <d v="2016-11-11T12:10:53"/>
    <x v="2720"/>
    <b v="0"/>
    <n v="173"/>
    <b v="1"/>
    <s v="theater/spaces"/>
    <n v="118"/>
    <n v="170.7"/>
    <x v="1"/>
    <s v="spaces"/>
    <x v="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b v="0"/>
    <n v="269"/>
    <b v="1"/>
    <s v="technology/hardware"/>
    <n v="1462"/>
    <n v="40.76"/>
    <x v="2"/>
    <s v="hardware"/>
    <x v="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b v="0"/>
    <n v="185"/>
    <b v="1"/>
    <s v="technology/hardware"/>
    <n v="253"/>
    <n v="68.25"/>
    <x v="2"/>
    <s v="hardware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b v="0"/>
    <n v="176"/>
    <b v="1"/>
    <s v="technology/hardware"/>
    <n v="140"/>
    <n v="95.49"/>
    <x v="2"/>
    <s v="hardware"/>
    <x v="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b v="0"/>
    <n v="1019"/>
    <b v="1"/>
    <s v="technology/hardware"/>
    <n v="297"/>
    <n v="7.19"/>
    <x v="2"/>
    <s v="hardware"/>
    <x v="0"/>
  </r>
  <r>
    <n v="2725"/>
    <x v="2724"/>
    <s v="Best Net Zero energy solution for new or existing house (no more heating or electricity bills)."/>
    <n v="40000"/>
    <n v="57817"/>
    <x v="0"/>
    <x v="5"/>
    <s v="CAD"/>
    <d v="2017-03-01T17:52:15"/>
    <x v="2725"/>
    <b v="0"/>
    <n v="113"/>
    <b v="1"/>
    <s v="technology/hardware"/>
    <n v="145"/>
    <n v="511.65"/>
    <x v="2"/>
    <s v="hardware"/>
    <x v="1"/>
  </r>
  <r>
    <n v="2726"/>
    <x v="2725"/>
    <s v="Krimston TWO: iPhone Dual SIM Case"/>
    <n v="100000"/>
    <n v="105745"/>
    <x v="0"/>
    <x v="0"/>
    <s v="USD"/>
    <d v="2016-04-22T13:55:11"/>
    <x v="2726"/>
    <b v="0"/>
    <n v="404"/>
    <b v="1"/>
    <s v="technology/hardware"/>
    <n v="106"/>
    <n v="261.75"/>
    <x v="2"/>
    <s v="hardware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d v="2015-08-07T16:14:23"/>
    <x v="2727"/>
    <b v="0"/>
    <n v="707"/>
    <b v="1"/>
    <s v="technology/hardware"/>
    <n v="493"/>
    <n v="69.760000000000005"/>
    <x v="2"/>
    <s v="hardware"/>
    <x v="0"/>
  </r>
  <r>
    <n v="2728"/>
    <x v="2727"/>
    <s v="SSD, WiFi, RTC w/Battery and high power USB all in one shield."/>
    <n v="15000"/>
    <n v="30274"/>
    <x v="0"/>
    <x v="0"/>
    <s v="USD"/>
    <d v="2015-12-30T14:23:54"/>
    <x v="2728"/>
    <b v="0"/>
    <n v="392"/>
    <b v="1"/>
    <s v="technology/hardware"/>
    <n v="202"/>
    <n v="77.23"/>
    <x v="2"/>
    <s v="hardware"/>
    <x v="0"/>
  </r>
  <r>
    <n v="2729"/>
    <x v="2728"/>
    <s v="A luggage that is more than a luggage! It is what you want it to be."/>
    <n v="7500"/>
    <n v="7833"/>
    <x v="0"/>
    <x v="0"/>
    <s v="USD"/>
    <d v="2015-05-01T05:46:37"/>
    <x v="2729"/>
    <b v="0"/>
    <n v="23"/>
    <b v="1"/>
    <s v="technology/hardware"/>
    <n v="104"/>
    <n v="340.57"/>
    <x v="2"/>
    <s v="hardware"/>
    <x v="0"/>
  </r>
  <r>
    <n v="2730"/>
    <x v="2729"/>
    <s v="The world's most powerful portable speaker and guitar amplifier. Turns any surface into a speaker."/>
    <n v="27000"/>
    <n v="45979.01"/>
    <x v="0"/>
    <x v="0"/>
    <s v="USD"/>
    <d v="2013-04-22T12:59:35"/>
    <x v="2730"/>
    <b v="0"/>
    <n v="682"/>
    <b v="1"/>
    <s v="technology/hardware"/>
    <n v="170"/>
    <n v="67.42"/>
    <x v="2"/>
    <s v="hardware"/>
    <x v="4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b v="0"/>
    <n v="37"/>
    <b v="1"/>
    <s v="technology/hardware"/>
    <n v="104"/>
    <n v="845.7"/>
    <x v="2"/>
    <s v="hardware"/>
    <x v="3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b v="0"/>
    <n v="146"/>
    <b v="1"/>
    <s v="technology/hardware"/>
    <n v="118"/>
    <n v="97.19"/>
    <x v="2"/>
    <s v="hardware"/>
    <x v="4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b v="0"/>
    <n v="119"/>
    <b v="1"/>
    <s v="technology/hardware"/>
    <n v="108"/>
    <n v="451.84"/>
    <x v="2"/>
    <s v="hardware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b v="0"/>
    <n v="163"/>
    <b v="1"/>
    <s v="technology/hardware"/>
    <n v="2260300"/>
    <n v="138.66999999999999"/>
    <x v="2"/>
    <s v="hardware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b v="0"/>
    <n v="339"/>
    <b v="1"/>
    <s v="technology/hardware"/>
    <n v="978"/>
    <n v="21.64"/>
    <x v="2"/>
    <s v="hardware"/>
    <x v="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b v="0"/>
    <n v="58"/>
    <b v="1"/>
    <s v="technology/hardware"/>
    <n v="123"/>
    <n v="169.52"/>
    <x v="2"/>
    <s v="hardware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b v="0"/>
    <n v="456"/>
    <b v="1"/>
    <s v="technology/hardware"/>
    <n v="246"/>
    <n v="161.88"/>
    <x v="2"/>
    <s v="hardware"/>
    <x v="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b v="0"/>
    <n v="15"/>
    <b v="1"/>
    <s v="technology/hardware"/>
    <n v="148"/>
    <n v="493.13"/>
    <x v="2"/>
    <s v="hardware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b v="0"/>
    <n v="191"/>
    <b v="1"/>
    <s v="technology/hardware"/>
    <n v="384"/>
    <n v="22.12"/>
    <x v="2"/>
    <s v="hardware"/>
    <x v="3"/>
  </r>
  <r>
    <n v="2740"/>
    <x v="2739"/>
    <s v="I am interested in testing the plant yields of this vertical garden as well as some other applications"/>
    <n v="300"/>
    <n v="310"/>
    <x v="0"/>
    <x v="0"/>
    <s v="USD"/>
    <d v="2015-03-11T23:45:52"/>
    <x v="2740"/>
    <b v="0"/>
    <n v="17"/>
    <b v="1"/>
    <s v="technology/hardware"/>
    <n v="103"/>
    <n v="18.239999999999998"/>
    <x v="2"/>
    <s v="hardware"/>
    <x v="0"/>
  </r>
  <r>
    <n v="2741"/>
    <x v="2740"/>
    <s v="Help me publish my 1st children's book as an aspiring author!"/>
    <n v="8000"/>
    <n v="35"/>
    <x v="2"/>
    <x v="0"/>
    <s v="USD"/>
    <d v="2014-10-20T02:07:00"/>
    <x v="2741"/>
    <b v="0"/>
    <n v="4"/>
    <b v="0"/>
    <s v="publishing/children's books"/>
    <n v="0"/>
    <n v="8.75"/>
    <x v="3"/>
    <s v="children's books"/>
    <x v="3"/>
  </r>
  <r>
    <n v="2742"/>
    <x v="2741"/>
    <s v="The pachyderms at the Denver Zoo are moving. Follow along on the convoluted journey to their new home."/>
    <n v="2500"/>
    <n v="731"/>
    <x v="2"/>
    <x v="0"/>
    <s v="USD"/>
    <d v="2012-05-15T17:16:27"/>
    <x v="2742"/>
    <b v="0"/>
    <n v="18"/>
    <b v="0"/>
    <s v="publishing/children's books"/>
    <n v="29"/>
    <n v="40.61"/>
    <x v="3"/>
    <s v="children's books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b v="0"/>
    <n v="0"/>
    <b v="0"/>
    <s v="publishing/children's books"/>
    <n v="0"/>
    <s v="0"/>
    <x v="3"/>
    <s v="children's books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b v="0"/>
    <n v="22"/>
    <b v="0"/>
    <s v="publishing/children's books"/>
    <n v="5"/>
    <n v="37.950000000000003"/>
    <x v="3"/>
    <s v="children's books"/>
    <x v="5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b v="0"/>
    <n v="49"/>
    <b v="0"/>
    <s v="publishing/children's books"/>
    <n v="22"/>
    <n v="35.729999999999997"/>
    <x v="3"/>
    <s v="children's books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b v="0"/>
    <n v="19"/>
    <b v="0"/>
    <s v="publishing/children's books"/>
    <n v="27"/>
    <n v="42.16"/>
    <x v="3"/>
    <s v="children's books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b v="0"/>
    <n v="4"/>
    <b v="0"/>
    <s v="publishing/children's books"/>
    <n v="28"/>
    <n v="35"/>
    <x v="3"/>
    <s v="children's books"/>
    <x v="5"/>
  </r>
  <r>
    <n v="2748"/>
    <x v="2747"/>
    <s v="Interactive Book with Audio to learn the Ojibwe Language for Children.  Website, Ebook and more!"/>
    <n v="5000"/>
    <n v="53"/>
    <x v="2"/>
    <x v="0"/>
    <s v="USD"/>
    <d v="2016-09-02T17:03:22"/>
    <x v="2748"/>
    <b v="0"/>
    <n v="4"/>
    <b v="0"/>
    <s v="publishing/children's books"/>
    <n v="1"/>
    <n v="13.25"/>
    <x v="3"/>
    <s v="children's books"/>
    <x v="2"/>
  </r>
  <r>
    <n v="2749"/>
    <x v="2748"/>
    <s v="Self-publishing my children's book."/>
    <n v="10000"/>
    <n v="110"/>
    <x v="2"/>
    <x v="0"/>
    <s v="USD"/>
    <d v="2015-04-04T18:10:37"/>
    <x v="2749"/>
    <b v="0"/>
    <n v="2"/>
    <b v="0"/>
    <s v="publishing/children's books"/>
    <n v="1"/>
    <n v="55"/>
    <x v="3"/>
    <s v="children's books"/>
    <x v="0"/>
  </r>
  <r>
    <n v="2750"/>
    <x v="2749"/>
    <s v="This is a journal where parents daily write something positive about their child.  Places for pictures, too."/>
    <n v="1999"/>
    <n v="0"/>
    <x v="2"/>
    <x v="0"/>
    <s v="USD"/>
    <d v="2012-06-30T20:00:00"/>
    <x v="2750"/>
    <b v="0"/>
    <n v="0"/>
    <b v="0"/>
    <s v="publishing/children's books"/>
    <n v="0"/>
    <s v="0"/>
    <x v="3"/>
    <s v="children's books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b v="0"/>
    <n v="0"/>
    <b v="0"/>
    <s v="publishing/children's books"/>
    <n v="0"/>
    <s v="0"/>
    <x v="3"/>
    <s v="children's books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b v="0"/>
    <n v="14"/>
    <b v="0"/>
    <s v="publishing/children's books"/>
    <n v="11"/>
    <n v="39.29"/>
    <x v="3"/>
    <s v="children's books"/>
    <x v="6"/>
  </r>
  <r>
    <n v="2753"/>
    <x v="2752"/>
    <s v="Written by my daughter and myself, illustrated by Jack Wiens. Everything is complete except for publishing."/>
    <n v="2000"/>
    <n v="380"/>
    <x v="2"/>
    <x v="0"/>
    <s v="USD"/>
    <d v="2012-08-26T21:37:03"/>
    <x v="2753"/>
    <b v="0"/>
    <n v="8"/>
    <b v="0"/>
    <s v="publishing/children's books"/>
    <n v="19"/>
    <n v="47.5"/>
    <x v="3"/>
    <s v="children's books"/>
    <x v="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b v="0"/>
    <n v="0"/>
    <b v="0"/>
    <s v="publishing/children's books"/>
    <n v="0"/>
    <s v="0"/>
    <x v="3"/>
    <s v="children's books"/>
    <x v="3"/>
  </r>
  <r>
    <n v="2755"/>
    <x v="2754"/>
    <s v="Colourful and imaginative book app for children, will be relished especially by those with Irish roots."/>
    <n v="500"/>
    <n v="260"/>
    <x v="2"/>
    <x v="17"/>
    <s v="EUR"/>
    <d v="2015-04-08T18:58:47"/>
    <x v="2755"/>
    <b v="0"/>
    <n v="15"/>
    <b v="0"/>
    <s v="publishing/children's books"/>
    <n v="52"/>
    <n v="17.329999999999998"/>
    <x v="3"/>
    <s v="children's books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d v="2014-01-11T21:36:41"/>
    <x v="2756"/>
    <b v="0"/>
    <n v="33"/>
    <b v="0"/>
    <s v="publishing/children's books"/>
    <n v="10"/>
    <n v="31.76"/>
    <x v="3"/>
    <s v="children's books"/>
    <x v="4"/>
  </r>
  <r>
    <n v="2757"/>
    <x v="2756"/>
    <s v="A children's letter book that Lampoons Hillary Clinton"/>
    <n v="1500"/>
    <n v="10"/>
    <x v="2"/>
    <x v="0"/>
    <s v="USD"/>
    <d v="2016-08-06T15:45:32"/>
    <x v="2757"/>
    <b v="0"/>
    <n v="2"/>
    <b v="0"/>
    <s v="publishing/children's books"/>
    <n v="1"/>
    <n v="5"/>
    <x v="3"/>
    <s v="children's books"/>
    <x v="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b v="0"/>
    <n v="6"/>
    <b v="0"/>
    <s v="publishing/children's books"/>
    <n v="12"/>
    <n v="39"/>
    <x v="3"/>
    <s v="children's books"/>
    <x v="2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b v="0"/>
    <n v="2"/>
    <b v="0"/>
    <s v="publishing/children's books"/>
    <n v="11"/>
    <n v="52.5"/>
    <x v="3"/>
    <s v="children's books"/>
    <x v="2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b v="0"/>
    <n v="0"/>
    <b v="0"/>
    <s v="publishing/children's books"/>
    <n v="0"/>
    <s v="0"/>
    <x v="3"/>
    <s v="children's books"/>
    <x v="4"/>
  </r>
  <r>
    <n v="2761"/>
    <x v="2760"/>
    <s v="Help me give away 500 copies of my picture book so more kids will know US geography!"/>
    <n v="5000"/>
    <n v="36"/>
    <x v="2"/>
    <x v="0"/>
    <s v="USD"/>
    <d v="2013-01-03T01:31:33"/>
    <x v="2761"/>
    <b v="0"/>
    <n v="4"/>
    <b v="0"/>
    <s v="publishing/children's books"/>
    <n v="1"/>
    <n v="9"/>
    <x v="3"/>
    <s v="children's books"/>
    <x v="5"/>
  </r>
  <r>
    <n v="2762"/>
    <x v="2761"/>
    <s v="How-to book of toys and games constructed from materials found in nature, recyclable and easily available."/>
    <n v="3250"/>
    <n v="25"/>
    <x v="2"/>
    <x v="0"/>
    <s v="USD"/>
    <d v="2012-03-18T23:53:15"/>
    <x v="2762"/>
    <b v="0"/>
    <n v="1"/>
    <b v="0"/>
    <s v="publishing/children's books"/>
    <n v="1"/>
    <n v="25"/>
    <x v="3"/>
    <s v="children's books"/>
    <x v="5"/>
  </r>
  <r>
    <n v="2763"/>
    <x v="2762"/>
    <s v="How Santa finds childrens homes without getting lost by following certain stars."/>
    <n v="39400"/>
    <n v="90"/>
    <x v="2"/>
    <x v="0"/>
    <s v="USD"/>
    <d v="2013-05-24T13:54:44"/>
    <x v="2763"/>
    <b v="0"/>
    <n v="3"/>
    <b v="0"/>
    <s v="publishing/children's books"/>
    <n v="0"/>
    <n v="30"/>
    <x v="3"/>
    <s v="children's books"/>
    <x v="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b v="0"/>
    <n v="4"/>
    <b v="0"/>
    <s v="publishing/children's books"/>
    <n v="1"/>
    <n v="11.25"/>
    <x v="3"/>
    <s v="children's books"/>
    <x v="5"/>
  </r>
  <r>
    <n v="2765"/>
    <x v="2764"/>
    <s v="I am writing an illustrated book for children ages 3 to 7 that meshes technology in everyday life stories."/>
    <n v="4000"/>
    <n v="0"/>
    <x v="2"/>
    <x v="0"/>
    <s v="USD"/>
    <d v="2012-10-28T13:53:48"/>
    <x v="2765"/>
    <b v="0"/>
    <n v="0"/>
    <b v="0"/>
    <s v="publishing/children's books"/>
    <n v="0"/>
    <s v="0"/>
    <x v="3"/>
    <s v="children's books"/>
    <x v="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b v="0"/>
    <n v="4"/>
    <b v="0"/>
    <s v="publishing/children's books"/>
    <n v="2"/>
    <n v="25"/>
    <x v="3"/>
    <s v="children's books"/>
    <x v="6"/>
  </r>
  <r>
    <n v="2767"/>
    <x v="2766"/>
    <s v="An animated bedtime story with Dedka, Babka and the rest of the family working together on a BIG problem"/>
    <n v="4000"/>
    <n v="34"/>
    <x v="2"/>
    <x v="5"/>
    <s v="CAD"/>
    <d v="2015-08-16T23:00:50"/>
    <x v="2767"/>
    <b v="0"/>
    <n v="3"/>
    <b v="0"/>
    <s v="publishing/children's books"/>
    <n v="1"/>
    <n v="11.33"/>
    <x v="3"/>
    <s v="children's books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b v="0"/>
    <n v="34"/>
    <b v="0"/>
    <s v="publishing/children's books"/>
    <n v="14"/>
    <n v="29.47"/>
    <x v="3"/>
    <s v="children's books"/>
    <x v="5"/>
  </r>
  <r>
    <n v="2769"/>
    <x v="2768"/>
    <s v="Raph the Ninja Giraffe is a project that is my 5 year old sons idea, &amp; I am working with him to bring his idea to life."/>
    <n v="800"/>
    <n v="2"/>
    <x v="2"/>
    <x v="1"/>
    <s v="GBP"/>
    <d v="2014-06-05T19:49:50"/>
    <x v="2769"/>
    <b v="0"/>
    <n v="2"/>
    <b v="0"/>
    <s v="publishing/children's books"/>
    <n v="0"/>
    <n v="1"/>
    <x v="3"/>
    <s v="children's books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b v="0"/>
    <n v="33"/>
    <b v="0"/>
    <s v="publishing/children's books"/>
    <n v="10"/>
    <n v="63.1"/>
    <x v="3"/>
    <s v="children's books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b v="0"/>
    <n v="0"/>
    <b v="0"/>
    <s v="publishing/children's books"/>
    <n v="0"/>
    <s v="0"/>
    <x v="3"/>
    <s v="children's books"/>
    <x v="5"/>
  </r>
  <r>
    <n v="2772"/>
    <x v="2771"/>
    <s v="See the little boy in the photo? Doesn't he look angelic? Wouldn't you like to read his story? Take a look at this......."/>
    <n v="8000"/>
    <n v="0"/>
    <x v="2"/>
    <x v="0"/>
    <s v="USD"/>
    <d v="2013-10-05T20:51:34"/>
    <x v="2772"/>
    <b v="0"/>
    <n v="0"/>
    <b v="0"/>
    <s v="publishing/children's books"/>
    <n v="0"/>
    <s v="0"/>
    <x v="3"/>
    <s v="children's books"/>
    <x v="4"/>
  </r>
  <r>
    <n v="2773"/>
    <x v="2772"/>
    <s v="Parents know the pain of rereading bad bedtime stories. I want to write stories that all ages will enjoy"/>
    <n v="530"/>
    <n v="1"/>
    <x v="2"/>
    <x v="5"/>
    <s v="CAD"/>
    <d v="2016-04-24T20:45:21"/>
    <x v="2773"/>
    <b v="0"/>
    <n v="1"/>
    <b v="0"/>
    <s v="publishing/children's books"/>
    <n v="0"/>
    <n v="1"/>
    <x v="3"/>
    <s v="children's books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b v="0"/>
    <n v="13"/>
    <b v="0"/>
    <s v="publishing/children's books"/>
    <n v="14"/>
    <n v="43.85"/>
    <x v="3"/>
    <s v="children's books"/>
    <x v="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b v="0"/>
    <n v="2"/>
    <b v="0"/>
    <s v="publishing/children's books"/>
    <n v="3"/>
    <n v="75"/>
    <x v="3"/>
    <s v="children's books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b v="0"/>
    <n v="36"/>
    <b v="0"/>
    <s v="publishing/children's books"/>
    <n v="8"/>
    <n v="45.97"/>
    <x v="3"/>
    <s v="children's books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b v="0"/>
    <n v="1"/>
    <b v="0"/>
    <s v="publishing/children's books"/>
    <n v="0"/>
    <n v="10"/>
    <x v="3"/>
    <s v="children's books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b v="0"/>
    <n v="15"/>
    <b v="0"/>
    <s v="publishing/children's books"/>
    <n v="26"/>
    <n v="93.67"/>
    <x v="3"/>
    <s v="children's books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d v="2015-11-22T15:03:41"/>
    <x v="2779"/>
    <b v="0"/>
    <n v="1"/>
    <b v="0"/>
    <s v="publishing/children's books"/>
    <n v="2"/>
    <n v="53"/>
    <x v="3"/>
    <s v="children's books"/>
    <x v="0"/>
  </r>
  <r>
    <n v="2780"/>
    <x v="2779"/>
    <s v="Turn the World with my kids, and then write a book with the advice for traveling with baby"/>
    <n v="100000"/>
    <n v="0"/>
    <x v="2"/>
    <x v="13"/>
    <s v="EUR"/>
    <d v="2017-03-10T10:44:48"/>
    <x v="2780"/>
    <b v="0"/>
    <n v="0"/>
    <b v="0"/>
    <s v="publishing/children's books"/>
    <n v="0"/>
    <s v="0"/>
    <x v="3"/>
    <s v="children's books"/>
    <x v="1"/>
  </r>
  <r>
    <n v="2781"/>
    <x v="2780"/>
    <s v="STRIKE, DANCE AND RISE with us at the University of Utah to end violence against women and girls!"/>
    <n v="1250"/>
    <n v="1316"/>
    <x v="0"/>
    <x v="0"/>
    <s v="USD"/>
    <d v="2015-02-12T07:00:00"/>
    <x v="2781"/>
    <b v="0"/>
    <n v="28"/>
    <b v="1"/>
    <s v="theater/plays"/>
    <n v="105"/>
    <n v="47"/>
    <x v="1"/>
    <s v="plays"/>
    <x v="0"/>
  </r>
  <r>
    <n v="2782"/>
    <x v="2781"/>
    <s v="The premiere theatre troupe in SE Michigan offering acting opportunities for the 50+ actor."/>
    <n v="1000"/>
    <n v="1200"/>
    <x v="0"/>
    <x v="0"/>
    <s v="USD"/>
    <d v="2015-02-17T04:59:00"/>
    <x v="2782"/>
    <b v="0"/>
    <n v="18"/>
    <b v="1"/>
    <s v="theater/plays"/>
    <n v="120"/>
    <n v="66.67"/>
    <x v="1"/>
    <s v="plays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b v="0"/>
    <n v="61"/>
    <b v="1"/>
    <s v="theater/plays"/>
    <n v="115"/>
    <n v="18.77"/>
    <x v="1"/>
    <s v="plays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d v="2014-10-29T18:54:03"/>
    <x v="2784"/>
    <b v="0"/>
    <n v="108"/>
    <b v="1"/>
    <s v="theater/plays"/>
    <n v="119"/>
    <n v="66.11"/>
    <x v="1"/>
    <s v="plays"/>
    <x v="3"/>
  </r>
  <r>
    <n v="2785"/>
    <x v="2784"/>
    <s v="Bare Theatre and Raleigh Little Theatre present Shakespeare's epic, set in a post-apocalyptic dystopia."/>
    <n v="5000"/>
    <n v="5234"/>
    <x v="0"/>
    <x v="0"/>
    <s v="USD"/>
    <d v="2016-08-05T21:00:00"/>
    <x v="2785"/>
    <b v="0"/>
    <n v="142"/>
    <b v="1"/>
    <s v="theater/plays"/>
    <n v="105"/>
    <n v="36.86"/>
    <x v="1"/>
    <s v="plays"/>
    <x v="2"/>
  </r>
  <r>
    <n v="2786"/>
    <x v="2785"/>
    <s v="A heart-melting farce about sex, art and the lovelorn lay-abouts of London-town."/>
    <n v="2500"/>
    <n v="2946"/>
    <x v="0"/>
    <x v="1"/>
    <s v="GBP"/>
    <d v="2014-07-09T13:39:40"/>
    <x v="2786"/>
    <b v="0"/>
    <n v="74"/>
    <b v="1"/>
    <s v="theater/plays"/>
    <n v="118"/>
    <n v="39.81"/>
    <x v="1"/>
    <s v="plays"/>
    <x v="3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b v="0"/>
    <n v="38"/>
    <b v="1"/>
    <s v="theater/plays"/>
    <n v="120"/>
    <n v="31.5"/>
    <x v="1"/>
    <s v="plays"/>
    <x v="3"/>
  </r>
  <r>
    <n v="2788"/>
    <x v="2787"/>
    <s v="MOVING FORWARD! WE HAVE REACHED GOAL BUT HAVE MORE TIME!! PLEASE CONSIDER PLEDGING."/>
    <n v="2000"/>
    <n v="2050"/>
    <x v="0"/>
    <x v="0"/>
    <s v="USD"/>
    <d v="2016-07-29T16:50:43"/>
    <x v="2788"/>
    <b v="0"/>
    <n v="20"/>
    <b v="1"/>
    <s v="theater/plays"/>
    <n v="103"/>
    <n v="102.5"/>
    <x v="1"/>
    <s v="plays"/>
    <x v="2"/>
  </r>
  <r>
    <n v="2789"/>
    <x v="2788"/>
    <s v="BNT's Biggest Adventure So Far: Our 2015 full length production!"/>
    <n v="3000"/>
    <n v="3035"/>
    <x v="0"/>
    <x v="0"/>
    <s v="USD"/>
    <d v="2015-03-12T04:00:00"/>
    <x v="2789"/>
    <b v="0"/>
    <n v="24"/>
    <b v="1"/>
    <s v="theater/plays"/>
    <n v="101"/>
    <n v="126.46"/>
    <x v="1"/>
    <s v="plays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b v="0"/>
    <n v="66"/>
    <b v="1"/>
    <s v="theater/plays"/>
    <n v="105"/>
    <n v="47.88"/>
    <x v="1"/>
    <s v="plays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b v="0"/>
    <n v="28"/>
    <b v="1"/>
    <s v="theater/plays"/>
    <n v="103"/>
    <n v="73.209999999999994"/>
    <x v="1"/>
    <s v="plays"/>
    <x v="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b v="0"/>
    <n v="24"/>
    <b v="1"/>
    <s v="theater/plays"/>
    <n v="108"/>
    <n v="89.67"/>
    <x v="1"/>
    <s v="plays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b v="0"/>
    <n v="73"/>
    <b v="1"/>
    <s v="theater/plays"/>
    <n v="111"/>
    <n v="151.46"/>
    <x v="1"/>
    <s v="plays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b v="0"/>
    <n v="3"/>
    <b v="1"/>
    <s v="theater/plays"/>
    <n v="150"/>
    <n v="25"/>
    <x v="1"/>
    <s v="plays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d v="2014-06-06T23:00:00"/>
    <x v="2795"/>
    <b v="0"/>
    <n v="20"/>
    <b v="1"/>
    <s v="theater/plays"/>
    <n v="104"/>
    <n v="36.5"/>
    <x v="1"/>
    <s v="plays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b v="0"/>
    <n v="21"/>
    <b v="1"/>
    <s v="theater/plays"/>
    <n v="116"/>
    <n v="44"/>
    <x v="1"/>
    <s v="plays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b v="0"/>
    <n v="94"/>
    <b v="1"/>
    <s v="theater/plays"/>
    <n v="103"/>
    <n v="87.36"/>
    <x v="1"/>
    <s v="plays"/>
    <x v="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b v="0"/>
    <n v="139"/>
    <b v="1"/>
    <s v="theater/plays"/>
    <n v="101"/>
    <n v="36.47"/>
    <x v="1"/>
    <s v="plays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b v="0"/>
    <n v="130"/>
    <b v="1"/>
    <s v="theater/plays"/>
    <n v="117"/>
    <n v="44.86"/>
    <x v="1"/>
    <s v="plays"/>
    <x v="2"/>
  </r>
  <r>
    <n v="2800"/>
    <x v="2799"/>
    <s v="Exeter University Theatre Company is bringing the award winning play by Dale Wasserman to Exeter's Northcott Theatre"/>
    <n v="1000"/>
    <n v="1330"/>
    <x v="0"/>
    <x v="1"/>
    <s v="GBP"/>
    <d v="2015-01-04T13:16:06"/>
    <x v="2800"/>
    <b v="0"/>
    <n v="31"/>
    <b v="1"/>
    <s v="theater/plays"/>
    <n v="133"/>
    <n v="42.9"/>
    <x v="1"/>
    <s v="plays"/>
    <x v="3"/>
  </r>
  <r>
    <n v="2801"/>
    <x v="2800"/>
    <s v="Arise Theatre Company's production of August Strindberg's expressionist masterpiece 'A Dream Play'."/>
    <n v="500"/>
    <n v="666"/>
    <x v="0"/>
    <x v="2"/>
    <s v="AUD"/>
    <d v="2014-10-10T11:00:00"/>
    <x v="2801"/>
    <b v="0"/>
    <n v="13"/>
    <b v="1"/>
    <s v="theater/plays"/>
    <n v="133"/>
    <n v="51.23"/>
    <x v="1"/>
    <s v="plays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b v="0"/>
    <n v="90"/>
    <b v="1"/>
    <s v="theater/plays"/>
    <n v="102"/>
    <n v="33.94"/>
    <x v="1"/>
    <s v="plays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b v="0"/>
    <n v="141"/>
    <b v="1"/>
    <s v="theater/plays"/>
    <n v="128"/>
    <n v="90.74"/>
    <x v="1"/>
    <s v="plays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b v="0"/>
    <n v="23"/>
    <b v="1"/>
    <s v="theater/plays"/>
    <n v="115"/>
    <n v="50"/>
    <x v="1"/>
    <s v="plays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b v="0"/>
    <n v="18"/>
    <b v="1"/>
    <s v="theater/plays"/>
    <n v="110"/>
    <n v="24.44"/>
    <x v="1"/>
    <s v="plays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d v="2015-08-05T11:00:00"/>
    <x v="2806"/>
    <b v="0"/>
    <n v="76"/>
    <b v="1"/>
    <s v="theater/plays"/>
    <n v="112"/>
    <n v="44.25"/>
    <x v="1"/>
    <s v="plays"/>
    <x v="0"/>
  </r>
  <r>
    <n v="2807"/>
    <x v="2806"/>
    <s v="Bringing Shakespeare back to the Playwrights"/>
    <n v="5000"/>
    <n v="6300"/>
    <x v="0"/>
    <x v="0"/>
    <s v="USD"/>
    <d v="2015-06-29T20:57:18"/>
    <x v="2807"/>
    <b v="0"/>
    <n v="93"/>
    <b v="1"/>
    <s v="theater/plays"/>
    <n v="126"/>
    <n v="67.739999999999995"/>
    <x v="1"/>
    <s v="plays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b v="0"/>
    <n v="69"/>
    <b v="1"/>
    <s v="theater/plays"/>
    <n v="100"/>
    <n v="65.38"/>
    <x v="1"/>
    <s v="plays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b v="0"/>
    <n v="21"/>
    <b v="1"/>
    <s v="theater/plays"/>
    <n v="102"/>
    <n v="121.9"/>
    <x v="1"/>
    <s v="plays"/>
    <x v="2"/>
  </r>
  <r>
    <n v="2810"/>
    <x v="2809"/>
    <s v="We're remounting the musical that brought down the Bush Administration: A Brief History of the Earth And Everything In It!"/>
    <n v="2500"/>
    <n v="2705"/>
    <x v="0"/>
    <x v="0"/>
    <s v="USD"/>
    <d v="2014-06-01T03:59:00"/>
    <x v="2810"/>
    <b v="0"/>
    <n v="57"/>
    <b v="1"/>
    <s v="theater/plays"/>
    <n v="108"/>
    <n v="47.46"/>
    <x v="1"/>
    <s v="plays"/>
    <x v="3"/>
  </r>
  <r>
    <n v="2811"/>
    <x v="2810"/>
    <s v="Ray Gunn and Starburst is an audio sci-fi/comedy sending up the tropes of classic and pulp science-fiction."/>
    <n v="10000"/>
    <n v="10027"/>
    <x v="0"/>
    <x v="1"/>
    <s v="GBP"/>
    <d v="2015-02-23T11:55:03"/>
    <x v="2811"/>
    <b v="0"/>
    <n v="108"/>
    <b v="1"/>
    <s v="theater/plays"/>
    <n v="100"/>
    <n v="92.84"/>
    <x v="1"/>
    <s v="plays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d v="2015-04-06T04:00:00"/>
    <x v="2812"/>
    <b v="0"/>
    <n v="83"/>
    <b v="1"/>
    <s v="theater/plays"/>
    <n v="113"/>
    <n v="68.25"/>
    <x v="1"/>
    <s v="plays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b v="0"/>
    <n v="96"/>
    <b v="1"/>
    <s v="theater/plays"/>
    <n v="128"/>
    <n v="37.21"/>
    <x v="1"/>
    <s v="plays"/>
    <x v="2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b v="0"/>
    <n v="64"/>
    <b v="1"/>
    <s v="theater/plays"/>
    <n v="108"/>
    <n v="25.25"/>
    <x v="1"/>
    <s v="plays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d v="2016-08-07T18:38:29"/>
    <x v="2815"/>
    <b v="0"/>
    <n v="14"/>
    <b v="1"/>
    <s v="theater/plays"/>
    <n v="242"/>
    <n v="43.21"/>
    <x v="1"/>
    <s v="plays"/>
    <x v="2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b v="0"/>
    <n v="169"/>
    <b v="1"/>
    <s v="theater/plays"/>
    <n v="142"/>
    <n v="25.13"/>
    <x v="1"/>
    <s v="plays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b v="0"/>
    <n v="33"/>
    <b v="1"/>
    <s v="theater/plays"/>
    <n v="130"/>
    <n v="23.64"/>
    <x v="1"/>
    <s v="plays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d v="2015-09-23T14:21:26"/>
    <x v="2818"/>
    <b v="0"/>
    <n v="102"/>
    <b v="1"/>
    <s v="theater/plays"/>
    <n v="106"/>
    <n v="103.95"/>
    <x v="1"/>
    <s v="plays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d v="2015-06-14T12:36:49"/>
    <x v="2819"/>
    <b v="0"/>
    <n v="104"/>
    <b v="1"/>
    <s v="theater/plays"/>
    <n v="105"/>
    <n v="50.38"/>
    <x v="1"/>
    <s v="plays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b v="0"/>
    <n v="20"/>
    <b v="1"/>
    <s v="theater/plays"/>
    <n v="136"/>
    <n v="13.6"/>
    <x v="1"/>
    <s v="plays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b v="0"/>
    <n v="35"/>
    <b v="1"/>
    <s v="theater/plays"/>
    <n v="100"/>
    <n v="28.57"/>
    <x v="1"/>
    <s v="plays"/>
    <x v="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b v="0"/>
    <n v="94"/>
    <b v="1"/>
    <s v="theater/plays"/>
    <n v="100"/>
    <n v="63.83"/>
    <x v="1"/>
    <s v="plays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b v="0"/>
    <n v="14"/>
    <b v="1"/>
    <s v="theater/plays"/>
    <n v="124"/>
    <n v="8.86"/>
    <x v="1"/>
    <s v="plays"/>
    <x v="0"/>
  </r>
  <r>
    <n v="2824"/>
    <x v="2823"/>
    <s v="I wrote a One Act play called The Rooftop for a Female Playwright's festival. Every little bit helps!"/>
    <n v="650"/>
    <n v="760"/>
    <x v="0"/>
    <x v="0"/>
    <s v="USD"/>
    <d v="2015-06-13T01:43:00"/>
    <x v="2824"/>
    <b v="0"/>
    <n v="15"/>
    <b v="1"/>
    <s v="theater/plays"/>
    <n v="117"/>
    <n v="50.67"/>
    <x v="1"/>
    <s v="plays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b v="0"/>
    <n v="51"/>
    <b v="1"/>
    <s v="theater/plays"/>
    <n v="103"/>
    <n v="60.78"/>
    <x v="1"/>
    <s v="plays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b v="0"/>
    <n v="19"/>
    <b v="1"/>
    <s v="theater/plays"/>
    <n v="108"/>
    <n v="113.42"/>
    <x v="1"/>
    <s v="plays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b v="0"/>
    <n v="23"/>
    <b v="1"/>
    <s v="theater/plays"/>
    <n v="120"/>
    <n v="104.57"/>
    <x v="1"/>
    <s v="plays"/>
    <x v="2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b v="0"/>
    <n v="97"/>
    <b v="1"/>
    <s v="theater/plays"/>
    <n v="100"/>
    <n v="98.31"/>
    <x v="1"/>
    <s v="plays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b v="0"/>
    <n v="76"/>
    <b v="1"/>
    <s v="theater/plays"/>
    <n v="107"/>
    <n v="35.04"/>
    <x v="1"/>
    <s v="plays"/>
    <x v="2"/>
  </r>
  <r>
    <n v="2830"/>
    <x v="2829"/>
    <s v="Avalon is a new South African Township play and Nakhtik is a  danced political lecture."/>
    <n v="3000"/>
    <n v="3000"/>
    <x v="0"/>
    <x v="0"/>
    <s v="USD"/>
    <d v="2014-05-12T03:59:00"/>
    <x v="2830"/>
    <b v="0"/>
    <n v="11"/>
    <b v="1"/>
    <s v="theater/plays"/>
    <n v="100"/>
    <n v="272.73"/>
    <x v="1"/>
    <s v="plays"/>
    <x v="3"/>
  </r>
  <r>
    <n v="2831"/>
    <x v="2830"/>
    <s v="We each wrote a play and would like to produce them for you for nothing more than art's sake!"/>
    <n v="3000"/>
    <n v="3320"/>
    <x v="0"/>
    <x v="0"/>
    <s v="USD"/>
    <d v="2015-07-16T19:47:50"/>
    <x v="2831"/>
    <b v="0"/>
    <n v="52"/>
    <b v="1"/>
    <s v="theater/plays"/>
    <n v="111"/>
    <n v="63.85"/>
    <x v="1"/>
    <s v="plays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b v="0"/>
    <n v="95"/>
    <b v="1"/>
    <s v="theater/plays"/>
    <n v="115"/>
    <n v="30.19"/>
    <x v="1"/>
    <s v="plays"/>
    <x v="3"/>
  </r>
  <r>
    <n v="2833"/>
    <x v="2832"/>
    <s v="A new play about exploring outer space"/>
    <n v="2700"/>
    <n v="2923"/>
    <x v="0"/>
    <x v="0"/>
    <s v="USD"/>
    <d v="2015-10-11T02:00:00"/>
    <x v="2833"/>
    <b v="0"/>
    <n v="35"/>
    <b v="1"/>
    <s v="theater/plays"/>
    <n v="108"/>
    <n v="83.51"/>
    <x v="1"/>
    <s v="plays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b v="0"/>
    <n v="21"/>
    <b v="1"/>
    <s v="theater/plays"/>
    <n v="170"/>
    <n v="64.760000000000005"/>
    <x v="1"/>
    <s v="plays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d v="2015-12-05T00:00:00"/>
    <x v="2835"/>
    <b v="0"/>
    <n v="93"/>
    <b v="1"/>
    <s v="theater/plays"/>
    <n v="187"/>
    <n v="20.12"/>
    <x v="1"/>
    <s v="plays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b v="0"/>
    <n v="11"/>
    <b v="1"/>
    <s v="theater/plays"/>
    <n v="108"/>
    <n v="44.09"/>
    <x v="1"/>
    <s v="plays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b v="0"/>
    <n v="21"/>
    <b v="1"/>
    <s v="theater/plays"/>
    <n v="100"/>
    <n v="40.479999999999997"/>
    <x v="1"/>
    <s v="plays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d v="2014-08-13T22:00:00"/>
    <x v="2838"/>
    <b v="0"/>
    <n v="54"/>
    <b v="1"/>
    <s v="theater/plays"/>
    <n v="120"/>
    <n v="44.54"/>
    <x v="1"/>
    <s v="plays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b v="0"/>
    <n v="31"/>
    <b v="1"/>
    <s v="theater/plays"/>
    <n v="111"/>
    <n v="125.81"/>
    <x v="1"/>
    <s v="plays"/>
    <x v="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b v="0"/>
    <n v="132"/>
    <b v="1"/>
    <s v="theater/plays"/>
    <n v="104"/>
    <n v="19.7"/>
    <x v="1"/>
    <s v="plays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b v="0"/>
    <n v="1"/>
    <b v="0"/>
    <s v="theater/plays"/>
    <n v="1"/>
    <n v="10"/>
    <x v="1"/>
    <s v="plays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b v="0"/>
    <n v="0"/>
    <b v="0"/>
    <s v="theater/plays"/>
    <n v="0"/>
    <s v="0"/>
    <x v="1"/>
    <s v="plays"/>
    <x v="3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b v="0"/>
    <n v="0"/>
    <b v="0"/>
    <s v="theater/plays"/>
    <n v="0"/>
    <s v="0"/>
    <x v="1"/>
    <s v="plays"/>
    <x v="2"/>
  </r>
  <r>
    <n v="2844"/>
    <x v="2843"/>
    <s v="Zwei ausgebildete Schauspieler, ein Musiker - gemeinsam bringt man ein waschechtes KabarettstÃ¼ck auf die BÃ¼hne."/>
    <n v="550"/>
    <n v="30"/>
    <x v="2"/>
    <x v="15"/>
    <s v="EUR"/>
    <d v="2017-01-04T13:06:20"/>
    <x v="2844"/>
    <b v="0"/>
    <n v="1"/>
    <b v="0"/>
    <s v="theater/plays"/>
    <n v="5"/>
    <n v="30"/>
    <x v="1"/>
    <s v="plays"/>
    <x v="2"/>
  </r>
  <r>
    <n v="2845"/>
    <x v="2844"/>
    <s v="The Maderati: A bitingly witty absurdest comedy, which pokes wickedly perceptive fun at NY artist lifestyle."/>
    <n v="7500"/>
    <n v="2366"/>
    <x v="2"/>
    <x v="0"/>
    <s v="USD"/>
    <d v="2015-06-08T00:23:53"/>
    <x v="2845"/>
    <b v="0"/>
    <n v="39"/>
    <b v="0"/>
    <s v="theater/plays"/>
    <n v="32"/>
    <n v="60.67"/>
    <x v="1"/>
    <s v="plays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b v="0"/>
    <n v="0"/>
    <b v="0"/>
    <s v="theater/plays"/>
    <n v="0"/>
    <s v="0"/>
    <x v="1"/>
    <s v="plays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b v="0"/>
    <n v="0"/>
    <b v="0"/>
    <s v="theater/plays"/>
    <n v="0"/>
    <s v="0"/>
    <x v="1"/>
    <s v="plays"/>
    <x v="2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b v="0"/>
    <n v="3"/>
    <b v="0"/>
    <s v="theater/plays"/>
    <n v="0"/>
    <n v="23.33"/>
    <x v="1"/>
    <s v="plays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d v="2016-04-23T10:16:40"/>
    <x v="2849"/>
    <b v="0"/>
    <n v="1"/>
    <b v="0"/>
    <s v="theater/plays"/>
    <n v="1"/>
    <n v="5"/>
    <x v="1"/>
    <s v="plays"/>
    <x v="2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b v="0"/>
    <n v="13"/>
    <b v="0"/>
    <s v="theater/plays"/>
    <n v="4"/>
    <n v="23.92"/>
    <x v="1"/>
    <s v="plays"/>
    <x v="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b v="0"/>
    <n v="0"/>
    <b v="0"/>
    <s v="theater/plays"/>
    <n v="0"/>
    <s v="0"/>
    <x v="1"/>
    <s v="plays"/>
    <x v="2"/>
  </r>
  <r>
    <n v="2852"/>
    <x v="2851"/>
    <s v="Just one time back to the past on the Freedom Train will open your eyes and your lives will never ever be the same!"/>
    <n v="5000"/>
    <n v="95"/>
    <x v="2"/>
    <x v="0"/>
    <s v="USD"/>
    <d v="2014-06-21T01:05:03"/>
    <x v="2852"/>
    <b v="0"/>
    <n v="6"/>
    <b v="0"/>
    <s v="theater/plays"/>
    <n v="2"/>
    <n v="15.83"/>
    <x v="1"/>
    <s v="plays"/>
    <x v="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b v="0"/>
    <n v="0"/>
    <b v="0"/>
    <s v="theater/plays"/>
    <n v="0"/>
    <s v="0"/>
    <x v="1"/>
    <s v="plays"/>
    <x v="3"/>
  </r>
  <r>
    <n v="2854"/>
    <x v="2853"/>
    <s v="Almost Random Theatre's play about a candidate - with no policies - who is seeking election in May 2015"/>
    <n v="1000"/>
    <n v="417"/>
    <x v="2"/>
    <x v="1"/>
    <s v="GBP"/>
    <d v="2015-05-07T17:11:59"/>
    <x v="2854"/>
    <b v="0"/>
    <n v="14"/>
    <b v="0"/>
    <s v="theater/plays"/>
    <n v="42"/>
    <n v="29.79"/>
    <x v="1"/>
    <s v="plays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b v="0"/>
    <n v="5"/>
    <b v="0"/>
    <s v="theater/plays"/>
    <n v="50"/>
    <n v="60"/>
    <x v="1"/>
    <s v="plays"/>
    <x v="2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b v="0"/>
    <n v="6"/>
    <b v="0"/>
    <s v="theater/plays"/>
    <n v="5"/>
    <n v="24.33"/>
    <x v="1"/>
    <s v="plays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b v="0"/>
    <n v="15"/>
    <b v="0"/>
    <s v="theater/plays"/>
    <n v="20"/>
    <n v="500"/>
    <x v="1"/>
    <s v="plays"/>
    <x v="2"/>
  </r>
  <r>
    <n v="2858"/>
    <x v="2857"/>
    <s v="Een Gay Party in het centrum van Amersfoort. _x000a_Een geweldige avond uit, met een show, optredens en DJ's."/>
    <n v="1000"/>
    <n v="0"/>
    <x v="2"/>
    <x v="9"/>
    <s v="EUR"/>
    <d v="2014-12-05T11:28:00"/>
    <x v="2858"/>
    <b v="0"/>
    <n v="0"/>
    <b v="0"/>
    <s v="theater/plays"/>
    <n v="0"/>
    <s v="0"/>
    <x v="1"/>
    <s v="plays"/>
    <x v="3"/>
  </r>
  <r>
    <n v="2859"/>
    <x v="2858"/>
    <s v="A theatre company that will create works to inspire young people and get everyone involved."/>
    <n v="2000"/>
    <n v="35"/>
    <x v="2"/>
    <x v="2"/>
    <s v="AUD"/>
    <d v="2015-10-16T08:41:44"/>
    <x v="2859"/>
    <b v="0"/>
    <n v="1"/>
    <b v="0"/>
    <s v="theater/plays"/>
    <n v="2"/>
    <n v="35"/>
    <x v="1"/>
    <s v="plays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b v="0"/>
    <n v="9"/>
    <b v="0"/>
    <s v="theater/plays"/>
    <n v="7"/>
    <n v="29.56"/>
    <x v="1"/>
    <s v="plays"/>
    <x v="2"/>
  </r>
  <r>
    <n v="2861"/>
    <x v="2860"/>
    <s v="The University of Queensland Drama Production Course is putting on an adaptation of William Shakespeares Julius Caesar"/>
    <n v="250"/>
    <n v="80"/>
    <x v="2"/>
    <x v="2"/>
    <s v="AUD"/>
    <d v="2015-09-24T14:10:48"/>
    <x v="2861"/>
    <b v="0"/>
    <n v="3"/>
    <b v="0"/>
    <s v="theater/plays"/>
    <n v="32"/>
    <n v="26.67"/>
    <x v="1"/>
    <s v="plays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b v="0"/>
    <n v="3"/>
    <b v="0"/>
    <s v="theater/plays"/>
    <n v="0"/>
    <n v="18.329999999999998"/>
    <x v="1"/>
    <s v="plays"/>
    <x v="3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b v="0"/>
    <n v="1"/>
    <b v="0"/>
    <s v="theater/plays"/>
    <n v="0"/>
    <n v="20"/>
    <x v="1"/>
    <s v="plays"/>
    <x v="3"/>
  </r>
  <r>
    <n v="2864"/>
    <x v="2863"/>
    <s v="Accessible, original theatre for all!"/>
    <n v="2500"/>
    <n v="40"/>
    <x v="2"/>
    <x v="1"/>
    <s v="GBP"/>
    <d v="2015-07-17T13:18:00"/>
    <x v="2864"/>
    <b v="0"/>
    <n v="3"/>
    <b v="0"/>
    <s v="theater/plays"/>
    <n v="2"/>
    <n v="13.33"/>
    <x v="1"/>
    <s v="plays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d v="2015-01-06T02:44:19"/>
    <x v="2865"/>
    <b v="0"/>
    <n v="0"/>
    <b v="0"/>
    <s v="theater/plays"/>
    <n v="0"/>
    <s v="0"/>
    <x v="1"/>
    <s v="plays"/>
    <x v="3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b v="0"/>
    <n v="2"/>
    <b v="0"/>
    <s v="theater/plays"/>
    <n v="1"/>
    <n v="22.5"/>
    <x v="1"/>
    <s v="plays"/>
    <x v="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b v="0"/>
    <n v="10"/>
    <b v="0"/>
    <s v="theater/plays"/>
    <n v="20"/>
    <n v="50.4"/>
    <x v="1"/>
    <s v="plays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b v="0"/>
    <n v="60"/>
    <b v="0"/>
    <s v="theater/plays"/>
    <n v="42"/>
    <n v="105.03"/>
    <x v="1"/>
    <s v="plays"/>
    <x v="2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b v="0"/>
    <n v="5"/>
    <b v="0"/>
    <s v="theater/plays"/>
    <n v="1"/>
    <n v="35.4"/>
    <x v="1"/>
    <s v="plays"/>
    <x v="2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b v="0"/>
    <n v="9"/>
    <b v="0"/>
    <s v="theater/plays"/>
    <n v="15"/>
    <n v="83.33"/>
    <x v="1"/>
    <s v="plays"/>
    <x v="3"/>
  </r>
  <r>
    <n v="2871"/>
    <x v="2870"/>
    <s v="America's dad or serial rapist? Or both? The stories of the Bill Cosby accusers and the society so skeptical of them."/>
    <n v="10000"/>
    <n v="467"/>
    <x v="2"/>
    <x v="0"/>
    <s v="USD"/>
    <d v="2014-12-21T17:43:33"/>
    <x v="2871"/>
    <b v="0"/>
    <n v="13"/>
    <b v="0"/>
    <s v="theater/plays"/>
    <n v="5"/>
    <n v="35.92"/>
    <x v="1"/>
    <s v="plays"/>
    <x v="3"/>
  </r>
  <r>
    <n v="2872"/>
    <x v="2871"/>
    <s v="Local Theatre group in Loudoun County, Virginia. Looking for funds to start producing shows!"/>
    <n v="3000"/>
    <n v="0"/>
    <x v="2"/>
    <x v="0"/>
    <s v="USD"/>
    <d v="2015-06-20T02:47:18"/>
    <x v="2872"/>
    <b v="0"/>
    <n v="0"/>
    <b v="0"/>
    <s v="theater/plays"/>
    <n v="0"/>
    <s v="0"/>
    <x v="1"/>
    <s v="plays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b v="0"/>
    <n v="8"/>
    <b v="0"/>
    <s v="theater/plays"/>
    <n v="38"/>
    <n v="119.13"/>
    <x v="1"/>
    <s v="plays"/>
    <x v="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b v="0"/>
    <n v="3"/>
    <b v="0"/>
    <s v="theater/plays"/>
    <n v="5"/>
    <n v="90.33"/>
    <x v="1"/>
    <s v="plays"/>
    <x v="2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b v="0"/>
    <n v="3"/>
    <b v="0"/>
    <s v="theater/plays"/>
    <n v="0"/>
    <n v="2.33"/>
    <x v="1"/>
    <s v="plays"/>
    <x v="2"/>
  </r>
  <r>
    <n v="2876"/>
    <x v="2875"/>
    <s v="Charlotte NC playwright looking to showcase a series of three stage plays.  Plays are funny, completed and ready to run!"/>
    <n v="150000"/>
    <n v="0"/>
    <x v="2"/>
    <x v="0"/>
    <s v="USD"/>
    <d v="2015-07-16T17:51:19"/>
    <x v="2876"/>
    <b v="0"/>
    <n v="0"/>
    <b v="0"/>
    <s v="theater/plays"/>
    <n v="0"/>
    <s v="0"/>
    <x v="1"/>
    <s v="plays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b v="0"/>
    <n v="6"/>
    <b v="0"/>
    <s v="theater/plays"/>
    <n v="11"/>
    <n v="108.33"/>
    <x v="1"/>
    <s v="plays"/>
    <x v="2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b v="0"/>
    <n v="4"/>
    <b v="0"/>
    <s v="theater/plays"/>
    <n v="2"/>
    <n v="15.75"/>
    <x v="1"/>
    <s v="plays"/>
    <x v="0"/>
  </r>
  <r>
    <n v="2879"/>
    <x v="2878"/>
    <s v="She that fines a husband? Wait, is that right? Girl... you better check yourself, before you wreck yourself!"/>
    <n v="11200"/>
    <n v="29"/>
    <x v="2"/>
    <x v="0"/>
    <s v="USD"/>
    <d v="2016-01-20T17:24:21"/>
    <x v="2879"/>
    <b v="0"/>
    <n v="1"/>
    <b v="0"/>
    <s v="theater/plays"/>
    <n v="0"/>
    <n v="29"/>
    <x v="1"/>
    <s v="plays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b v="0"/>
    <n v="29"/>
    <b v="0"/>
    <s v="theater/plays"/>
    <n v="23"/>
    <n v="96.55"/>
    <x v="1"/>
    <s v="plays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b v="0"/>
    <n v="0"/>
    <b v="0"/>
    <s v="theater/plays"/>
    <n v="0"/>
    <s v="0"/>
    <x v="1"/>
    <s v="plays"/>
    <x v="3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b v="0"/>
    <n v="4"/>
    <b v="0"/>
    <s v="theater/plays"/>
    <n v="34"/>
    <n v="63"/>
    <x v="1"/>
    <s v="plays"/>
    <x v="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b v="0"/>
    <n v="5"/>
    <b v="0"/>
    <s v="theater/plays"/>
    <n v="19"/>
    <n v="381.6"/>
    <x v="1"/>
    <s v="plays"/>
    <x v="2"/>
  </r>
  <r>
    <n v="2884"/>
    <x v="2883"/>
    <s v="Come explore the dream world of Jim Morrison, rock singer, mystic, poet, shaman."/>
    <n v="45000"/>
    <n v="185"/>
    <x v="2"/>
    <x v="0"/>
    <s v="USD"/>
    <d v="2014-12-05T17:27:15"/>
    <x v="2884"/>
    <b v="0"/>
    <n v="4"/>
    <b v="0"/>
    <s v="theater/plays"/>
    <n v="0"/>
    <n v="46.25"/>
    <x v="1"/>
    <s v="plays"/>
    <x v="3"/>
  </r>
  <r>
    <n v="2885"/>
    <x v="2884"/>
    <s v="An historic and proud work of Polish nationalistic literature performed on stage."/>
    <n v="400"/>
    <n v="130"/>
    <x v="2"/>
    <x v="0"/>
    <s v="USD"/>
    <d v="2015-03-14T00:50:01"/>
    <x v="2885"/>
    <b v="0"/>
    <n v="5"/>
    <b v="0"/>
    <s v="theater/plays"/>
    <n v="33"/>
    <n v="26"/>
    <x v="1"/>
    <s v="plays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b v="0"/>
    <n v="1"/>
    <b v="0"/>
    <s v="theater/plays"/>
    <n v="5"/>
    <n v="10"/>
    <x v="1"/>
    <s v="plays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b v="0"/>
    <n v="1"/>
    <b v="0"/>
    <s v="theater/plays"/>
    <n v="0"/>
    <n v="5"/>
    <x v="1"/>
    <s v="plays"/>
    <x v="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b v="0"/>
    <n v="0"/>
    <b v="0"/>
    <s v="theater/plays"/>
    <n v="0"/>
    <s v="0"/>
    <x v="1"/>
    <s v="plays"/>
    <x v="3"/>
  </r>
  <r>
    <n v="2889"/>
    <x v="2888"/>
    <s v="Halfway, Nebraska explores the limits of hope and what it means to love someone who may be too far damaged to save."/>
    <n v="3000"/>
    <n v="1142"/>
    <x v="2"/>
    <x v="0"/>
    <s v="USD"/>
    <d v="2014-08-29T20:43:05"/>
    <x v="2889"/>
    <b v="0"/>
    <n v="14"/>
    <b v="0"/>
    <s v="theater/plays"/>
    <n v="38"/>
    <n v="81.569999999999993"/>
    <x v="1"/>
    <s v="plays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b v="0"/>
    <n v="3"/>
    <b v="0"/>
    <s v="theater/plays"/>
    <n v="1"/>
    <n v="7"/>
    <x v="1"/>
    <s v="plays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b v="0"/>
    <n v="10"/>
    <b v="0"/>
    <s v="theater/plays"/>
    <n v="3"/>
    <n v="27.3"/>
    <x v="1"/>
    <s v="plays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d v="2014-08-25T21:00:00"/>
    <x v="2892"/>
    <b v="0"/>
    <n v="17"/>
    <b v="0"/>
    <s v="theater/plays"/>
    <n v="9"/>
    <n v="29.41"/>
    <x v="1"/>
    <s v="plays"/>
    <x v="3"/>
  </r>
  <r>
    <n v="2893"/>
    <x v="2892"/>
    <s v="Fundraising for REDISCOVERING KIA THE PLAY"/>
    <n v="5000"/>
    <n v="25"/>
    <x v="2"/>
    <x v="0"/>
    <s v="USD"/>
    <d v="2015-01-09T02:00:00"/>
    <x v="2893"/>
    <b v="0"/>
    <n v="2"/>
    <b v="0"/>
    <s v="theater/plays"/>
    <n v="1"/>
    <n v="12.5"/>
    <x v="1"/>
    <s v="plays"/>
    <x v="3"/>
  </r>
  <r>
    <n v="2894"/>
    <x v="2893"/>
    <s v="This Is A Story About A Woman A Man And A Woman"/>
    <n v="50000"/>
    <n v="0"/>
    <x v="2"/>
    <x v="0"/>
    <s v="USD"/>
    <d v="2015-04-03T22:40:15"/>
    <x v="2894"/>
    <b v="0"/>
    <n v="0"/>
    <b v="0"/>
    <s v="theater/plays"/>
    <n v="0"/>
    <s v="0"/>
    <x v="1"/>
    <s v="plays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b v="0"/>
    <n v="4"/>
    <b v="0"/>
    <s v="theater/plays"/>
    <n v="5"/>
    <n v="5.75"/>
    <x v="1"/>
    <s v="plays"/>
    <x v="3"/>
  </r>
  <r>
    <n v="2896"/>
    <x v="2895"/>
    <s v="&quot;Miracle on 34th Street&quot; is about faith and believing in others. _x000a_We believe. Do you?"/>
    <n v="3000"/>
    <n v="625"/>
    <x v="2"/>
    <x v="0"/>
    <s v="USD"/>
    <d v="2016-12-12T06:00:00"/>
    <x v="2896"/>
    <b v="0"/>
    <n v="12"/>
    <b v="0"/>
    <s v="theater/plays"/>
    <n v="21"/>
    <n v="52.08"/>
    <x v="1"/>
    <s v="plays"/>
    <x v="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b v="0"/>
    <n v="3"/>
    <b v="0"/>
    <s v="theater/plays"/>
    <n v="5"/>
    <n v="183.33"/>
    <x v="1"/>
    <s v="plays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b v="0"/>
    <n v="12"/>
    <b v="0"/>
    <s v="theater/plays"/>
    <n v="4"/>
    <n v="26.33"/>
    <x v="1"/>
    <s v="plays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b v="0"/>
    <n v="0"/>
    <b v="0"/>
    <s v="theater/plays"/>
    <n v="0"/>
    <s v="0"/>
    <x v="1"/>
    <s v="plays"/>
    <x v="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b v="0"/>
    <n v="7"/>
    <b v="0"/>
    <s v="theater/plays"/>
    <n v="62"/>
    <n v="486.43"/>
    <x v="1"/>
    <s v="plays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d v="2015-02-07T21:42:19"/>
    <x v="2901"/>
    <b v="0"/>
    <n v="2"/>
    <b v="0"/>
    <s v="theater/plays"/>
    <n v="1"/>
    <n v="3"/>
    <x v="1"/>
    <s v="plays"/>
    <x v="3"/>
  </r>
  <r>
    <n v="2902"/>
    <x v="2901"/>
    <s v="Help me honor and bring &quot;The American Soprano&quot; Leontyne Price back to the stage one more time."/>
    <n v="150000"/>
    <n v="25"/>
    <x v="2"/>
    <x v="0"/>
    <s v="USD"/>
    <d v="2015-08-24T10:33:16"/>
    <x v="2902"/>
    <b v="0"/>
    <n v="1"/>
    <b v="0"/>
    <s v="theater/plays"/>
    <n v="0"/>
    <n v="25"/>
    <x v="1"/>
    <s v="plays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b v="0"/>
    <n v="4"/>
    <b v="0"/>
    <s v="theater/plays"/>
    <n v="1"/>
    <n v="9.75"/>
    <x v="1"/>
    <s v="plays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b v="0"/>
    <n v="4"/>
    <b v="0"/>
    <s v="theater/plays"/>
    <n v="5"/>
    <n v="18.75"/>
    <x v="1"/>
    <s v="plays"/>
    <x v="3"/>
  </r>
  <r>
    <n v="2905"/>
    <x v="2904"/>
    <s v="Philly-based feminist theatre's inaugural production about a woman's friendship with an awesome lady cowboy."/>
    <n v="3500"/>
    <n v="622"/>
    <x v="2"/>
    <x v="0"/>
    <s v="USD"/>
    <d v="2016-09-07T01:21:53"/>
    <x v="2905"/>
    <b v="0"/>
    <n v="17"/>
    <b v="0"/>
    <s v="theater/plays"/>
    <n v="18"/>
    <n v="36.590000000000003"/>
    <x v="1"/>
    <s v="plays"/>
    <x v="2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b v="0"/>
    <n v="7"/>
    <b v="0"/>
    <s v="theater/plays"/>
    <n v="9"/>
    <n v="80.709999999999994"/>
    <x v="1"/>
    <s v="plays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b v="0"/>
    <n v="2"/>
    <b v="0"/>
    <s v="theater/plays"/>
    <n v="0"/>
    <n v="1"/>
    <x v="1"/>
    <s v="plays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b v="0"/>
    <n v="5"/>
    <b v="0"/>
    <s v="theater/plays"/>
    <n v="3"/>
    <n v="52.8"/>
    <x v="1"/>
    <s v="plays"/>
    <x v="2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b v="0"/>
    <n v="1"/>
    <b v="0"/>
    <s v="theater/plays"/>
    <n v="0"/>
    <n v="20"/>
    <x v="1"/>
    <s v="plays"/>
    <x v="3"/>
  </r>
  <r>
    <n v="2910"/>
    <x v="2909"/>
    <s v="Free drama, dance and singing workshops for disadvantaged young people to inspire, create and help them follow their dreams."/>
    <n v="30000"/>
    <n v="1"/>
    <x v="2"/>
    <x v="1"/>
    <s v="GBP"/>
    <d v="2015-06-12T20:11:27"/>
    <x v="2910"/>
    <b v="0"/>
    <n v="1"/>
    <b v="0"/>
    <s v="theater/plays"/>
    <n v="0"/>
    <n v="1"/>
    <x v="1"/>
    <s v="plays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b v="0"/>
    <n v="14"/>
    <b v="0"/>
    <s v="theater/plays"/>
    <n v="37"/>
    <n v="46.93"/>
    <x v="1"/>
    <s v="plays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b v="0"/>
    <n v="26"/>
    <b v="0"/>
    <s v="theater/plays"/>
    <n v="14"/>
    <n v="78.08"/>
    <x v="1"/>
    <s v="plays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b v="0"/>
    <n v="2"/>
    <b v="0"/>
    <s v="theater/plays"/>
    <n v="0"/>
    <n v="1"/>
    <x v="1"/>
    <s v="plays"/>
    <x v="3"/>
  </r>
  <r>
    <n v="2914"/>
    <x v="2913"/>
    <s v="Hercules must complete four challenges in order to meet the father he never knew"/>
    <n v="25000"/>
    <n v="1"/>
    <x v="2"/>
    <x v="1"/>
    <s v="GBP"/>
    <d v="2015-03-14T20:46:34"/>
    <x v="2914"/>
    <b v="0"/>
    <n v="1"/>
    <b v="0"/>
    <s v="theater/plays"/>
    <n v="0"/>
    <n v="1"/>
    <x v="1"/>
    <s v="plays"/>
    <x v="0"/>
  </r>
  <r>
    <n v="2915"/>
    <x v="2914"/>
    <s v="An inclusive, cross community, multi-cultural theatre production for children aged 3 to 16 and their families"/>
    <n v="1000"/>
    <n v="611"/>
    <x v="2"/>
    <x v="1"/>
    <s v="GBP"/>
    <d v="2016-03-16T08:33:10"/>
    <x v="2915"/>
    <b v="0"/>
    <n v="3"/>
    <b v="0"/>
    <s v="theater/plays"/>
    <n v="61"/>
    <n v="203.67"/>
    <x v="1"/>
    <s v="plays"/>
    <x v="2"/>
  </r>
  <r>
    <n v="2916"/>
    <x v="2915"/>
    <s v="The moving dramatisation of one man's journey to find the truth behind the Libyan regime change."/>
    <n v="1850"/>
    <n v="145"/>
    <x v="2"/>
    <x v="1"/>
    <s v="GBP"/>
    <d v="2014-05-19T11:26:29"/>
    <x v="2916"/>
    <b v="0"/>
    <n v="7"/>
    <b v="0"/>
    <s v="theater/plays"/>
    <n v="8"/>
    <n v="20.71"/>
    <x v="1"/>
    <s v="plays"/>
    <x v="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b v="0"/>
    <n v="9"/>
    <b v="0"/>
    <s v="theater/plays"/>
    <n v="22"/>
    <n v="48.56"/>
    <x v="1"/>
    <s v="plays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d v="2015-10-29T15:06:47"/>
    <x v="2918"/>
    <b v="0"/>
    <n v="20"/>
    <b v="0"/>
    <s v="theater/plays"/>
    <n v="27"/>
    <n v="68.099999999999994"/>
    <x v="1"/>
    <s v="plays"/>
    <x v="0"/>
  </r>
  <r>
    <n v="2919"/>
    <x v="2918"/>
    <s v="A full staged reading of a new play about a boy who learns how to be happy from the most unexpected person."/>
    <n v="600"/>
    <n v="51"/>
    <x v="2"/>
    <x v="0"/>
    <s v="USD"/>
    <d v="2014-08-05T14:52:09"/>
    <x v="2919"/>
    <b v="0"/>
    <n v="6"/>
    <b v="0"/>
    <s v="theater/plays"/>
    <n v="9"/>
    <n v="8.5"/>
    <x v="1"/>
    <s v="plays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b v="0"/>
    <n v="13"/>
    <b v="0"/>
    <s v="theater/plays"/>
    <n v="27"/>
    <n v="51.62"/>
    <x v="1"/>
    <s v="plays"/>
    <x v="0"/>
  </r>
  <r>
    <n v="2921"/>
    <x v="2920"/>
    <s v="I'm creating a cabaret in which all donations go directly to Broadway Cares/Equity Fights AIDS."/>
    <n v="100"/>
    <n v="129"/>
    <x v="0"/>
    <x v="0"/>
    <s v="USD"/>
    <d v="2014-09-25T21:16:44"/>
    <x v="2921"/>
    <b v="0"/>
    <n v="3"/>
    <b v="1"/>
    <s v="theater/musical"/>
    <n v="129"/>
    <n v="43"/>
    <x v="1"/>
    <s v="musical"/>
    <x v="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b v="0"/>
    <n v="6"/>
    <b v="1"/>
    <s v="theater/musical"/>
    <n v="100"/>
    <n v="83.33"/>
    <x v="1"/>
    <s v="musical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d v="2015-01-24T03:00:00"/>
    <x v="2923"/>
    <b v="0"/>
    <n v="10"/>
    <b v="1"/>
    <s v="theater/musical"/>
    <n v="100"/>
    <n v="30"/>
    <x v="1"/>
    <s v="musical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b v="0"/>
    <n v="147"/>
    <b v="1"/>
    <s v="theater/musical"/>
    <n v="103"/>
    <n v="175.51"/>
    <x v="1"/>
    <s v="musical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d v="2014-09-11T14:01:08"/>
    <x v="2925"/>
    <b v="0"/>
    <n v="199"/>
    <b v="1"/>
    <s v="theater/musical"/>
    <n v="102"/>
    <n v="231.66"/>
    <x v="1"/>
    <s v="musical"/>
    <x v="3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b v="0"/>
    <n v="50"/>
    <b v="1"/>
    <s v="theater/musical"/>
    <n v="125"/>
    <n v="75"/>
    <x v="1"/>
    <s v="musical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b v="0"/>
    <n v="21"/>
    <b v="1"/>
    <s v="theater/musical"/>
    <n v="131"/>
    <n v="112.14"/>
    <x v="1"/>
    <s v="musical"/>
    <x v="3"/>
  </r>
  <r>
    <n v="2928"/>
    <x v="2927"/>
    <s v="This is a touring production for schools in the Treasure Valley!"/>
    <n v="1000"/>
    <n v="1000"/>
    <x v="0"/>
    <x v="0"/>
    <s v="USD"/>
    <d v="2016-03-04T23:57:26"/>
    <x v="2928"/>
    <b v="0"/>
    <n v="24"/>
    <b v="1"/>
    <s v="theater/musical"/>
    <n v="100"/>
    <n v="41.67"/>
    <x v="1"/>
    <s v="musical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b v="0"/>
    <n v="32"/>
    <b v="1"/>
    <s v="theater/musical"/>
    <n v="102"/>
    <n v="255.17"/>
    <x v="1"/>
    <s v="musical"/>
    <x v="3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b v="0"/>
    <n v="62"/>
    <b v="1"/>
    <s v="theater/musical"/>
    <n v="101"/>
    <n v="162.77000000000001"/>
    <x v="1"/>
    <s v="musical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b v="0"/>
    <n v="9"/>
    <b v="1"/>
    <s v="theater/musical"/>
    <n v="106"/>
    <n v="88.33"/>
    <x v="1"/>
    <s v="musical"/>
    <x v="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b v="0"/>
    <n v="38"/>
    <b v="1"/>
    <s v="theater/musical"/>
    <n v="105"/>
    <n v="85.74"/>
    <x v="1"/>
    <s v="musical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b v="0"/>
    <n v="54"/>
    <b v="1"/>
    <s v="theater/musical"/>
    <n v="103"/>
    <n v="47.57"/>
    <x v="1"/>
    <s v="musical"/>
    <x v="2"/>
  </r>
  <r>
    <n v="2934"/>
    <x v="2933"/>
    <s v="Powerful community theatre production of Jason Robert Brown's &quot;Songs for a New World&quot; in London, Ontario."/>
    <n v="2500"/>
    <n v="2700"/>
    <x v="0"/>
    <x v="5"/>
    <s v="CAD"/>
    <d v="2014-06-15T15:16:04"/>
    <x v="2934"/>
    <b v="0"/>
    <n v="37"/>
    <b v="1"/>
    <s v="theater/musical"/>
    <n v="108"/>
    <n v="72.97"/>
    <x v="1"/>
    <s v="musical"/>
    <x v="3"/>
  </r>
  <r>
    <n v="2935"/>
    <x v="2934"/>
    <s v="Fresco brings a full scale operatic production to your neighborhood - SNOW WHITE, set to the world's greatest music!"/>
    <n v="3500"/>
    <n v="3531"/>
    <x v="0"/>
    <x v="0"/>
    <s v="USD"/>
    <d v="2016-08-29T17:00:00"/>
    <x v="2935"/>
    <b v="0"/>
    <n v="39"/>
    <b v="1"/>
    <s v="theater/musical"/>
    <n v="101"/>
    <n v="90.54"/>
    <x v="1"/>
    <s v="musical"/>
    <x v="2"/>
  </r>
  <r>
    <n v="2936"/>
    <x v="2935"/>
    <s v="We need your help to complete our musical! Help us add two more original songs to our winter show, Babes in Toyland."/>
    <n v="1000"/>
    <n v="1280"/>
    <x v="0"/>
    <x v="0"/>
    <s v="USD"/>
    <d v="2014-10-13T04:59:00"/>
    <x v="2936"/>
    <b v="0"/>
    <n v="34"/>
    <b v="1"/>
    <s v="theater/musical"/>
    <n v="128"/>
    <n v="37.65"/>
    <x v="1"/>
    <s v="musical"/>
    <x v="3"/>
  </r>
  <r>
    <n v="2937"/>
    <x v="2936"/>
    <s v="UCAS is a new British musical premiering at the Edinburgh Fringe Festival 2014."/>
    <n v="1500"/>
    <n v="2000"/>
    <x v="0"/>
    <x v="1"/>
    <s v="GBP"/>
    <d v="2014-07-13T10:58:33"/>
    <x v="2937"/>
    <b v="0"/>
    <n v="55"/>
    <b v="1"/>
    <s v="theater/musical"/>
    <n v="133"/>
    <n v="36.36"/>
    <x v="1"/>
    <s v="musical"/>
    <x v="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b v="0"/>
    <n v="32"/>
    <b v="1"/>
    <s v="theater/musical"/>
    <n v="101"/>
    <n v="126.72"/>
    <x v="1"/>
    <s v="musical"/>
    <x v="3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b v="0"/>
    <n v="25"/>
    <b v="1"/>
    <s v="theater/musical"/>
    <n v="103"/>
    <n v="329.2"/>
    <x v="1"/>
    <s v="musical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d v="2015-01-18T18:33:38"/>
    <x v="2940"/>
    <b v="0"/>
    <n v="33"/>
    <b v="1"/>
    <s v="theater/musical"/>
    <n v="107"/>
    <n v="81.239999999999995"/>
    <x v="1"/>
    <s v="musical"/>
    <x v="3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b v="0"/>
    <n v="1"/>
    <b v="0"/>
    <s v="theater/spaces"/>
    <n v="0"/>
    <n v="1"/>
    <x v="1"/>
    <s v="spaces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b v="0"/>
    <n v="202"/>
    <b v="0"/>
    <s v="theater/spaces"/>
    <n v="20"/>
    <n v="202.23"/>
    <x v="1"/>
    <s v="spaces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d v="2015-04-13T03:06:20"/>
    <x v="2943"/>
    <b v="0"/>
    <n v="0"/>
    <b v="0"/>
    <s v="theater/spaces"/>
    <n v="0"/>
    <s v="0"/>
    <x v="1"/>
    <s v="spaces"/>
    <x v="0"/>
  </r>
  <r>
    <n v="2944"/>
    <x v="2943"/>
    <s v="Our vision: build and operate a Theater Arts Center for south-central Washington state in Goldendale."/>
    <n v="10000"/>
    <n v="100"/>
    <x v="2"/>
    <x v="0"/>
    <s v="USD"/>
    <d v="2015-06-07T21:56:38"/>
    <x v="2944"/>
    <b v="0"/>
    <n v="1"/>
    <b v="0"/>
    <s v="theater/spaces"/>
    <n v="1"/>
    <n v="100"/>
    <x v="1"/>
    <s v="spaces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b v="0"/>
    <n v="0"/>
    <b v="0"/>
    <s v="theater/spaces"/>
    <n v="0"/>
    <s v="0"/>
    <x v="1"/>
    <s v="spaces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b v="0"/>
    <n v="2"/>
    <b v="0"/>
    <s v="theater/spaces"/>
    <n v="0"/>
    <n v="1"/>
    <x v="1"/>
    <s v="spaces"/>
    <x v="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b v="0"/>
    <n v="13"/>
    <b v="0"/>
    <s v="theater/spaces"/>
    <n v="4"/>
    <n v="82.46"/>
    <x v="1"/>
    <s v="spaces"/>
    <x v="2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b v="0"/>
    <n v="9"/>
    <b v="0"/>
    <s v="theater/spaces"/>
    <n v="0"/>
    <n v="2.67"/>
    <x v="1"/>
    <s v="spaces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b v="0"/>
    <n v="2"/>
    <b v="0"/>
    <s v="theater/spaces"/>
    <n v="3"/>
    <n v="12.5"/>
    <x v="1"/>
    <s v="spaces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b v="0"/>
    <n v="0"/>
    <b v="0"/>
    <s v="theater/spaces"/>
    <n v="0"/>
    <s v="0"/>
    <x v="1"/>
    <s v="spaces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b v="0"/>
    <n v="58"/>
    <b v="0"/>
    <s v="theater/spaces"/>
    <n v="2"/>
    <n v="18.899999999999999"/>
    <x v="1"/>
    <s v="spaces"/>
    <x v="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b v="0"/>
    <n v="8"/>
    <b v="0"/>
    <s v="theater/spaces"/>
    <n v="8"/>
    <n v="200.63"/>
    <x v="1"/>
    <s v="spaces"/>
    <x v="2"/>
  </r>
  <r>
    <n v="2953"/>
    <x v="2952"/>
    <s v="I want to purchase the former Bread Of Life Church and convert it into a multipurpose theater space for local talent."/>
    <n v="400000"/>
    <n v="605"/>
    <x v="1"/>
    <x v="0"/>
    <s v="USD"/>
    <d v="2015-10-08T19:00:21"/>
    <x v="2953"/>
    <b v="0"/>
    <n v="3"/>
    <b v="0"/>
    <s v="theater/spaces"/>
    <n v="0"/>
    <n v="201.67"/>
    <x v="1"/>
    <s v="spaces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b v="0"/>
    <n v="0"/>
    <b v="0"/>
    <s v="theater/spaces"/>
    <n v="0"/>
    <s v="0"/>
    <x v="1"/>
    <s v="spaces"/>
    <x v="1"/>
  </r>
  <r>
    <n v="2955"/>
    <x v="2954"/>
    <s v="Stage Door Theater needs a stage for its current and future productions. Can you help?"/>
    <n v="1200"/>
    <n v="715"/>
    <x v="1"/>
    <x v="0"/>
    <s v="USD"/>
    <d v="2015-06-16T17:47:29"/>
    <x v="2955"/>
    <b v="0"/>
    <n v="11"/>
    <b v="0"/>
    <s v="theater/spaces"/>
    <n v="60"/>
    <n v="65"/>
    <x v="1"/>
    <s v="spaces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d v="2016-05-04T23:00:50"/>
    <x v="2956"/>
    <b v="0"/>
    <n v="20"/>
    <b v="0"/>
    <s v="theater/spaces"/>
    <n v="17"/>
    <n v="66.099999999999994"/>
    <x v="1"/>
    <s v="spaces"/>
    <x v="2"/>
  </r>
  <r>
    <n v="2957"/>
    <x v="2956"/>
    <s v="Theatre in Tuscaloosa, AL built in the 1930s.  The headsets seem about that old. They are almost unusable."/>
    <n v="15000"/>
    <n v="280"/>
    <x v="1"/>
    <x v="0"/>
    <s v="USD"/>
    <d v="2015-03-27T23:16:12"/>
    <x v="2957"/>
    <b v="0"/>
    <n v="3"/>
    <b v="0"/>
    <s v="theater/spaces"/>
    <n v="2"/>
    <n v="93.33"/>
    <x v="1"/>
    <s v="spaces"/>
    <x v="0"/>
  </r>
  <r>
    <n v="2958"/>
    <x v="2957"/>
    <s v="Chicago Based Theater Company and Venue Dedicated to Social Justice and Mainstreaming the Palestinian Narrative"/>
    <n v="80000"/>
    <n v="0"/>
    <x v="1"/>
    <x v="0"/>
    <s v="USD"/>
    <d v="2016-05-08T17:41:57"/>
    <x v="2958"/>
    <b v="0"/>
    <n v="0"/>
    <b v="0"/>
    <s v="theater/spaces"/>
    <n v="0"/>
    <s v="0"/>
    <x v="1"/>
    <s v="spaces"/>
    <x v="2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b v="0"/>
    <n v="0"/>
    <b v="0"/>
    <s v="theater/spaces"/>
    <n v="0"/>
    <s v="0"/>
    <x v="1"/>
    <s v="spaces"/>
    <x v="2"/>
  </r>
  <r>
    <n v="2960"/>
    <x v="2959"/>
    <s v="Built in the late 1800's, this 70K sq. feet estate has fallen into disrepair.  Seeking to buy and convert to useful space"/>
    <n v="30000000"/>
    <n v="0"/>
    <x v="1"/>
    <x v="0"/>
    <s v="USD"/>
    <d v="2014-09-11T18:10:23"/>
    <x v="2960"/>
    <b v="0"/>
    <n v="0"/>
    <b v="0"/>
    <s v="theater/spaces"/>
    <n v="0"/>
    <s v="0"/>
    <x v="1"/>
    <s v="spaces"/>
    <x v="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b v="0"/>
    <n v="108"/>
    <b v="1"/>
    <s v="theater/plays"/>
    <n v="110"/>
    <n v="50.75"/>
    <x v="1"/>
    <s v="plays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d v="2015-03-01T06:59:00"/>
    <x v="2962"/>
    <b v="0"/>
    <n v="20"/>
    <b v="1"/>
    <s v="theater/plays"/>
    <n v="122"/>
    <n v="60.9"/>
    <x v="1"/>
    <s v="plays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b v="0"/>
    <n v="98"/>
    <b v="1"/>
    <s v="theater/plays"/>
    <n v="107"/>
    <n v="109.03"/>
    <x v="1"/>
    <s v="plays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b v="0"/>
    <n v="196"/>
    <b v="1"/>
    <s v="theater/plays"/>
    <n v="101"/>
    <n v="25.69"/>
    <x v="1"/>
    <s v="plays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b v="0"/>
    <n v="39"/>
    <b v="1"/>
    <s v="theater/plays"/>
    <n v="109"/>
    <n v="41.92"/>
    <x v="1"/>
    <s v="plays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b v="0"/>
    <n v="128"/>
    <b v="1"/>
    <s v="theater/plays"/>
    <n v="114"/>
    <n v="88.77"/>
    <x v="1"/>
    <s v="plays"/>
    <x v="0"/>
  </r>
  <r>
    <n v="2967"/>
    <x v="2966"/>
    <s v="Scissortail is a story of loss, grief, and recovery based on the events of the 1995 Oklahoma City Bombing."/>
    <n v="5000"/>
    <n v="5696"/>
    <x v="0"/>
    <x v="0"/>
    <s v="USD"/>
    <d v="2015-03-09T03:44:52"/>
    <x v="2967"/>
    <b v="0"/>
    <n v="71"/>
    <b v="1"/>
    <s v="theater/plays"/>
    <n v="114"/>
    <n v="80.23"/>
    <x v="1"/>
    <s v="plays"/>
    <x v="0"/>
  </r>
  <r>
    <n v="2968"/>
    <x v="2967"/>
    <s v="The Curse of the Babywoman is real â€” and it is coming to FringeNYC this August."/>
    <n v="3500"/>
    <n v="3710"/>
    <x v="0"/>
    <x v="0"/>
    <s v="USD"/>
    <d v="2016-08-17T03:59:00"/>
    <x v="2968"/>
    <b v="0"/>
    <n v="47"/>
    <b v="1"/>
    <s v="theater/plays"/>
    <n v="106"/>
    <n v="78.94"/>
    <x v="1"/>
    <s v="plays"/>
    <x v="2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b v="0"/>
    <n v="17"/>
    <b v="1"/>
    <s v="theater/plays"/>
    <n v="163"/>
    <n v="95.59"/>
    <x v="1"/>
    <s v="plays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d v="2014-07-18T16:04:11"/>
    <x v="2970"/>
    <b v="0"/>
    <n v="91"/>
    <b v="1"/>
    <s v="theater/plays"/>
    <n v="106"/>
    <n v="69.89"/>
    <x v="1"/>
    <s v="plays"/>
    <x v="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b v="0"/>
    <n v="43"/>
    <b v="1"/>
    <s v="theater/plays"/>
    <n v="100"/>
    <n v="74.53"/>
    <x v="1"/>
    <s v="plays"/>
    <x v="3"/>
  </r>
  <r>
    <n v="2972"/>
    <x v="2971"/>
    <s v="A group of artists. A mythical art piece. A harrowing quest. And some margaritas."/>
    <n v="2000"/>
    <n v="2107"/>
    <x v="0"/>
    <x v="0"/>
    <s v="USD"/>
    <d v="2016-12-05T01:00:00"/>
    <x v="2972"/>
    <b v="0"/>
    <n v="17"/>
    <b v="1"/>
    <s v="theater/plays"/>
    <n v="105"/>
    <n v="123.94"/>
    <x v="1"/>
    <s v="plays"/>
    <x v="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b v="0"/>
    <n v="33"/>
    <b v="1"/>
    <s v="theater/plays"/>
    <n v="175"/>
    <n v="264.85000000000002"/>
    <x v="1"/>
    <s v="plays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b v="0"/>
    <n v="87"/>
    <b v="1"/>
    <s v="theater/plays"/>
    <n v="102"/>
    <n v="58.62"/>
    <x v="1"/>
    <s v="plays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b v="0"/>
    <n v="113"/>
    <b v="1"/>
    <s v="theater/plays"/>
    <n v="100"/>
    <n v="70.88"/>
    <x v="1"/>
    <s v="plays"/>
    <x v="3"/>
  </r>
  <r>
    <n v="2976"/>
    <x v="2975"/>
    <s v="A play that addresses an important social issue, brought to light by members of the UoM Drama Society."/>
    <n v="70"/>
    <n v="120"/>
    <x v="0"/>
    <x v="1"/>
    <s v="GBP"/>
    <d v="2016-03-13T12:00:00"/>
    <x v="2976"/>
    <b v="0"/>
    <n v="14"/>
    <b v="1"/>
    <s v="theater/plays"/>
    <n v="171"/>
    <n v="8.57"/>
    <x v="1"/>
    <s v="plays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b v="0"/>
    <n v="30"/>
    <b v="1"/>
    <s v="theater/plays"/>
    <n v="114"/>
    <n v="113.57"/>
    <x v="1"/>
    <s v="plays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b v="0"/>
    <n v="16"/>
    <b v="1"/>
    <s v="theater/plays"/>
    <n v="129"/>
    <n v="60.69"/>
    <x v="1"/>
    <s v="plays"/>
    <x v="3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b v="0"/>
    <n v="46"/>
    <b v="1"/>
    <s v="theater/plays"/>
    <n v="101"/>
    <n v="110.22"/>
    <x v="1"/>
    <s v="plays"/>
    <x v="3"/>
  </r>
  <r>
    <n v="2980"/>
    <x v="2979"/>
    <s v="1 director, 4 actors, and a whole lotta determination. Help us bring this brilliant story to the heart of NYC!"/>
    <n v="3000"/>
    <n v="3275"/>
    <x v="0"/>
    <x v="0"/>
    <s v="USD"/>
    <d v="2015-08-24T02:00:00"/>
    <x v="2980"/>
    <b v="0"/>
    <n v="24"/>
    <b v="1"/>
    <s v="theater/plays"/>
    <n v="109"/>
    <n v="136.46"/>
    <x v="1"/>
    <s v="plays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b v="1"/>
    <n v="97"/>
    <b v="1"/>
    <s v="theater/spaces"/>
    <n v="129"/>
    <n v="53.16"/>
    <x v="1"/>
    <s v="spaces"/>
    <x v="0"/>
  </r>
  <r>
    <n v="2982"/>
    <x v="2981"/>
    <s v="Renovating this historical landmark, into an arts venue and theatre space for the community."/>
    <n v="5000"/>
    <n v="5103"/>
    <x v="0"/>
    <x v="1"/>
    <s v="GBP"/>
    <d v="2016-02-11T16:29:03"/>
    <x v="2982"/>
    <b v="1"/>
    <n v="59"/>
    <b v="1"/>
    <s v="theater/spaces"/>
    <n v="102"/>
    <n v="86.49"/>
    <x v="1"/>
    <s v="spaces"/>
    <x v="2"/>
  </r>
  <r>
    <n v="2983"/>
    <x v="2982"/>
    <s v="Dad's Garage Theatre Company needs your help buying our new, forever home by hitting our $150,000 STRETCH GOAL!"/>
    <n v="116000"/>
    <n v="169985.91"/>
    <x v="0"/>
    <x v="0"/>
    <s v="USD"/>
    <d v="2014-11-11T16:10:36"/>
    <x v="2983"/>
    <b v="1"/>
    <n v="1095"/>
    <b v="1"/>
    <s v="theater/spaces"/>
    <n v="147"/>
    <n v="155.24"/>
    <x v="1"/>
    <s v="spaces"/>
    <x v="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b v="1"/>
    <n v="218"/>
    <b v="1"/>
    <s v="theater/spaces"/>
    <n v="100"/>
    <n v="115.08"/>
    <x v="1"/>
    <s v="spaces"/>
    <x v="2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b v="0"/>
    <n v="111"/>
    <b v="1"/>
    <s v="theater/spaces"/>
    <n v="122"/>
    <n v="109.59"/>
    <x v="1"/>
    <s v="spaces"/>
    <x v="2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b v="0"/>
    <n v="56"/>
    <b v="1"/>
    <s v="theater/spaces"/>
    <n v="106"/>
    <n v="45.21"/>
    <x v="1"/>
    <s v="spaces"/>
    <x v="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b v="0"/>
    <n v="265"/>
    <b v="1"/>
    <s v="theater/spaces"/>
    <n v="110"/>
    <n v="104.15"/>
    <x v="1"/>
    <s v="spaces"/>
    <x v="2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b v="0"/>
    <n v="28"/>
    <b v="1"/>
    <s v="theater/spaces"/>
    <n v="100"/>
    <n v="35.71"/>
    <x v="1"/>
    <s v="spaces"/>
    <x v="2"/>
  </r>
  <r>
    <n v="2989"/>
    <x v="2988"/>
    <s v="Bring the movies back to Bethel, Maine."/>
    <n v="20000"/>
    <n v="35307"/>
    <x v="0"/>
    <x v="0"/>
    <s v="USD"/>
    <d v="2015-12-21T04:59:00"/>
    <x v="2989"/>
    <b v="0"/>
    <n v="364"/>
    <b v="1"/>
    <s v="theater/spaces"/>
    <n v="177"/>
    <n v="97"/>
    <x v="1"/>
    <s v="spaces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b v="0"/>
    <n v="27"/>
    <b v="1"/>
    <s v="theater/spaces"/>
    <n v="100"/>
    <n v="370.37"/>
    <x v="1"/>
    <s v="spaces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b v="0"/>
    <n v="93"/>
    <b v="1"/>
    <s v="theater/spaces"/>
    <n v="103"/>
    <n v="94.41"/>
    <x v="1"/>
    <s v="spaces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b v="0"/>
    <n v="64"/>
    <b v="1"/>
    <s v="theater/spaces"/>
    <n v="105"/>
    <n v="48.98"/>
    <x v="1"/>
    <s v="spaces"/>
    <x v="2"/>
  </r>
  <r>
    <n v="2993"/>
    <x v="2992"/>
    <s v="Help us build the Kitchen from Hell!"/>
    <n v="1000"/>
    <n v="1003"/>
    <x v="0"/>
    <x v="0"/>
    <s v="USD"/>
    <d v="2016-02-20T20:07:47"/>
    <x v="2993"/>
    <b v="0"/>
    <n v="22"/>
    <b v="1"/>
    <s v="theater/spaces"/>
    <n v="100"/>
    <n v="45.59"/>
    <x v="1"/>
    <s v="spaces"/>
    <x v="2"/>
  </r>
  <r>
    <n v="2994"/>
    <x v="2993"/>
    <s v="Help the hosts of the infamous St. Michael sustain and create epic boat parties through Halloween and into 2015"/>
    <n v="300"/>
    <n v="1373.24"/>
    <x v="0"/>
    <x v="1"/>
    <s v="GBP"/>
    <d v="2014-10-03T11:29:32"/>
    <x v="2994"/>
    <b v="0"/>
    <n v="59"/>
    <b v="1"/>
    <s v="theater/spaces"/>
    <n v="458"/>
    <n v="23.28"/>
    <x v="1"/>
    <s v="spaces"/>
    <x v="3"/>
  </r>
  <r>
    <n v="2995"/>
    <x v="2994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b v="0"/>
    <n v="249"/>
    <b v="1"/>
    <s v="theater/spaces"/>
    <n v="105"/>
    <n v="63.23"/>
    <x v="1"/>
    <s v="spaces"/>
    <x v="2"/>
  </r>
  <r>
    <n v="2996"/>
    <x v="2995"/>
    <s v="A permanent home for comedy in Connecticut in the heart of downtown Hartford."/>
    <n v="35000"/>
    <n v="60180"/>
    <x v="0"/>
    <x v="0"/>
    <s v="USD"/>
    <d v="2015-05-26T21:54:00"/>
    <x v="2996"/>
    <b v="0"/>
    <n v="392"/>
    <b v="1"/>
    <s v="theater/spaces"/>
    <n v="172"/>
    <n v="153.52000000000001"/>
    <x v="1"/>
    <s v="spaces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b v="0"/>
    <n v="115"/>
    <b v="1"/>
    <s v="theater/spaces"/>
    <n v="104"/>
    <n v="90.2"/>
    <x v="1"/>
    <s v="spaces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b v="0"/>
    <n v="433"/>
    <b v="1"/>
    <s v="theater/spaces"/>
    <n v="103"/>
    <n v="118.97"/>
    <x v="1"/>
    <s v="spaces"/>
    <x v="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b v="0"/>
    <n v="20"/>
    <b v="1"/>
    <s v="theater/spaces"/>
    <n v="119"/>
    <n v="80.25"/>
    <x v="1"/>
    <s v="spaces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b v="0"/>
    <n v="8"/>
    <b v="1"/>
    <s v="theater/spaces"/>
    <n v="100"/>
    <n v="62.5"/>
    <x v="1"/>
    <s v="spaces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b v="0"/>
    <n v="175"/>
    <b v="1"/>
    <s v="theater/spaces"/>
    <n v="319"/>
    <n v="131.38"/>
    <x v="1"/>
    <s v="spaces"/>
    <x v="2"/>
  </r>
  <r>
    <n v="3002"/>
    <x v="3001"/>
    <s v="Make the workshop/ small stage space at Jimmy's No 43 even better than before!"/>
    <n v="7000"/>
    <n v="7595.43"/>
    <x v="0"/>
    <x v="0"/>
    <s v="USD"/>
    <d v="2012-12-26T20:04:12"/>
    <x v="3002"/>
    <b v="0"/>
    <n v="104"/>
    <b v="1"/>
    <s v="theater/spaces"/>
    <n v="109"/>
    <n v="73.03"/>
    <x v="1"/>
    <s v="spaces"/>
    <x v="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b v="0"/>
    <n v="17"/>
    <b v="1"/>
    <s v="theater/spaces"/>
    <n v="101"/>
    <n v="178.53"/>
    <x v="1"/>
    <s v="spaces"/>
    <x v="2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b v="0"/>
    <n v="277"/>
    <b v="1"/>
    <s v="theater/spaces"/>
    <n v="113"/>
    <n v="162.91"/>
    <x v="1"/>
    <s v="spaces"/>
    <x v="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b v="0"/>
    <n v="118"/>
    <b v="1"/>
    <s v="theater/spaces"/>
    <n v="120"/>
    <n v="108.24"/>
    <x v="1"/>
    <s v="spaces"/>
    <x v="3"/>
  </r>
  <r>
    <n v="3006"/>
    <x v="3005"/>
    <s v="We're an affordable theatre and rental space that can be molded into anything by anyone."/>
    <n v="8000"/>
    <n v="8620"/>
    <x v="0"/>
    <x v="5"/>
    <s v="CAD"/>
    <d v="2014-12-14T18:09:51"/>
    <x v="3006"/>
    <b v="0"/>
    <n v="97"/>
    <b v="1"/>
    <s v="theater/spaces"/>
    <n v="108"/>
    <n v="88.87"/>
    <x v="1"/>
    <s v="spaces"/>
    <x v="3"/>
  </r>
  <r>
    <n v="3007"/>
    <x v="3006"/>
    <s v="Consuite for 2015 CoreCon.  An adventure into insanity."/>
    <n v="600"/>
    <n v="1080"/>
    <x v="0"/>
    <x v="0"/>
    <s v="USD"/>
    <d v="2015-04-25T05:11:23"/>
    <x v="3007"/>
    <b v="0"/>
    <n v="20"/>
    <b v="1"/>
    <s v="theater/spaces"/>
    <n v="180"/>
    <n v="54"/>
    <x v="1"/>
    <s v="spaces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d v="2016-01-21T05:05:19"/>
    <x v="3008"/>
    <b v="0"/>
    <n v="26"/>
    <b v="1"/>
    <s v="theater/spaces"/>
    <n v="101"/>
    <n v="116.73"/>
    <x v="1"/>
    <s v="spaces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b v="0"/>
    <n v="128"/>
    <b v="1"/>
    <s v="theater/spaces"/>
    <n v="120"/>
    <n v="233.9"/>
    <x v="1"/>
    <s v="spaces"/>
    <x v="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b v="0"/>
    <n v="15"/>
    <b v="1"/>
    <s v="theater/spaces"/>
    <n v="158"/>
    <n v="158"/>
    <x v="1"/>
    <s v="spaces"/>
    <x v="3"/>
  </r>
  <r>
    <n v="3011"/>
    <x v="3010"/>
    <s v="Necesitamos tu ayuda para poder llevar la magia del teatro universitario al Teatro Lagrada de Madrid el 23 de diciembre :)"/>
    <n v="300"/>
    <n v="371"/>
    <x v="0"/>
    <x v="3"/>
    <s v="EUR"/>
    <d v="2015-12-23T22:59:00"/>
    <x v="3011"/>
    <b v="0"/>
    <n v="25"/>
    <b v="1"/>
    <s v="theater/spaces"/>
    <n v="124"/>
    <n v="14.84"/>
    <x v="1"/>
    <s v="spaces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d v="2015-02-10T16:52:10"/>
    <x v="3012"/>
    <b v="0"/>
    <n v="55"/>
    <b v="1"/>
    <s v="theater/spaces"/>
    <n v="117"/>
    <n v="85.18"/>
    <x v="1"/>
    <s v="spaces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b v="0"/>
    <n v="107"/>
    <b v="1"/>
    <s v="theater/spaces"/>
    <n v="157"/>
    <n v="146.69"/>
    <x v="1"/>
    <s v="spaces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b v="0"/>
    <n v="557"/>
    <b v="1"/>
    <s v="theater/spaces"/>
    <n v="113"/>
    <n v="50.76"/>
    <x v="1"/>
    <s v="spaces"/>
    <x v="3"/>
  </r>
  <r>
    <n v="3015"/>
    <x v="3014"/>
    <s v="We're turning an old yogurt shop into a live theater in downtown Charleston.   Please help us hang our sign!"/>
    <n v="3400"/>
    <n v="3508"/>
    <x v="0"/>
    <x v="0"/>
    <s v="USD"/>
    <d v="2014-06-11T04:00:00"/>
    <x v="3015"/>
    <b v="0"/>
    <n v="40"/>
    <b v="1"/>
    <s v="theater/spaces"/>
    <n v="103"/>
    <n v="87.7"/>
    <x v="1"/>
    <s v="spaces"/>
    <x v="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b v="0"/>
    <n v="36"/>
    <b v="1"/>
    <s v="theater/spaces"/>
    <n v="103"/>
    <n v="242.28"/>
    <x v="1"/>
    <s v="spaces"/>
    <x v="3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b v="0"/>
    <n v="159"/>
    <b v="1"/>
    <s v="theater/spaces"/>
    <n v="106"/>
    <n v="146.44999999999999"/>
    <x v="1"/>
    <s v="spaces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b v="0"/>
    <n v="41"/>
    <b v="1"/>
    <s v="theater/spaces"/>
    <n v="101"/>
    <n v="103.17"/>
    <x v="1"/>
    <s v="spaces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b v="0"/>
    <n v="226"/>
    <b v="1"/>
    <s v="theater/spaces"/>
    <n v="121"/>
    <n v="80.459999999999994"/>
    <x v="1"/>
    <s v="spaces"/>
    <x v="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b v="0"/>
    <n v="30"/>
    <b v="1"/>
    <s v="theater/spaces"/>
    <n v="101"/>
    <n v="234.67"/>
    <x v="1"/>
    <s v="spaces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b v="0"/>
    <n v="103"/>
    <b v="1"/>
    <s v="theater/spaces"/>
    <n v="116"/>
    <n v="50.69"/>
    <x v="1"/>
    <s v="spaces"/>
    <x v="2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b v="0"/>
    <n v="62"/>
    <b v="1"/>
    <s v="theater/spaces"/>
    <n v="101"/>
    <n v="162.71"/>
    <x v="1"/>
    <s v="spaces"/>
    <x v="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b v="0"/>
    <n v="6"/>
    <b v="1"/>
    <s v="theater/spaces"/>
    <n v="103"/>
    <n v="120.17"/>
    <x v="1"/>
    <s v="spaces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b v="0"/>
    <n v="182"/>
    <b v="1"/>
    <s v="theater/spaces"/>
    <n v="246"/>
    <n v="67.7"/>
    <x v="1"/>
    <s v="spaces"/>
    <x v="5"/>
  </r>
  <r>
    <n v="3025"/>
    <x v="3024"/>
    <s v="Be part of building Cardiff's first pub theatre, located right in the city centre. Launching January 2015."/>
    <n v="2500"/>
    <n v="7555"/>
    <x v="0"/>
    <x v="1"/>
    <s v="GBP"/>
    <d v="2014-05-30T16:00:00"/>
    <x v="3025"/>
    <b v="0"/>
    <n v="145"/>
    <b v="1"/>
    <s v="theater/spaces"/>
    <n v="302"/>
    <n v="52.1"/>
    <x v="1"/>
    <s v="spaces"/>
    <x v="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b v="0"/>
    <n v="25"/>
    <b v="1"/>
    <s v="theater/spaces"/>
    <n v="143"/>
    <n v="51.6"/>
    <x v="1"/>
    <s v="spaces"/>
    <x v="1"/>
  </r>
  <r>
    <n v="3027"/>
    <x v="3026"/>
    <s v="Wavy says let's LIGHT UP THE RAINBOW STAGE and as our stretch reward we'll throw all of us a PARTY!"/>
    <n v="40000"/>
    <n v="52576"/>
    <x v="0"/>
    <x v="0"/>
    <s v="USD"/>
    <d v="2015-03-20T15:54:11"/>
    <x v="3027"/>
    <b v="0"/>
    <n v="320"/>
    <b v="1"/>
    <s v="theater/spaces"/>
    <n v="131"/>
    <n v="164.3"/>
    <x v="1"/>
    <s v="spaces"/>
    <x v="0"/>
  </r>
  <r>
    <n v="3028"/>
    <x v="3027"/>
    <s v="We have a space! Help us fill it with a stage, chairs, gear and audiences' laughter!"/>
    <n v="5000"/>
    <n v="8401"/>
    <x v="0"/>
    <x v="0"/>
    <s v="USD"/>
    <d v="2016-08-15T06:20:25"/>
    <x v="3028"/>
    <b v="0"/>
    <n v="99"/>
    <b v="1"/>
    <s v="theater/spaces"/>
    <n v="168"/>
    <n v="84.86"/>
    <x v="1"/>
    <s v="spaces"/>
    <x v="2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b v="0"/>
    <n v="348"/>
    <b v="1"/>
    <s v="theater/spaces"/>
    <n v="110"/>
    <n v="94.55"/>
    <x v="1"/>
    <s v="spaces"/>
    <x v="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b v="0"/>
    <n v="41"/>
    <b v="1"/>
    <s v="theater/spaces"/>
    <n v="107"/>
    <n v="45.54"/>
    <x v="1"/>
    <s v="spaces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b v="0"/>
    <n v="29"/>
    <b v="1"/>
    <s v="theater/spaces"/>
    <n v="100"/>
    <n v="51.72"/>
    <x v="1"/>
    <s v="spaces"/>
    <x v="2"/>
  </r>
  <r>
    <n v="3032"/>
    <x v="3031"/>
    <s v="One night only, not-for-profit, neighborhood haunted attraction that will scare your mask off! Coming this Halloween."/>
    <n v="1000"/>
    <n v="1272"/>
    <x v="0"/>
    <x v="0"/>
    <s v="USD"/>
    <d v="2015-09-11T01:04:19"/>
    <x v="3032"/>
    <b v="0"/>
    <n v="25"/>
    <b v="1"/>
    <s v="theater/spaces"/>
    <n v="127"/>
    <n v="50.88"/>
    <x v="1"/>
    <s v="spaces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d v="2016-08-18T02:38:45"/>
    <x v="3033"/>
    <b v="0"/>
    <n v="23"/>
    <b v="1"/>
    <s v="theater/spaces"/>
    <n v="147"/>
    <n v="191.13"/>
    <x v="1"/>
    <s v="spaces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b v="0"/>
    <n v="1260"/>
    <b v="1"/>
    <s v="theater/spaces"/>
    <n v="113"/>
    <n v="89.31"/>
    <x v="1"/>
    <s v="spaces"/>
    <x v="2"/>
  </r>
  <r>
    <n v="3035"/>
    <x v="3034"/>
    <s v="Help create a permanent home for live comedy shows and classes in Downtown RVA."/>
    <n v="25000"/>
    <n v="27196.71"/>
    <x v="0"/>
    <x v="0"/>
    <s v="USD"/>
    <d v="2013-05-04T13:26:49"/>
    <x v="3035"/>
    <b v="0"/>
    <n v="307"/>
    <b v="1"/>
    <s v="theater/spaces"/>
    <n v="109"/>
    <n v="88.59"/>
    <x v="1"/>
    <s v="spaces"/>
    <x v="4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b v="0"/>
    <n v="329"/>
    <b v="1"/>
    <s v="theater/spaces"/>
    <n v="127"/>
    <n v="96.3"/>
    <x v="1"/>
    <s v="spaces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b v="0"/>
    <n v="32"/>
    <b v="1"/>
    <s v="theater/spaces"/>
    <n v="213"/>
    <n v="33.31"/>
    <x v="1"/>
    <s v="spaces"/>
    <x v="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b v="0"/>
    <n v="27"/>
    <b v="1"/>
    <s v="theater/spaces"/>
    <n v="101"/>
    <n v="37.22"/>
    <x v="1"/>
    <s v="spaces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b v="0"/>
    <n v="236"/>
    <b v="1"/>
    <s v="theater/spaces"/>
    <n v="109"/>
    <n v="92.13"/>
    <x v="1"/>
    <s v="spaces"/>
    <x v="4"/>
  </r>
  <r>
    <n v="3040"/>
    <x v="3039"/>
    <s v="48 hours of deck screws, dry wall, hard hats and needed renovation to help the Jayhawk rise from the ashes."/>
    <n v="3000"/>
    <n v="3225"/>
    <x v="0"/>
    <x v="0"/>
    <s v="USD"/>
    <d v="2015-06-26T23:00:00"/>
    <x v="3040"/>
    <b v="0"/>
    <n v="42"/>
    <b v="1"/>
    <s v="theater/spaces"/>
    <n v="108"/>
    <n v="76.790000000000006"/>
    <x v="1"/>
    <s v="spaces"/>
    <x v="0"/>
  </r>
  <r>
    <n v="3041"/>
    <x v="3040"/>
    <s v="Privet! Hello! Bon Jour! We are the Arlekin Players Theatre and we need a home."/>
    <n v="8300"/>
    <n v="9170"/>
    <x v="0"/>
    <x v="0"/>
    <s v="USD"/>
    <d v="2016-01-20T20:50:48"/>
    <x v="3041"/>
    <b v="0"/>
    <n v="95"/>
    <b v="1"/>
    <s v="theater/spaces"/>
    <n v="110"/>
    <n v="96.53"/>
    <x v="1"/>
    <s v="spaces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b v="0"/>
    <n v="37"/>
    <b v="1"/>
    <s v="theater/spaces"/>
    <n v="128"/>
    <n v="51.89"/>
    <x v="1"/>
    <s v="spaces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b v="0"/>
    <n v="128"/>
    <b v="1"/>
    <s v="theater/spaces"/>
    <n v="110"/>
    <n v="128.91"/>
    <x v="1"/>
    <s v="spaces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b v="0"/>
    <n v="156"/>
    <b v="1"/>
    <s v="theater/spaces"/>
    <n v="109"/>
    <n v="84.11"/>
    <x v="1"/>
    <s v="spaces"/>
    <x v="2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b v="0"/>
    <n v="64"/>
    <b v="1"/>
    <s v="theater/spaces"/>
    <n v="133"/>
    <n v="82.94"/>
    <x v="1"/>
    <s v="spaces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b v="0"/>
    <n v="58"/>
    <b v="1"/>
    <s v="theater/spaces"/>
    <n v="191"/>
    <n v="259.95"/>
    <x v="1"/>
    <s v="spaces"/>
    <x v="3"/>
  </r>
  <r>
    <n v="3047"/>
    <x v="3046"/>
    <s v="Hi! We're the Graduating Seniors Acting V Seniors at Temple University! Welcome to our Kick starter Page!"/>
    <n v="500"/>
    <n v="745"/>
    <x v="0"/>
    <x v="0"/>
    <s v="USD"/>
    <d v="2016-04-27T13:16:00"/>
    <x v="3047"/>
    <b v="0"/>
    <n v="20"/>
    <b v="1"/>
    <s v="theater/spaces"/>
    <n v="149"/>
    <n v="37.25"/>
    <x v="1"/>
    <s v="spaces"/>
    <x v="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b v="0"/>
    <n v="47"/>
    <b v="1"/>
    <s v="theater/spaces"/>
    <n v="166"/>
    <n v="177.02"/>
    <x v="1"/>
    <s v="spaces"/>
    <x v="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b v="0"/>
    <n v="54"/>
    <b v="1"/>
    <s v="theater/spaces"/>
    <n v="107"/>
    <n v="74.069999999999993"/>
    <x v="1"/>
    <s v="spaces"/>
    <x v="0"/>
  </r>
  <r>
    <n v="3050"/>
    <x v="3049"/>
    <s v="Help fund The Black Pearl Consuite at CoreCon VIII: On Ancient Seas!"/>
    <n v="600"/>
    <n v="636"/>
    <x v="0"/>
    <x v="0"/>
    <s v="USD"/>
    <d v="2016-05-05T04:02:40"/>
    <x v="3050"/>
    <b v="0"/>
    <n v="9"/>
    <b v="1"/>
    <s v="theater/spaces"/>
    <n v="106"/>
    <n v="70.67"/>
    <x v="1"/>
    <s v="spaces"/>
    <x v="2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b v="1"/>
    <n v="35"/>
    <b v="0"/>
    <s v="theater/spaces"/>
    <n v="24"/>
    <n v="23.63"/>
    <x v="1"/>
    <s v="spaces"/>
    <x v="1"/>
  </r>
  <r>
    <n v="3052"/>
    <x v="3051"/>
    <s v="To let the arts continue in Walker Minnesota We need a performing arts space and art gallery"/>
    <n v="50000"/>
    <n v="75"/>
    <x v="2"/>
    <x v="0"/>
    <s v="USD"/>
    <d v="2015-05-28T15:59:00"/>
    <x v="3052"/>
    <b v="0"/>
    <n v="2"/>
    <b v="0"/>
    <s v="theater/spaces"/>
    <n v="0"/>
    <n v="37.5"/>
    <x v="1"/>
    <s v="spaces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b v="0"/>
    <n v="3"/>
    <b v="0"/>
    <s v="theater/spaces"/>
    <n v="0"/>
    <n v="13.33"/>
    <x v="1"/>
    <s v="spaces"/>
    <x v="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b v="0"/>
    <n v="0"/>
    <b v="0"/>
    <s v="theater/spaces"/>
    <n v="0"/>
    <s v="0"/>
    <x v="1"/>
    <s v="spaces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b v="0"/>
    <n v="1"/>
    <b v="0"/>
    <s v="theater/spaces"/>
    <n v="0"/>
    <n v="1"/>
    <x v="1"/>
    <s v="spaces"/>
    <x v="3"/>
  </r>
  <r>
    <n v="3056"/>
    <x v="3055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b v="0"/>
    <n v="0"/>
    <b v="0"/>
    <s v="theater/spaces"/>
    <n v="0"/>
    <s v="0"/>
    <x v="1"/>
    <s v="spaces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d v="2016-04-03T14:36:51"/>
    <x v="3057"/>
    <b v="0"/>
    <n v="0"/>
    <b v="0"/>
    <s v="theater/spaces"/>
    <n v="0"/>
    <s v="0"/>
    <x v="1"/>
    <s v="spaces"/>
    <x v="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b v="0"/>
    <n v="3"/>
    <b v="0"/>
    <s v="theater/spaces"/>
    <n v="0"/>
    <n v="1"/>
    <x v="1"/>
    <s v="spaces"/>
    <x v="2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b v="0"/>
    <n v="11"/>
    <b v="0"/>
    <s v="theater/spaces"/>
    <n v="3"/>
    <n v="41"/>
    <x v="1"/>
    <s v="spaces"/>
    <x v="3"/>
  </r>
  <r>
    <n v="3060"/>
    <x v="3059"/>
    <s v="Save the historic Roxy theatre in Bremerton WA from being repurposed as office space."/>
    <n v="220000"/>
    <n v="335"/>
    <x v="2"/>
    <x v="0"/>
    <s v="USD"/>
    <d v="2015-09-28T06:35:34"/>
    <x v="3060"/>
    <b v="0"/>
    <n v="6"/>
    <b v="0"/>
    <s v="theater/spaces"/>
    <n v="0"/>
    <n v="55.83"/>
    <x v="1"/>
    <s v="spaces"/>
    <x v="0"/>
  </r>
  <r>
    <n v="3061"/>
    <x v="3060"/>
    <s v="Save a historic Local theater."/>
    <n v="1000000"/>
    <n v="0"/>
    <x v="2"/>
    <x v="0"/>
    <s v="USD"/>
    <d v="2014-08-13T18:49:08"/>
    <x v="3061"/>
    <b v="0"/>
    <n v="0"/>
    <b v="0"/>
    <s v="theater/spaces"/>
    <n v="0"/>
    <s v="0"/>
    <x v="1"/>
    <s v="spaces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b v="0"/>
    <n v="67"/>
    <b v="0"/>
    <s v="theater/spaces"/>
    <n v="67"/>
    <n v="99.76"/>
    <x v="1"/>
    <s v="spaces"/>
    <x v="0"/>
  </r>
  <r>
    <n v="3063"/>
    <x v="3062"/>
    <s v="Members of the local Miami music scene are putting together a venue/creative space in Kendall!"/>
    <n v="3000"/>
    <n v="587"/>
    <x v="2"/>
    <x v="0"/>
    <s v="USD"/>
    <d v="2016-10-22T22:08:58"/>
    <x v="3063"/>
    <b v="0"/>
    <n v="23"/>
    <b v="0"/>
    <s v="theater/spaces"/>
    <n v="20"/>
    <n v="25.52"/>
    <x v="1"/>
    <s v="spaces"/>
    <x v="2"/>
  </r>
  <r>
    <n v="3064"/>
    <x v="3063"/>
    <s v="An epicenter for connection, creation and expression of the community."/>
    <n v="75000"/>
    <n v="8471"/>
    <x v="2"/>
    <x v="0"/>
    <s v="USD"/>
    <d v="2015-11-22T06:59:00"/>
    <x v="3064"/>
    <b v="0"/>
    <n v="72"/>
    <b v="0"/>
    <s v="theater/spaces"/>
    <n v="11"/>
    <n v="117.65"/>
    <x v="1"/>
    <s v="spaces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b v="0"/>
    <n v="2"/>
    <b v="0"/>
    <s v="theater/spaces"/>
    <n v="0"/>
    <n v="5"/>
    <x v="1"/>
    <s v="spaces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b v="0"/>
    <n v="15"/>
    <b v="0"/>
    <s v="theater/spaces"/>
    <n v="12"/>
    <n v="2796.67"/>
    <x v="1"/>
    <s v="spaces"/>
    <x v="2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b v="0"/>
    <n v="1"/>
    <b v="0"/>
    <s v="theater/spaces"/>
    <n v="3"/>
    <n v="200"/>
    <x v="1"/>
    <s v="spaces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b v="0"/>
    <n v="2"/>
    <b v="0"/>
    <s v="theater/spaces"/>
    <n v="0"/>
    <n v="87.5"/>
    <x v="1"/>
    <s v="spaces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b v="0"/>
    <n v="7"/>
    <b v="0"/>
    <s v="theater/spaces"/>
    <n v="14"/>
    <n v="20.14"/>
    <x v="1"/>
    <s v="spaces"/>
    <x v="3"/>
  </r>
  <r>
    <n v="3070"/>
    <x v="3069"/>
    <s v="Liverpool's 1st purpose built 7 night a week comedy club, bar &amp; restaurant with live music &amp; much more"/>
    <n v="10000"/>
    <n v="334"/>
    <x v="2"/>
    <x v="1"/>
    <s v="GBP"/>
    <d v="2016-12-07T17:36:09"/>
    <x v="3070"/>
    <b v="0"/>
    <n v="16"/>
    <b v="0"/>
    <s v="theater/spaces"/>
    <n v="3"/>
    <n v="20.88"/>
    <x v="1"/>
    <s v="spaces"/>
    <x v="2"/>
  </r>
  <r>
    <n v="3071"/>
    <x v="3070"/>
    <s v="Anyone can create. They just need a place and an opportunity. The Echo Theatre (Provo) provides that opportunity."/>
    <n v="12000"/>
    <n v="7173"/>
    <x v="2"/>
    <x v="0"/>
    <s v="USD"/>
    <d v="2015-04-21T05:59:00"/>
    <x v="3071"/>
    <b v="0"/>
    <n v="117"/>
    <b v="0"/>
    <s v="theater/spaces"/>
    <n v="60"/>
    <n v="61.31"/>
    <x v="1"/>
    <s v="spaces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b v="0"/>
    <n v="2"/>
    <b v="0"/>
    <s v="theater/spaces"/>
    <n v="0"/>
    <n v="1"/>
    <x v="1"/>
    <s v="spaces"/>
    <x v="2"/>
  </r>
  <r>
    <n v="3073"/>
    <x v="3072"/>
    <s v="Conversion of a long dormant synagogue into a Performing and Visual Arts Center, revitalizing Rochester's inner city."/>
    <n v="2800000"/>
    <n v="645"/>
    <x v="2"/>
    <x v="0"/>
    <s v="USD"/>
    <d v="2015-06-14T19:19:00"/>
    <x v="3073"/>
    <b v="0"/>
    <n v="7"/>
    <b v="0"/>
    <s v="theater/spaces"/>
    <n v="0"/>
    <n v="92.14"/>
    <x v="1"/>
    <s v="spaces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b v="0"/>
    <n v="3"/>
    <b v="0"/>
    <s v="theater/spaces"/>
    <n v="0"/>
    <n v="7.33"/>
    <x v="1"/>
    <s v="spaces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d v="2016-08-19T02:27:20"/>
    <x v="3075"/>
    <b v="0"/>
    <n v="20"/>
    <b v="0"/>
    <s v="theater/spaces"/>
    <n v="9"/>
    <n v="64.8"/>
    <x v="1"/>
    <s v="spaces"/>
    <x v="2"/>
  </r>
  <r>
    <n v="3076"/>
    <x v="3075"/>
    <s v="Helping female comedians get in their 10,000 Hours of practice!"/>
    <n v="10000"/>
    <n v="1506"/>
    <x v="2"/>
    <x v="0"/>
    <s v="USD"/>
    <d v="2015-10-09T15:38:43"/>
    <x v="3076"/>
    <b v="0"/>
    <n v="50"/>
    <b v="0"/>
    <s v="theater/spaces"/>
    <n v="15"/>
    <n v="30.12"/>
    <x v="1"/>
    <s v="spaces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b v="0"/>
    <n v="2"/>
    <b v="0"/>
    <s v="theater/spaces"/>
    <n v="0"/>
    <n v="52.5"/>
    <x v="1"/>
    <s v="spaces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b v="0"/>
    <n v="3"/>
    <b v="0"/>
    <s v="theater/spaces"/>
    <n v="0"/>
    <n v="23.67"/>
    <x v="1"/>
    <s v="spaces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b v="0"/>
    <n v="27"/>
    <b v="0"/>
    <s v="theater/spaces"/>
    <n v="1"/>
    <n v="415.78"/>
    <x v="1"/>
    <s v="spaces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b v="0"/>
    <n v="7"/>
    <b v="0"/>
    <s v="theater/spaces"/>
    <n v="0"/>
    <n v="53.71"/>
    <x v="1"/>
    <s v="spaces"/>
    <x v="3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b v="0"/>
    <n v="5"/>
    <b v="0"/>
    <s v="theater/spaces"/>
    <n v="0"/>
    <n v="420.6"/>
    <x v="1"/>
    <s v="spaces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b v="0"/>
    <n v="0"/>
    <b v="0"/>
    <s v="theater/spaces"/>
    <n v="0"/>
    <s v="0"/>
    <x v="1"/>
    <s v="spaces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b v="0"/>
    <n v="3"/>
    <b v="0"/>
    <s v="theater/spaces"/>
    <n v="0"/>
    <n v="18.670000000000002"/>
    <x v="1"/>
    <s v="spaces"/>
    <x v="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b v="0"/>
    <n v="6"/>
    <b v="0"/>
    <s v="theater/spaces"/>
    <n v="12"/>
    <n v="78.33"/>
    <x v="1"/>
    <s v="spaces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b v="0"/>
    <n v="9"/>
    <b v="0"/>
    <s v="theater/spaces"/>
    <n v="2"/>
    <n v="67.78"/>
    <x v="1"/>
    <s v="spaces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b v="0"/>
    <n v="3"/>
    <b v="0"/>
    <s v="theater/spaces"/>
    <n v="0"/>
    <n v="16.670000000000002"/>
    <x v="1"/>
    <s v="spaces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b v="0"/>
    <n v="2"/>
    <b v="0"/>
    <s v="theater/spaces"/>
    <n v="1"/>
    <n v="62.5"/>
    <x v="1"/>
    <s v="spaces"/>
    <x v="2"/>
  </r>
  <r>
    <n v="3088"/>
    <x v="3087"/>
    <s v="We believe it's time to open a visitor's center that highlights the small towns of the upper Midwest."/>
    <n v="65000"/>
    <n v="126"/>
    <x v="2"/>
    <x v="0"/>
    <s v="USD"/>
    <d v="2015-01-08T13:41:00"/>
    <x v="3088"/>
    <b v="0"/>
    <n v="3"/>
    <b v="0"/>
    <s v="theater/spaces"/>
    <n v="0"/>
    <n v="42"/>
    <x v="1"/>
    <s v="spaces"/>
    <x v="3"/>
  </r>
  <r>
    <n v="3089"/>
    <x v="3088"/>
    <s v="A community space in Somerville, MA to celebrate the beautiful intersection of sports and creativity."/>
    <n v="25000"/>
    <n v="5854"/>
    <x v="2"/>
    <x v="0"/>
    <s v="USD"/>
    <d v="2016-07-09T01:59:00"/>
    <x v="3089"/>
    <b v="0"/>
    <n v="45"/>
    <b v="0"/>
    <s v="theater/spaces"/>
    <n v="23"/>
    <n v="130.09"/>
    <x v="1"/>
    <s v="spaces"/>
    <x v="2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b v="0"/>
    <n v="9"/>
    <b v="0"/>
    <s v="theater/spaces"/>
    <n v="5"/>
    <n v="1270.22"/>
    <x v="1"/>
    <s v="spaces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b v="0"/>
    <n v="9"/>
    <b v="0"/>
    <s v="theater/spaces"/>
    <n v="16"/>
    <n v="88.44"/>
    <x v="1"/>
    <s v="spaces"/>
    <x v="2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b v="0"/>
    <n v="21"/>
    <b v="0"/>
    <s v="theater/spaces"/>
    <n v="1"/>
    <n v="56.34"/>
    <x v="1"/>
    <s v="spaces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b v="0"/>
    <n v="17"/>
    <b v="0"/>
    <s v="theater/spaces"/>
    <n v="23"/>
    <n v="53.53"/>
    <x v="1"/>
    <s v="spaces"/>
    <x v="3"/>
  </r>
  <r>
    <n v="3094"/>
    <x v="3093"/>
    <s v="This is a Kickstarter to help with the start up costs for Illusionist, Chris Lengyel's Summer 2016 Tour!"/>
    <n v="100000"/>
    <n v="25"/>
    <x v="2"/>
    <x v="0"/>
    <s v="USD"/>
    <d v="2015-09-20T19:05:56"/>
    <x v="3094"/>
    <b v="0"/>
    <n v="1"/>
    <b v="0"/>
    <s v="theater/spaces"/>
    <n v="0"/>
    <n v="25"/>
    <x v="1"/>
    <s v="spaces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d v="2016-08-01T00:36:20"/>
    <x v="3095"/>
    <b v="0"/>
    <n v="1"/>
    <b v="0"/>
    <s v="theater/spaces"/>
    <n v="0"/>
    <n v="50"/>
    <x v="1"/>
    <s v="spaces"/>
    <x v="2"/>
  </r>
  <r>
    <n v="3096"/>
    <x v="3095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b v="0"/>
    <n v="14"/>
    <b v="0"/>
    <s v="theater/spaces"/>
    <n v="4"/>
    <n v="56.79"/>
    <x v="1"/>
    <s v="spaces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b v="0"/>
    <n v="42"/>
    <b v="0"/>
    <s v="theater/spaces"/>
    <n v="17"/>
    <n v="40.83"/>
    <x v="1"/>
    <s v="spaces"/>
    <x v="2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b v="0"/>
    <n v="27"/>
    <b v="0"/>
    <s v="theater/spaces"/>
    <n v="4"/>
    <n v="65.11"/>
    <x v="1"/>
    <s v="spaces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b v="0"/>
    <n v="5"/>
    <b v="0"/>
    <s v="theater/spaces"/>
    <n v="14"/>
    <n v="55.6"/>
    <x v="1"/>
    <s v="spaces"/>
    <x v="2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b v="0"/>
    <n v="13"/>
    <b v="0"/>
    <s v="theater/spaces"/>
    <n v="15"/>
    <n v="140.54"/>
    <x v="1"/>
    <s v="spaces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b v="0"/>
    <n v="12"/>
    <b v="0"/>
    <s v="theater/spaces"/>
    <n v="12"/>
    <n v="25"/>
    <x v="1"/>
    <s v="spaces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b v="0"/>
    <n v="90"/>
    <b v="0"/>
    <s v="theater/spaces"/>
    <n v="39"/>
    <n v="69.53"/>
    <x v="1"/>
    <s v="spaces"/>
    <x v="2"/>
  </r>
  <r>
    <n v="3103"/>
    <x v="3102"/>
    <s v="Creating a place for local artists to perform, at substantially less cost for them"/>
    <n v="4100"/>
    <n v="11"/>
    <x v="2"/>
    <x v="0"/>
    <s v="USD"/>
    <d v="2015-06-12T03:45:06"/>
    <x v="3103"/>
    <b v="0"/>
    <n v="2"/>
    <b v="0"/>
    <s v="theater/spaces"/>
    <n v="0"/>
    <n v="5.5"/>
    <x v="1"/>
    <s v="spaces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b v="0"/>
    <n v="5"/>
    <b v="0"/>
    <s v="theater/spaces"/>
    <n v="30"/>
    <n v="237"/>
    <x v="1"/>
    <s v="spaces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d v="2014-10-19T05:00:00"/>
    <x v="3105"/>
    <b v="0"/>
    <n v="31"/>
    <b v="0"/>
    <s v="theater/spaces"/>
    <n v="42"/>
    <n v="79.87"/>
    <x v="1"/>
    <s v="spaces"/>
    <x v="3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b v="0"/>
    <n v="4"/>
    <b v="0"/>
    <s v="theater/spaces"/>
    <n v="4"/>
    <n v="10.25"/>
    <x v="1"/>
    <s v="spaces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b v="0"/>
    <n v="29"/>
    <b v="0"/>
    <s v="theater/spaces"/>
    <n v="20"/>
    <n v="272.58999999999997"/>
    <x v="1"/>
    <s v="spaces"/>
    <x v="0"/>
  </r>
  <r>
    <n v="3108"/>
    <x v="3107"/>
    <s v="We need a permanent home for the theater!"/>
    <n v="50000"/>
    <n v="26"/>
    <x v="2"/>
    <x v="0"/>
    <s v="USD"/>
    <d v="2015-04-28T15:19:54"/>
    <x v="3108"/>
    <b v="0"/>
    <n v="2"/>
    <b v="0"/>
    <s v="theater/spaces"/>
    <n v="0"/>
    <n v="13"/>
    <x v="1"/>
    <s v="spaces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b v="0"/>
    <n v="114"/>
    <b v="0"/>
    <s v="theater/spaces"/>
    <n v="25"/>
    <n v="58.18"/>
    <x v="1"/>
    <s v="spaces"/>
    <x v="3"/>
  </r>
  <r>
    <n v="3110"/>
    <x v="3109"/>
    <s v="Cat People Unite! It's time we get a space of our own to relax, socialize and learn! Join the Catmunity!"/>
    <n v="25000"/>
    <n v="10"/>
    <x v="2"/>
    <x v="0"/>
    <s v="USD"/>
    <d v="2017-02-19T00:45:19"/>
    <x v="3110"/>
    <b v="0"/>
    <n v="1"/>
    <b v="0"/>
    <s v="theater/spaces"/>
    <n v="0"/>
    <n v="10"/>
    <x v="1"/>
    <s v="spaces"/>
    <x v="1"/>
  </r>
  <r>
    <n v="3111"/>
    <x v="3110"/>
    <s v="Help All Puppet Players perform it's 2015 season in a beautiful 200 seat theater for an entire year."/>
    <n v="20000"/>
    <n v="5328"/>
    <x v="2"/>
    <x v="0"/>
    <s v="USD"/>
    <d v="2014-10-04T14:17:00"/>
    <x v="3111"/>
    <b v="0"/>
    <n v="76"/>
    <b v="0"/>
    <s v="theater/spaces"/>
    <n v="27"/>
    <n v="70.11"/>
    <x v="1"/>
    <s v="spaces"/>
    <x v="3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b v="0"/>
    <n v="9"/>
    <b v="0"/>
    <s v="theater/spaces"/>
    <n v="5"/>
    <n v="57.89"/>
    <x v="1"/>
    <s v="spaces"/>
    <x v="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b v="0"/>
    <n v="37"/>
    <b v="0"/>
    <s v="theater/spaces"/>
    <n v="4"/>
    <n v="125.27"/>
    <x v="1"/>
    <s v="spaces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b v="0"/>
    <n v="0"/>
    <b v="0"/>
    <s v="theater/spaces"/>
    <n v="0"/>
    <s v="0"/>
    <x v="1"/>
    <s v="spaces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d v="2016-06-05T10:43:47"/>
    <x v="3115"/>
    <b v="0"/>
    <n v="1"/>
    <b v="0"/>
    <s v="theater/spaces"/>
    <n v="3"/>
    <n v="300"/>
    <x v="1"/>
    <s v="spaces"/>
    <x v="2"/>
  </r>
  <r>
    <n v="3116"/>
    <x v="3115"/>
    <s v="Creating a consuite for CoreCon. A focus on the insanity of asylums and early medical practices from history."/>
    <n v="750"/>
    <n v="430"/>
    <x v="2"/>
    <x v="0"/>
    <s v="USD"/>
    <d v="2015-04-01T12:22:05"/>
    <x v="3116"/>
    <b v="0"/>
    <n v="10"/>
    <b v="0"/>
    <s v="theater/spaces"/>
    <n v="57"/>
    <n v="43"/>
    <x v="1"/>
    <s v="spaces"/>
    <x v="0"/>
  </r>
  <r>
    <n v="3117"/>
    <x v="3116"/>
    <s v="Performing Arts workshops, for young people aged 5 -16, exploring how the sea has shaped Cowes as a settlement."/>
    <n v="1000"/>
    <n v="1"/>
    <x v="2"/>
    <x v="1"/>
    <s v="GBP"/>
    <d v="2016-05-27T13:12:00"/>
    <x v="3117"/>
    <b v="0"/>
    <n v="1"/>
    <b v="0"/>
    <s v="theater/spaces"/>
    <n v="0"/>
    <n v="1"/>
    <x v="1"/>
    <s v="spaces"/>
    <x v="2"/>
  </r>
  <r>
    <n v="3118"/>
    <x v="3117"/>
    <s v="a magical place for all kind of people, like a fairytaile in all colours"/>
    <n v="500000"/>
    <n v="1550"/>
    <x v="2"/>
    <x v="11"/>
    <s v="SEK"/>
    <d v="2016-07-02T15:35:23"/>
    <x v="3118"/>
    <b v="0"/>
    <n v="2"/>
    <b v="0"/>
    <s v="theater/spaces"/>
    <n v="0"/>
    <n v="775"/>
    <x v="1"/>
    <s v="spaces"/>
    <x v="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b v="0"/>
    <n v="1"/>
    <b v="0"/>
    <s v="theater/spaces"/>
    <n v="0"/>
    <n v="5"/>
    <x v="1"/>
    <s v="spaces"/>
    <x v="0"/>
  </r>
  <r>
    <n v="3120"/>
    <x v="3119"/>
    <s v="Wij willen Tropicana het subtropisch zwemparadijs van Rotterdam op een nieuwe locatie gaan bouwen."/>
    <n v="1300000"/>
    <n v="128"/>
    <x v="2"/>
    <x v="9"/>
    <s v="EUR"/>
    <d v="2016-05-05T21:36:36"/>
    <x v="3120"/>
    <b v="0"/>
    <n v="10"/>
    <b v="0"/>
    <s v="theater/spaces"/>
    <n v="0"/>
    <n v="12.8"/>
    <x v="1"/>
    <s v="spaces"/>
    <x v="2"/>
  </r>
  <r>
    <n v="3121"/>
    <x v="3120"/>
    <s v="I going to build a theatre for a local ant farm so that Ants can put on their theatre productions."/>
    <n v="1500"/>
    <n v="10"/>
    <x v="1"/>
    <x v="5"/>
    <s v="CAD"/>
    <d v="2014-09-26T16:18:55"/>
    <x v="3121"/>
    <b v="0"/>
    <n v="1"/>
    <b v="0"/>
    <s v="theater/spaces"/>
    <n v="1"/>
    <n v="10"/>
    <x v="1"/>
    <s v="spaces"/>
    <x v="3"/>
  </r>
  <r>
    <n v="3122"/>
    <x v="3121"/>
    <s v="cancelled until further notice"/>
    <n v="199"/>
    <n v="116"/>
    <x v="1"/>
    <x v="0"/>
    <s v="USD"/>
    <d v="2016-11-09T23:22:12"/>
    <x v="3122"/>
    <b v="0"/>
    <n v="2"/>
    <b v="0"/>
    <s v="theater/spaces"/>
    <n v="58"/>
    <n v="58"/>
    <x v="1"/>
    <s v="spaces"/>
    <x v="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b v="0"/>
    <n v="348"/>
    <b v="0"/>
    <s v="theater/spaces"/>
    <n v="68"/>
    <n v="244.8"/>
    <x v="1"/>
    <s v="spaces"/>
    <x v="2"/>
  </r>
  <r>
    <n v="3124"/>
    <x v="3123"/>
    <s v="A place where kids/ teens' dreams come true, and one finds there home without sparkly red shoes!"/>
    <n v="800000"/>
    <n v="26"/>
    <x v="1"/>
    <x v="0"/>
    <s v="USD"/>
    <d v="2015-02-02T18:43:21"/>
    <x v="3124"/>
    <b v="0"/>
    <n v="4"/>
    <b v="0"/>
    <s v="theater/spaces"/>
    <n v="0"/>
    <n v="6.5"/>
    <x v="1"/>
    <s v="spaces"/>
    <x v="3"/>
  </r>
  <r>
    <n v="3125"/>
    <x v="3124"/>
    <s v="N/A"/>
    <n v="1500000"/>
    <n v="0"/>
    <x v="1"/>
    <x v="0"/>
    <s v="USD"/>
    <d v="2016-01-07T04:57:52"/>
    <x v="3125"/>
    <b v="0"/>
    <n v="0"/>
    <b v="0"/>
    <s v="theater/spaces"/>
    <n v="0"/>
    <s v="0"/>
    <x v="1"/>
    <s v="spaces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b v="0"/>
    <n v="17"/>
    <b v="0"/>
    <s v="theater/spaces"/>
    <n v="4"/>
    <n v="61.18"/>
    <x v="1"/>
    <s v="spaces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b v="0"/>
    <n v="0"/>
    <b v="0"/>
    <s v="theater/spaces"/>
    <n v="0"/>
    <s v="0"/>
    <x v="1"/>
    <s v="spaces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b v="0"/>
    <n v="117"/>
    <b v="0"/>
    <s v="theater/plays"/>
    <n v="109"/>
    <n v="139.24"/>
    <x v="1"/>
    <s v="plays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b v="0"/>
    <n v="1"/>
    <b v="0"/>
    <s v="theater/plays"/>
    <n v="1"/>
    <n v="10"/>
    <x v="1"/>
    <s v="plays"/>
    <x v="1"/>
  </r>
  <r>
    <n v="3130"/>
    <x v="3129"/>
    <s v="A shockingly relevant modern take on a 2,000-year-old tragedy that confronts current gender politics."/>
    <n v="10000"/>
    <n v="375"/>
    <x v="3"/>
    <x v="0"/>
    <s v="USD"/>
    <d v="2017-04-14T04:59:00"/>
    <x v="3130"/>
    <b v="0"/>
    <n v="4"/>
    <b v="0"/>
    <s v="theater/plays"/>
    <n v="4"/>
    <n v="93.75"/>
    <x v="1"/>
    <s v="plays"/>
    <x v="1"/>
  </r>
  <r>
    <n v="3131"/>
    <x v="3130"/>
    <s v="A Staged Reading of &quot;Snake Eyes,&quot; a new play by Alex Rafala"/>
    <n v="4100"/>
    <n v="645"/>
    <x v="3"/>
    <x v="0"/>
    <s v="USD"/>
    <d v="2017-04-08T12:54:05"/>
    <x v="3131"/>
    <b v="0"/>
    <n v="12"/>
    <b v="0"/>
    <s v="theater/plays"/>
    <n v="16"/>
    <n v="53.75"/>
    <x v="1"/>
    <s v="plays"/>
    <x v="1"/>
  </r>
  <r>
    <n v="3132"/>
    <x v="3131"/>
    <s v="Smells Like Money, Drips Like Honey, Taste Like Mocha, Better Run AWAY"/>
    <n v="30000"/>
    <n v="10"/>
    <x v="3"/>
    <x v="0"/>
    <s v="USD"/>
    <d v="2017-04-21T07:24:20"/>
    <x v="3132"/>
    <b v="0"/>
    <n v="1"/>
    <b v="0"/>
    <s v="theater/plays"/>
    <n v="0"/>
    <n v="10"/>
    <x v="1"/>
    <s v="plays"/>
    <x v="1"/>
  </r>
  <r>
    <n v="3133"/>
    <x v="3132"/>
    <s v="TwentySomething is taking Hell Has No Fury to Edinburgh! _x000a_We're looking for your support to get us there."/>
    <n v="500"/>
    <n v="540"/>
    <x v="3"/>
    <x v="1"/>
    <s v="GBP"/>
    <d v="2017-03-24T12:33:54"/>
    <x v="3133"/>
    <b v="0"/>
    <n v="16"/>
    <b v="0"/>
    <s v="theater/plays"/>
    <n v="108"/>
    <n v="33.75"/>
    <x v="1"/>
    <s v="plays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b v="0"/>
    <n v="12"/>
    <b v="0"/>
    <s v="theater/plays"/>
    <n v="23"/>
    <n v="18.75"/>
    <x v="1"/>
    <s v="plays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b v="0"/>
    <n v="7"/>
    <b v="0"/>
    <s v="theater/plays"/>
    <n v="21"/>
    <n v="23.14"/>
    <x v="1"/>
    <s v="plays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b v="0"/>
    <n v="22"/>
    <b v="0"/>
    <s v="theater/plays"/>
    <n v="128"/>
    <n v="29.05"/>
    <x v="1"/>
    <s v="plays"/>
    <x v="1"/>
  </r>
  <r>
    <n v="3137"/>
    <x v="3136"/>
    <s v="Set in 1930s Chinatown, evocative of old world South Jackson Street during the Jazz era."/>
    <n v="1500"/>
    <n v="50"/>
    <x v="3"/>
    <x v="0"/>
    <s v="USD"/>
    <d v="2017-05-03T19:12:00"/>
    <x v="3137"/>
    <b v="0"/>
    <n v="1"/>
    <b v="0"/>
    <s v="theater/plays"/>
    <n v="3"/>
    <n v="50"/>
    <x v="1"/>
    <s v="plays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b v="0"/>
    <n v="0"/>
    <b v="0"/>
    <s v="theater/plays"/>
    <n v="0"/>
    <s v="0"/>
    <x v="1"/>
    <s v="plays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b v="0"/>
    <n v="6"/>
    <b v="0"/>
    <s v="theater/plays"/>
    <n v="5"/>
    <n v="450"/>
    <x v="1"/>
    <s v="plays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b v="0"/>
    <n v="4"/>
    <b v="0"/>
    <s v="theater/plays"/>
    <n v="1"/>
    <n v="24"/>
    <x v="1"/>
    <s v="plays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b v="0"/>
    <n v="8"/>
    <b v="0"/>
    <s v="theater/plays"/>
    <n v="52"/>
    <n v="32.25"/>
    <x v="1"/>
    <s v="plays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d v="2017-03-19T11:18:59"/>
    <x v="3142"/>
    <b v="0"/>
    <n v="3"/>
    <b v="0"/>
    <s v="theater/plays"/>
    <n v="2"/>
    <n v="15"/>
    <x v="1"/>
    <s v="plays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b v="0"/>
    <n v="0"/>
    <b v="0"/>
    <s v="theater/plays"/>
    <n v="0"/>
    <s v="0"/>
    <x v="1"/>
    <s v="plays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b v="0"/>
    <n v="30"/>
    <b v="0"/>
    <s v="theater/plays"/>
    <n v="75"/>
    <n v="251.33"/>
    <x v="1"/>
    <s v="plays"/>
    <x v="1"/>
  </r>
  <r>
    <n v="3145"/>
    <x v="3144"/>
    <s v="Dominion Theatre Company is the first community dinner theatre  to be established in Arlington TX."/>
    <n v="25000"/>
    <n v="0"/>
    <x v="3"/>
    <x v="0"/>
    <s v="USD"/>
    <d v="2017-03-27T23:58:54"/>
    <x v="3145"/>
    <b v="0"/>
    <n v="0"/>
    <b v="0"/>
    <s v="theater/plays"/>
    <n v="0"/>
    <s v="0"/>
    <x v="1"/>
    <s v="plays"/>
    <x v="1"/>
  </r>
  <r>
    <n v="3146"/>
    <x v="3145"/>
    <s v="Somos... Podemos... Amamos... Nuestra muralla, nuestra utopÃ­a. Que el amor sea el lÃ­mite"/>
    <n v="50000"/>
    <n v="5250"/>
    <x v="3"/>
    <x v="14"/>
    <s v="MXN"/>
    <d v="2017-04-16T15:22:46"/>
    <x v="3146"/>
    <b v="0"/>
    <n v="12"/>
    <b v="0"/>
    <s v="theater/plays"/>
    <n v="11"/>
    <n v="437.5"/>
    <x v="1"/>
    <s v="plays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b v="1"/>
    <n v="213"/>
    <b v="1"/>
    <s v="theater/plays"/>
    <n v="118"/>
    <n v="110.35"/>
    <x v="1"/>
    <s v="plays"/>
    <x v="3"/>
  </r>
  <r>
    <n v="3148"/>
    <x v="3147"/>
    <s v="Help fund The Aurora Project, an immersive science fiction epic."/>
    <n v="1800"/>
    <n v="2361"/>
    <x v="0"/>
    <x v="0"/>
    <s v="USD"/>
    <d v="2014-10-01T04:00:00"/>
    <x v="3148"/>
    <b v="1"/>
    <n v="57"/>
    <b v="1"/>
    <s v="theater/plays"/>
    <n v="131"/>
    <n v="41.42"/>
    <x v="1"/>
    <s v="plays"/>
    <x v="3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b v="1"/>
    <n v="25"/>
    <b v="1"/>
    <s v="theater/plays"/>
    <n v="104"/>
    <n v="52"/>
    <x v="1"/>
    <s v="plays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b v="1"/>
    <n v="104"/>
    <b v="1"/>
    <s v="theater/plays"/>
    <n v="101"/>
    <n v="33.99"/>
    <x v="1"/>
    <s v="plays"/>
    <x v="7"/>
  </r>
  <r>
    <n v="3151"/>
    <x v="3150"/>
    <s v="A Multi-Media Puppet Show, with large cable control puppets to tell a hilarious story for all ages."/>
    <n v="3500"/>
    <n v="3514"/>
    <x v="0"/>
    <x v="0"/>
    <s v="USD"/>
    <d v="2014-09-10T20:09:34"/>
    <x v="3151"/>
    <b v="1"/>
    <n v="34"/>
    <b v="1"/>
    <s v="theater/plays"/>
    <n v="100"/>
    <n v="103.35"/>
    <x v="1"/>
    <s v="plays"/>
    <x v="3"/>
  </r>
  <r>
    <n v="3152"/>
    <x v="3151"/>
    <s v="'Gilead' is an original theatre piece inspired by Margaret Atwood's 'The Handmaid's Tale'. (Brighton Fringe 2014)"/>
    <n v="2200"/>
    <n v="2331"/>
    <x v="0"/>
    <x v="1"/>
    <s v="GBP"/>
    <d v="2013-11-02T20:49:27"/>
    <x v="3152"/>
    <b v="1"/>
    <n v="67"/>
    <b v="1"/>
    <s v="theater/plays"/>
    <n v="106"/>
    <n v="34.79"/>
    <x v="1"/>
    <s v="plays"/>
    <x v="4"/>
  </r>
  <r>
    <n v="3153"/>
    <x v="3152"/>
    <s v="A stage production of Terminator 2: Judgment Day, composed entirely of the words of William Shakespeare"/>
    <n v="3000"/>
    <n v="10067.5"/>
    <x v="0"/>
    <x v="0"/>
    <s v="USD"/>
    <d v="2011-05-01T04:59:00"/>
    <x v="3153"/>
    <b v="1"/>
    <n v="241"/>
    <b v="1"/>
    <s v="theater/plays"/>
    <n v="336"/>
    <n v="41.77"/>
    <x v="1"/>
    <s v="plays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b v="1"/>
    <n v="123"/>
    <b v="1"/>
    <s v="theater/plays"/>
    <n v="113"/>
    <n v="64.27"/>
    <x v="1"/>
    <s v="plays"/>
    <x v="5"/>
  </r>
  <r>
    <n v="3155"/>
    <x v="3154"/>
    <s v="We want to take our stage adaptation of Studio Ghibli's 'Princess Mononoke' to more people.  Help us do it!"/>
    <n v="5000"/>
    <n v="9425.23"/>
    <x v="0"/>
    <x v="1"/>
    <s v="GBP"/>
    <d v="2012-12-20T11:58:45"/>
    <x v="3155"/>
    <b v="1"/>
    <n v="302"/>
    <b v="1"/>
    <s v="theater/plays"/>
    <n v="189"/>
    <n v="31.21"/>
    <x v="1"/>
    <s v="plays"/>
    <x v="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b v="1"/>
    <n v="89"/>
    <b v="1"/>
    <s v="theater/plays"/>
    <n v="102"/>
    <n v="62.92"/>
    <x v="1"/>
    <s v="plays"/>
    <x v="5"/>
  </r>
  <r>
    <n v="3157"/>
    <x v="3156"/>
    <s v="Four Directors.  Four One Acts.  Four Genres.  For You."/>
    <n v="4000"/>
    <n v="4040"/>
    <x v="0"/>
    <x v="0"/>
    <s v="USD"/>
    <d v="2014-07-19T05:00:00"/>
    <x v="3157"/>
    <b v="1"/>
    <n v="41"/>
    <b v="1"/>
    <s v="theater/plays"/>
    <n v="101"/>
    <n v="98.54"/>
    <x v="1"/>
    <s v="plays"/>
    <x v="3"/>
  </r>
  <r>
    <n v="3158"/>
    <x v="3157"/>
    <s v="A 40s crime-noir play using nursery rhyme characters."/>
    <n v="5000"/>
    <n v="5700"/>
    <x v="0"/>
    <x v="0"/>
    <s v="USD"/>
    <d v="2013-07-22T20:09:12"/>
    <x v="3158"/>
    <b v="1"/>
    <n v="69"/>
    <b v="1"/>
    <s v="theater/plays"/>
    <n v="114"/>
    <n v="82.61"/>
    <x v="1"/>
    <s v="plays"/>
    <x v="4"/>
  </r>
  <r>
    <n v="3159"/>
    <x v="3158"/>
    <s v="WAXWING is an exciting new world premiere of mythic (perhaps even apocalyptic!) proportions."/>
    <n v="1500"/>
    <n v="2002.22"/>
    <x v="0"/>
    <x v="0"/>
    <s v="USD"/>
    <d v="2012-01-18T23:00:00"/>
    <x v="3159"/>
    <b v="1"/>
    <n v="52"/>
    <b v="1"/>
    <s v="theater/plays"/>
    <n v="133"/>
    <n v="38.5"/>
    <x v="1"/>
    <s v="plays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d v="2014-08-13T04:59:00"/>
    <x v="3160"/>
    <b v="1"/>
    <n v="57"/>
    <b v="1"/>
    <s v="theater/plays"/>
    <n v="102"/>
    <n v="80.16"/>
    <x v="1"/>
    <s v="plays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b v="1"/>
    <n v="74"/>
    <b v="1"/>
    <s v="theater/plays"/>
    <n v="105"/>
    <n v="28.41"/>
    <x v="1"/>
    <s v="plays"/>
    <x v="3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b v="1"/>
    <n v="63"/>
    <b v="1"/>
    <s v="theater/plays"/>
    <n v="127"/>
    <n v="80.73"/>
    <x v="1"/>
    <s v="plays"/>
    <x v="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b v="1"/>
    <n v="72"/>
    <b v="1"/>
    <s v="theater/plays"/>
    <n v="111"/>
    <n v="200.69"/>
    <x v="1"/>
    <s v="plays"/>
    <x v="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b v="1"/>
    <n v="71"/>
    <b v="1"/>
    <s v="theater/plays"/>
    <n v="107"/>
    <n v="37.590000000000003"/>
    <x v="1"/>
    <s v="plays"/>
    <x v="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b v="1"/>
    <n v="21"/>
    <b v="1"/>
    <s v="theater/plays"/>
    <n v="163"/>
    <n v="58.1"/>
    <x v="1"/>
    <s v="plays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b v="1"/>
    <n v="930"/>
    <b v="1"/>
    <s v="theater/plays"/>
    <n v="160"/>
    <n v="60.3"/>
    <x v="1"/>
    <s v="plays"/>
    <x v="3"/>
  </r>
  <r>
    <n v="3167"/>
    <x v="3166"/>
    <s v="What is destiny? Explore it with us this August at FringeNYC."/>
    <n v="3000"/>
    <n v="3485"/>
    <x v="0"/>
    <x v="0"/>
    <s v="USD"/>
    <d v="2014-08-02T04:13:01"/>
    <x v="3167"/>
    <b v="1"/>
    <n v="55"/>
    <b v="1"/>
    <s v="theater/plays"/>
    <n v="116"/>
    <n v="63.36"/>
    <x v="1"/>
    <s v="plays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b v="1"/>
    <n v="61"/>
    <b v="1"/>
    <s v="theater/plays"/>
    <n v="124"/>
    <n v="50.9"/>
    <x v="1"/>
    <s v="plays"/>
    <x v="3"/>
  </r>
  <r>
    <n v="3169"/>
    <x v="3168"/>
    <s v="We're bringing The Window to the Cherry Lane Theater in January 2014."/>
    <n v="8000"/>
    <n v="8241"/>
    <x v="0"/>
    <x v="0"/>
    <s v="USD"/>
    <d v="2013-12-13T04:59:00"/>
    <x v="3169"/>
    <b v="1"/>
    <n v="82"/>
    <b v="1"/>
    <s v="theater/plays"/>
    <n v="103"/>
    <n v="100.5"/>
    <x v="1"/>
    <s v="plays"/>
    <x v="4"/>
  </r>
  <r>
    <n v="3170"/>
    <x v="3169"/>
    <s v="An emotionally-charged journey through the history of black women in America told in reverse."/>
    <n v="2000"/>
    <n v="2245"/>
    <x v="0"/>
    <x v="0"/>
    <s v="USD"/>
    <d v="2014-07-02T04:00:00"/>
    <x v="3170"/>
    <b v="1"/>
    <n v="71"/>
    <b v="1"/>
    <s v="theater/plays"/>
    <n v="112"/>
    <n v="31.62"/>
    <x v="1"/>
    <s v="plays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b v="1"/>
    <n v="117"/>
    <b v="1"/>
    <s v="theater/plays"/>
    <n v="109"/>
    <n v="65.099999999999994"/>
    <x v="1"/>
    <s v="plays"/>
    <x v="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b v="1"/>
    <n v="29"/>
    <b v="1"/>
    <s v="theater/plays"/>
    <n v="115"/>
    <n v="79.31"/>
    <x v="1"/>
    <s v="plays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b v="1"/>
    <n v="74"/>
    <b v="1"/>
    <s v="theater/plays"/>
    <n v="103"/>
    <n v="139.19"/>
    <x v="1"/>
    <s v="plays"/>
    <x v="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b v="1"/>
    <n v="23"/>
    <b v="1"/>
    <s v="theater/plays"/>
    <n v="101"/>
    <n v="131.91"/>
    <x v="1"/>
    <s v="plays"/>
    <x v="3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b v="1"/>
    <n v="60"/>
    <b v="1"/>
    <s v="theater/plays"/>
    <n v="110"/>
    <n v="91.3"/>
    <x v="1"/>
    <s v="plays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b v="1"/>
    <n v="55"/>
    <b v="1"/>
    <s v="theater/plays"/>
    <n v="115"/>
    <n v="39.67"/>
    <x v="1"/>
    <s v="plays"/>
    <x v="4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b v="1"/>
    <n v="51"/>
    <b v="1"/>
    <s v="theater/plays"/>
    <n v="117"/>
    <n v="57.55"/>
    <x v="1"/>
    <s v="plays"/>
    <x v="3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b v="1"/>
    <n v="78"/>
    <b v="1"/>
    <s v="theater/plays"/>
    <n v="172"/>
    <n v="33.03"/>
    <x v="1"/>
    <s v="plays"/>
    <x v="3"/>
  </r>
  <r>
    <n v="3179"/>
    <x v="3178"/>
    <s v="A Sci-fi play in several vignettes that will narrate an alternate history in the mid-20th century."/>
    <n v="4200"/>
    <n v="4794.82"/>
    <x v="0"/>
    <x v="0"/>
    <s v="USD"/>
    <d v="2013-05-06T16:51:11"/>
    <x v="3179"/>
    <b v="1"/>
    <n v="62"/>
    <b v="1"/>
    <s v="theater/plays"/>
    <n v="114"/>
    <n v="77.34"/>
    <x v="1"/>
    <s v="plays"/>
    <x v="4"/>
  </r>
  <r>
    <n v="3180"/>
    <x v="3179"/>
    <s v="A new tale of witches, fairies, cat-hunters and and bone-boilers from London theatre company Broken Glass."/>
    <n v="1200"/>
    <n v="1437"/>
    <x v="0"/>
    <x v="1"/>
    <s v="GBP"/>
    <d v="2014-06-20T09:54:09"/>
    <x v="3180"/>
    <b v="1"/>
    <n v="45"/>
    <b v="1"/>
    <s v="theater/plays"/>
    <n v="120"/>
    <n v="31.93"/>
    <x v="1"/>
    <s v="plays"/>
    <x v="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b v="1"/>
    <n v="15"/>
    <b v="1"/>
    <s v="theater/plays"/>
    <n v="109"/>
    <n v="36.33"/>
    <x v="1"/>
    <s v="plays"/>
    <x v="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b v="1"/>
    <n v="151"/>
    <b v="1"/>
    <s v="theater/plays"/>
    <n v="101"/>
    <n v="46.77"/>
    <x v="1"/>
    <s v="plays"/>
    <x v="6"/>
  </r>
  <r>
    <n v="3183"/>
    <x v="3182"/>
    <s v="Anton Chekhov's The Seagull. An outdoor Amphitheater in Manhattan. Trees. A River. Daybreak."/>
    <n v="2500"/>
    <n v="2725"/>
    <x v="0"/>
    <x v="0"/>
    <s v="USD"/>
    <d v="2013-08-23T19:04:29"/>
    <x v="3183"/>
    <b v="1"/>
    <n v="68"/>
    <b v="1"/>
    <s v="theater/plays"/>
    <n v="109"/>
    <n v="40.07"/>
    <x v="1"/>
    <s v="plays"/>
    <x v="4"/>
  </r>
  <r>
    <n v="3184"/>
    <x v="3183"/>
    <s v="Equus is the story of a psychiatrist treating a teenaged boy who blinds six horses with a metal spike."/>
    <n v="4300"/>
    <n v="4610"/>
    <x v="0"/>
    <x v="0"/>
    <s v="USD"/>
    <d v="2014-07-01T23:50:31"/>
    <x v="3184"/>
    <b v="1"/>
    <n v="46"/>
    <b v="1"/>
    <s v="theater/plays"/>
    <n v="107"/>
    <n v="100.22"/>
    <x v="1"/>
    <s v="plays"/>
    <x v="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b v="1"/>
    <n v="24"/>
    <b v="1"/>
    <s v="theater/plays"/>
    <n v="100"/>
    <n v="41.67"/>
    <x v="1"/>
    <s v="plays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b v="1"/>
    <n v="70"/>
    <b v="1"/>
    <s v="theater/plays"/>
    <n v="102"/>
    <n v="46.71"/>
    <x v="1"/>
    <s v="plays"/>
    <x v="3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b v="1"/>
    <n v="244"/>
    <b v="1"/>
    <s v="theater/plays"/>
    <n v="116"/>
    <n v="71.489999999999995"/>
    <x v="1"/>
    <s v="plays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b v="0"/>
    <n v="9"/>
    <b v="0"/>
    <s v="theater/musical"/>
    <n v="65"/>
    <n v="14.44"/>
    <x v="1"/>
    <s v="musical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b v="0"/>
    <n v="19"/>
    <b v="0"/>
    <s v="theater/musical"/>
    <n v="12"/>
    <n v="356.84"/>
    <x v="1"/>
    <s v="musical"/>
    <x v="0"/>
  </r>
  <r>
    <n v="3190"/>
    <x v="3189"/>
    <s v="Call It A Day Productions is putting on their first full production in December and every little bit helps!"/>
    <n v="4000"/>
    <n v="0"/>
    <x v="2"/>
    <x v="5"/>
    <s v="CAD"/>
    <d v="2016-12-09T04:37:55"/>
    <x v="3190"/>
    <b v="0"/>
    <n v="0"/>
    <b v="0"/>
    <s v="theater/musical"/>
    <n v="0"/>
    <s v="0"/>
    <x v="1"/>
    <s v="musical"/>
    <x v="2"/>
  </r>
  <r>
    <n v="3191"/>
    <x v="3190"/>
    <s v="A brand new musical about the ban of contraception and abortion in Romania and the revolution that ended it all in 1989."/>
    <n v="3750"/>
    <n v="151"/>
    <x v="2"/>
    <x v="0"/>
    <s v="USD"/>
    <d v="2016-08-16T18:07:49"/>
    <x v="3191"/>
    <b v="0"/>
    <n v="4"/>
    <b v="0"/>
    <s v="theater/musical"/>
    <n v="4"/>
    <n v="37.75"/>
    <x v="1"/>
    <s v="musical"/>
    <x v="2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b v="0"/>
    <n v="8"/>
    <b v="0"/>
    <s v="theater/musical"/>
    <n v="1"/>
    <n v="12.75"/>
    <x v="1"/>
    <s v="musical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b v="0"/>
    <n v="24"/>
    <b v="0"/>
    <s v="theater/musical"/>
    <n v="12"/>
    <n v="24.46"/>
    <x v="1"/>
    <s v="musical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b v="0"/>
    <n v="0"/>
    <b v="0"/>
    <s v="theater/musical"/>
    <n v="0"/>
    <s v="0"/>
    <x v="1"/>
    <s v="musical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b v="0"/>
    <n v="39"/>
    <b v="0"/>
    <s v="theater/musical"/>
    <n v="59"/>
    <n v="53.08"/>
    <x v="1"/>
    <s v="musical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b v="0"/>
    <n v="6"/>
    <b v="0"/>
    <s v="theater/musical"/>
    <n v="0"/>
    <n v="300"/>
    <x v="1"/>
    <s v="musical"/>
    <x v="0"/>
  </r>
  <r>
    <n v="3197"/>
    <x v="3196"/>
    <s v="This years most important stage project for young artists in our region. www.ungespor.no"/>
    <n v="10000"/>
    <n v="1145"/>
    <x v="2"/>
    <x v="10"/>
    <s v="NOK"/>
    <d v="2015-02-04T11:50:18"/>
    <x v="3197"/>
    <b v="0"/>
    <n v="4"/>
    <b v="0"/>
    <s v="theater/musical"/>
    <n v="11"/>
    <n v="286.25"/>
    <x v="1"/>
    <s v="musical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b v="0"/>
    <n v="3"/>
    <b v="0"/>
    <s v="theater/musical"/>
    <n v="0"/>
    <n v="36.67"/>
    <x v="1"/>
    <s v="musical"/>
    <x v="0"/>
  </r>
  <r>
    <n v="3199"/>
    <x v="3198"/>
    <s v="The Milburn Stone Theatre needs your help to bring its high-flying next blockbuster musical, TARZAN, to life!"/>
    <n v="5000"/>
    <n v="2608"/>
    <x v="2"/>
    <x v="0"/>
    <s v="USD"/>
    <d v="2014-09-06T21:00:00"/>
    <x v="3199"/>
    <b v="0"/>
    <n v="53"/>
    <b v="0"/>
    <s v="theater/musical"/>
    <n v="52"/>
    <n v="49.21"/>
    <x v="1"/>
    <s v="musical"/>
    <x v="3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b v="0"/>
    <n v="1"/>
    <b v="0"/>
    <s v="theater/musical"/>
    <n v="0"/>
    <n v="1"/>
    <x v="1"/>
    <s v="musical"/>
    <x v="2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b v="0"/>
    <n v="2"/>
    <b v="0"/>
    <s v="theater/musical"/>
    <n v="1"/>
    <n v="12.5"/>
    <x v="1"/>
    <s v="musical"/>
    <x v="3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b v="0"/>
    <n v="25"/>
    <b v="0"/>
    <s v="theater/musical"/>
    <n v="55"/>
    <n v="109.04"/>
    <x v="1"/>
    <s v="musical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d v="2015-09-25T23:43:42"/>
    <x v="3203"/>
    <b v="0"/>
    <n v="6"/>
    <b v="0"/>
    <s v="theater/musical"/>
    <n v="25"/>
    <n v="41.67"/>
    <x v="1"/>
    <s v="musical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b v="0"/>
    <n v="0"/>
    <b v="0"/>
    <s v="theater/musical"/>
    <n v="0"/>
    <s v="0"/>
    <x v="1"/>
    <s v="musical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b v="0"/>
    <n v="12"/>
    <b v="0"/>
    <s v="theater/musical"/>
    <n v="3"/>
    <n v="22.75"/>
    <x v="1"/>
    <s v="musical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b v="0"/>
    <n v="0"/>
    <b v="0"/>
    <s v="theater/musical"/>
    <n v="0"/>
    <s v="0"/>
    <x v="1"/>
    <s v="musical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b v="0"/>
    <n v="36"/>
    <b v="0"/>
    <s v="theater/musical"/>
    <n v="46"/>
    <n v="70.83"/>
    <x v="1"/>
    <s v="musical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b v="1"/>
    <n v="82"/>
    <b v="1"/>
    <s v="theater/plays"/>
    <n v="104"/>
    <n v="63.11"/>
    <x v="1"/>
    <s v="plays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b v="1"/>
    <n v="226"/>
    <b v="1"/>
    <s v="theater/plays"/>
    <n v="119"/>
    <n v="50.16"/>
    <x v="1"/>
    <s v="plays"/>
    <x v="3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b v="1"/>
    <n v="60"/>
    <b v="1"/>
    <s v="theater/plays"/>
    <n v="126"/>
    <n v="62.88"/>
    <x v="1"/>
    <s v="plays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b v="1"/>
    <n v="322"/>
    <b v="1"/>
    <s v="theater/plays"/>
    <n v="120"/>
    <n v="85.53"/>
    <x v="1"/>
    <s v="plays"/>
    <x v="3"/>
  </r>
  <r>
    <n v="3212"/>
    <x v="3211"/>
    <s v="Help us bring our production of Campo Maldito to New York AND San Francisco!"/>
    <n v="4000"/>
    <n v="5050"/>
    <x v="0"/>
    <x v="0"/>
    <s v="USD"/>
    <d v="2014-08-08T19:05:51"/>
    <x v="3212"/>
    <b v="1"/>
    <n v="94"/>
    <b v="1"/>
    <s v="theater/plays"/>
    <n v="126"/>
    <n v="53.72"/>
    <x v="1"/>
    <s v="plays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b v="1"/>
    <n v="47"/>
    <b v="1"/>
    <s v="theater/plays"/>
    <n v="100"/>
    <n v="127.81"/>
    <x v="1"/>
    <s v="plays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b v="1"/>
    <n v="115"/>
    <b v="1"/>
    <s v="theater/plays"/>
    <n v="102"/>
    <n v="106.57"/>
    <x v="1"/>
    <s v="plays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b v="1"/>
    <n v="134"/>
    <b v="1"/>
    <s v="theater/plays"/>
    <n v="100"/>
    <n v="262.11"/>
    <x v="1"/>
    <s v="plays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b v="1"/>
    <n v="35"/>
    <b v="1"/>
    <s v="theater/plays"/>
    <n v="100"/>
    <n v="57.17"/>
    <x v="1"/>
    <s v="plays"/>
    <x v="0"/>
  </r>
  <r>
    <n v="3217"/>
    <x v="3216"/>
    <s v="Wake Up Call is a comedic play about a group of hotel employees working on Christmas Eve."/>
    <n v="4500"/>
    <n v="5221"/>
    <x v="0"/>
    <x v="0"/>
    <s v="USD"/>
    <d v="2016-11-04T13:06:24"/>
    <x v="3217"/>
    <b v="1"/>
    <n v="104"/>
    <b v="1"/>
    <s v="theater/plays"/>
    <n v="116"/>
    <n v="50.2"/>
    <x v="1"/>
    <s v="plays"/>
    <x v="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b v="1"/>
    <n v="184"/>
    <b v="1"/>
    <s v="theater/plays"/>
    <n v="102"/>
    <n v="66.59"/>
    <x v="1"/>
    <s v="plays"/>
    <x v="3"/>
  </r>
  <r>
    <n v="3219"/>
    <x v="3218"/>
    <s v="Eyes Closed is a collaborative play and docudrama about New Yorkers and their dreams."/>
    <n v="20000"/>
    <n v="20022"/>
    <x v="0"/>
    <x v="0"/>
    <s v="USD"/>
    <d v="2015-03-22T22:35:47"/>
    <x v="3219"/>
    <b v="1"/>
    <n v="119"/>
    <b v="1"/>
    <s v="theater/plays"/>
    <n v="100"/>
    <n v="168.25"/>
    <x v="1"/>
    <s v="plays"/>
    <x v="0"/>
  </r>
  <r>
    <n v="3220"/>
    <x v="3219"/>
    <s v="A sci-fi thriller for the stage opening March 10 in Los Angeles."/>
    <n v="15000"/>
    <n v="15126"/>
    <x v="0"/>
    <x v="0"/>
    <s v="USD"/>
    <d v="2017-03-12T21:00:00"/>
    <x v="3220"/>
    <b v="1"/>
    <n v="59"/>
    <b v="1"/>
    <s v="theater/plays"/>
    <n v="101"/>
    <n v="256.37"/>
    <x v="1"/>
    <s v="plays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b v="1"/>
    <n v="113"/>
    <b v="1"/>
    <s v="theater/plays"/>
    <n v="103"/>
    <n v="36.61"/>
    <x v="1"/>
    <s v="plays"/>
    <x v="0"/>
  </r>
  <r>
    <n v="3222"/>
    <x v="3221"/>
    <s v="Shakespeare's classic re-imagined as a spoken and signed production for deaf and hearing audiences"/>
    <n v="2500"/>
    <n v="3120"/>
    <x v="0"/>
    <x v="0"/>
    <s v="USD"/>
    <d v="2015-10-24T21:29:00"/>
    <x v="3222"/>
    <b v="1"/>
    <n v="84"/>
    <b v="1"/>
    <s v="theater/plays"/>
    <n v="125"/>
    <n v="37.14"/>
    <x v="1"/>
    <s v="plays"/>
    <x v="0"/>
  </r>
  <r>
    <n v="3223"/>
    <x v="3222"/>
    <s v="Bringing David Lindsay-Abaire's award-winning story of our times to the East Bay."/>
    <n v="3100"/>
    <n v="3395"/>
    <x v="0"/>
    <x v="0"/>
    <s v="USD"/>
    <d v="2015-08-20T20:02:56"/>
    <x v="3223"/>
    <b v="1"/>
    <n v="74"/>
    <b v="1"/>
    <s v="theater/plays"/>
    <n v="110"/>
    <n v="45.88"/>
    <x v="1"/>
    <s v="plays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b v="1"/>
    <n v="216"/>
    <b v="1"/>
    <s v="theater/plays"/>
    <n v="102"/>
    <n v="141.71"/>
    <x v="1"/>
    <s v="plays"/>
    <x v="2"/>
  </r>
  <r>
    <n v="3225"/>
    <x v="3224"/>
    <s v="Bare Theatre brings one of Shakespeare's most accessible early comedies to life free to the public across the NC Triangle"/>
    <n v="2000"/>
    <n v="2047"/>
    <x v="0"/>
    <x v="0"/>
    <s v="USD"/>
    <d v="2016-06-03T21:00:00"/>
    <x v="3225"/>
    <b v="1"/>
    <n v="39"/>
    <b v="1"/>
    <s v="theater/plays"/>
    <n v="102"/>
    <n v="52.49"/>
    <x v="1"/>
    <s v="plays"/>
    <x v="2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b v="1"/>
    <n v="21"/>
    <b v="1"/>
    <s v="theater/plays"/>
    <n v="104"/>
    <n v="59.52"/>
    <x v="1"/>
    <s v="plays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b v="0"/>
    <n v="30"/>
    <b v="1"/>
    <s v="theater/plays"/>
    <n v="125"/>
    <n v="50"/>
    <x v="1"/>
    <s v="plays"/>
    <x v="2"/>
  </r>
  <r>
    <n v="3228"/>
    <x v="3227"/>
    <s v="A Season of Powerful Women. A Season of Defiance."/>
    <n v="7000"/>
    <n v="7164"/>
    <x v="0"/>
    <x v="0"/>
    <s v="USD"/>
    <d v="2015-12-17T04:59:00"/>
    <x v="3228"/>
    <b v="1"/>
    <n v="37"/>
    <b v="1"/>
    <s v="theater/plays"/>
    <n v="102"/>
    <n v="193.62"/>
    <x v="1"/>
    <s v="plays"/>
    <x v="0"/>
  </r>
  <r>
    <n v="3229"/>
    <x v="3228"/>
    <s v="After electrifying audiences in Seattle and Tashkent, The Seagull Project embarks on a brand new journey."/>
    <n v="20000"/>
    <n v="21573"/>
    <x v="0"/>
    <x v="0"/>
    <s v="USD"/>
    <d v="2014-11-20T07:59:58"/>
    <x v="3229"/>
    <b v="1"/>
    <n v="202"/>
    <b v="1"/>
    <s v="theater/plays"/>
    <n v="108"/>
    <n v="106.8"/>
    <x v="1"/>
    <s v="plays"/>
    <x v="3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b v="1"/>
    <n v="37"/>
    <b v="1"/>
    <s v="theater/plays"/>
    <n v="110"/>
    <n v="77.22"/>
    <x v="1"/>
    <s v="plays"/>
    <x v="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b v="0"/>
    <n v="28"/>
    <b v="1"/>
    <s v="theater/plays"/>
    <n v="161"/>
    <n v="57.5"/>
    <x v="1"/>
    <s v="plays"/>
    <x v="2"/>
  </r>
  <r>
    <n v="3232"/>
    <x v="3231"/>
    <s v="Honorable Men - Yorick's 10th season of free, outdoor Shakespeare.  Featuring Henry IV, part 1 and Julius Caesar."/>
    <n v="1000"/>
    <n v="1312"/>
    <x v="0"/>
    <x v="0"/>
    <s v="USD"/>
    <d v="2016-05-04T03:59:00"/>
    <x v="3232"/>
    <b v="1"/>
    <n v="26"/>
    <b v="1"/>
    <s v="theater/plays"/>
    <n v="131"/>
    <n v="50.46"/>
    <x v="1"/>
    <s v="plays"/>
    <x v="2"/>
  </r>
  <r>
    <n v="3233"/>
    <x v="3232"/>
    <s v="64 Squares is an autobiographical one-man exploration of the internal chess game played to reconcile relationships."/>
    <n v="5000"/>
    <n v="5940"/>
    <x v="0"/>
    <x v="0"/>
    <s v="USD"/>
    <d v="2017-03-02T19:19:15"/>
    <x v="3233"/>
    <b v="0"/>
    <n v="61"/>
    <b v="1"/>
    <s v="theater/plays"/>
    <n v="119"/>
    <n v="97.38"/>
    <x v="1"/>
    <s v="plays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b v="0"/>
    <n v="115"/>
    <b v="1"/>
    <s v="theater/plays"/>
    <n v="100"/>
    <n v="34.92"/>
    <x v="1"/>
    <s v="plays"/>
    <x v="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b v="1"/>
    <n v="181"/>
    <b v="1"/>
    <s v="theater/plays"/>
    <n v="103"/>
    <n v="85.53"/>
    <x v="1"/>
    <s v="plays"/>
    <x v="2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b v="0"/>
    <n v="110"/>
    <b v="1"/>
    <s v="theater/plays"/>
    <n v="101"/>
    <n v="182.91"/>
    <x v="1"/>
    <s v="plays"/>
    <x v="2"/>
  </r>
  <r>
    <n v="3237"/>
    <x v="3236"/>
    <s v="An annual campaign supporting our intensive for artists 25 and under."/>
    <n v="35000"/>
    <n v="35275.64"/>
    <x v="0"/>
    <x v="0"/>
    <s v="USD"/>
    <d v="2015-09-29T03:59:00"/>
    <x v="3237"/>
    <b v="1"/>
    <n v="269"/>
    <b v="1"/>
    <s v="theater/plays"/>
    <n v="101"/>
    <n v="131.13999999999999"/>
    <x v="1"/>
    <s v="plays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b v="1"/>
    <n v="79"/>
    <b v="1"/>
    <s v="theater/plays"/>
    <n v="112"/>
    <n v="39.81"/>
    <x v="1"/>
    <s v="plays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b v="1"/>
    <n v="104"/>
    <b v="1"/>
    <s v="theater/plays"/>
    <n v="106"/>
    <n v="59.7"/>
    <x v="1"/>
    <s v="plays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b v="0"/>
    <n v="34"/>
    <b v="1"/>
    <s v="theater/plays"/>
    <n v="101"/>
    <n v="88.74"/>
    <x v="1"/>
    <s v="plays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b v="1"/>
    <n v="167"/>
    <b v="1"/>
    <s v="theater/plays"/>
    <n v="115"/>
    <n v="58.69"/>
    <x v="1"/>
    <s v="plays"/>
    <x v="3"/>
  </r>
  <r>
    <n v="3242"/>
    <x v="3241"/>
    <s v="First Day Off in a Long Time is a comedy show...            _x000a_About suicide."/>
    <n v="10000"/>
    <n v="12730.42"/>
    <x v="0"/>
    <x v="0"/>
    <s v="USD"/>
    <d v="2014-09-19T18:08:12"/>
    <x v="3242"/>
    <b v="1"/>
    <n v="183"/>
    <b v="1"/>
    <s v="theater/plays"/>
    <n v="127"/>
    <n v="69.569999999999993"/>
    <x v="1"/>
    <s v="plays"/>
    <x v="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b v="1"/>
    <n v="71"/>
    <b v="1"/>
    <s v="theater/plays"/>
    <n v="103"/>
    <n v="115.87"/>
    <x v="1"/>
    <s v="plays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b v="0"/>
    <n v="69"/>
    <b v="1"/>
    <s v="theater/plays"/>
    <n v="103"/>
    <n v="23.87"/>
    <x v="1"/>
    <s v="plays"/>
    <x v="2"/>
  </r>
  <r>
    <n v="3245"/>
    <x v="3244"/>
    <s v="Five playwrights volunteer at New York's largest soup kitchen and develop a play around the people they meet."/>
    <n v="21000"/>
    <n v="21904"/>
    <x v="0"/>
    <x v="0"/>
    <s v="USD"/>
    <d v="2015-06-12T02:00:00"/>
    <x v="3245"/>
    <b v="0"/>
    <n v="270"/>
    <b v="1"/>
    <s v="theater/plays"/>
    <n v="104"/>
    <n v="81.13"/>
    <x v="1"/>
    <s v="plays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b v="1"/>
    <n v="193"/>
    <b v="1"/>
    <s v="theater/plays"/>
    <n v="111"/>
    <n v="57.63"/>
    <x v="1"/>
    <s v="plays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b v="1"/>
    <n v="57"/>
    <b v="1"/>
    <s v="theater/plays"/>
    <n v="106"/>
    <n v="46.43"/>
    <x v="1"/>
    <s v="plays"/>
    <x v="0"/>
  </r>
  <r>
    <n v="3248"/>
    <x v="3247"/>
    <s v="Honest Accomplice Theatre produces theatre for social change."/>
    <n v="12000"/>
    <n v="12095"/>
    <x v="0"/>
    <x v="0"/>
    <s v="USD"/>
    <d v="2015-04-04T20:19:17"/>
    <x v="3248"/>
    <b v="1"/>
    <n v="200"/>
    <b v="1"/>
    <s v="theater/plays"/>
    <n v="101"/>
    <n v="60.48"/>
    <x v="1"/>
    <s v="plays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b v="1"/>
    <n v="88"/>
    <b v="1"/>
    <s v="theater/plays"/>
    <n v="105"/>
    <n v="65.58"/>
    <x v="1"/>
    <s v="plays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b v="1"/>
    <n v="213"/>
    <b v="1"/>
    <s v="theater/plays"/>
    <n v="102"/>
    <n v="119.19"/>
    <x v="1"/>
    <s v="plays"/>
    <x v="3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b v="1"/>
    <n v="20"/>
    <b v="1"/>
    <s v="theater/plays"/>
    <n v="111"/>
    <n v="83.05"/>
    <x v="1"/>
    <s v="plays"/>
    <x v="0"/>
  </r>
  <r>
    <n v="3252"/>
    <x v="3251"/>
    <s v="How do we navigate the boundaries between friendship, sexual intimacy and obsessive desire?"/>
    <n v="2250"/>
    <n v="2876"/>
    <x v="0"/>
    <x v="1"/>
    <s v="GBP"/>
    <d v="2016-09-07T11:20:40"/>
    <x v="3252"/>
    <b v="1"/>
    <n v="50"/>
    <b v="1"/>
    <s v="theater/plays"/>
    <n v="128"/>
    <n v="57.52"/>
    <x v="1"/>
    <s v="plays"/>
    <x v="2"/>
  </r>
  <r>
    <n v="3253"/>
    <x v="3252"/>
    <s v="Can you ever truly feel what someone else is feeling?_x000a_Do you want to?"/>
    <n v="20000"/>
    <n v="20365"/>
    <x v="0"/>
    <x v="0"/>
    <s v="USD"/>
    <d v="2016-09-08T03:45:00"/>
    <x v="3253"/>
    <b v="1"/>
    <n v="115"/>
    <b v="1"/>
    <s v="theater/plays"/>
    <n v="102"/>
    <n v="177.09"/>
    <x v="1"/>
    <s v="plays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b v="1"/>
    <n v="186"/>
    <b v="1"/>
    <s v="theater/plays"/>
    <n v="101"/>
    <n v="70.77"/>
    <x v="1"/>
    <s v="plays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b v="1"/>
    <n v="18"/>
    <b v="1"/>
    <s v="theater/plays"/>
    <n v="175"/>
    <n v="29.17"/>
    <x v="1"/>
    <s v="plays"/>
    <x v="3"/>
  </r>
  <r>
    <n v="3256"/>
    <x v="3255"/>
    <s v="Our 16th year promises to be bigger and better than ever but we need your help to bring the show to life!"/>
    <n v="10000"/>
    <n v="12806"/>
    <x v="0"/>
    <x v="0"/>
    <s v="USD"/>
    <d v="2015-06-11T03:59:00"/>
    <x v="3256"/>
    <b v="1"/>
    <n v="176"/>
    <b v="1"/>
    <s v="theater/plays"/>
    <n v="128"/>
    <n v="72.760000000000005"/>
    <x v="1"/>
    <s v="plays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b v="0"/>
    <n v="41"/>
    <b v="1"/>
    <s v="theater/plays"/>
    <n v="106"/>
    <n v="51.85"/>
    <x v="1"/>
    <s v="plays"/>
    <x v="1"/>
  </r>
  <r>
    <n v="3258"/>
    <x v="3257"/>
    <s v="A guy named Walt steals a book and plans to sell it to get his life on track... until his wife finds out."/>
    <n v="7000"/>
    <n v="7365"/>
    <x v="0"/>
    <x v="0"/>
    <s v="USD"/>
    <d v="2015-01-08T21:17:41"/>
    <x v="3258"/>
    <b v="1"/>
    <n v="75"/>
    <b v="1"/>
    <s v="theater/plays"/>
    <n v="105"/>
    <n v="98.2"/>
    <x v="1"/>
    <s v="plays"/>
    <x v="3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b v="1"/>
    <n v="97"/>
    <b v="1"/>
    <s v="theater/plays"/>
    <n v="106"/>
    <n v="251.74"/>
    <x v="1"/>
    <s v="plays"/>
    <x v="2"/>
  </r>
  <r>
    <n v="3260"/>
    <x v="3259"/>
    <s v="We're looking to raise money to continue bringing Brooklyn the vanishing art form of marionette puppetry."/>
    <n v="5000"/>
    <n v="5462"/>
    <x v="0"/>
    <x v="0"/>
    <s v="USD"/>
    <d v="2015-11-30T17:08:38"/>
    <x v="3260"/>
    <b v="1"/>
    <n v="73"/>
    <b v="1"/>
    <s v="theater/plays"/>
    <n v="109"/>
    <n v="74.819999999999993"/>
    <x v="1"/>
    <s v="plays"/>
    <x v="0"/>
  </r>
  <r>
    <n v="3261"/>
    <x v="3260"/>
    <s v="Six Spartanburg-based professional actors perform A Midsummer Night's Dream outdoors in downtown Spartanburg."/>
    <n v="3300"/>
    <n v="3315"/>
    <x v="0"/>
    <x v="0"/>
    <s v="USD"/>
    <d v="2015-07-16T17:24:36"/>
    <x v="3261"/>
    <b v="1"/>
    <n v="49"/>
    <b v="1"/>
    <s v="theater/plays"/>
    <n v="100"/>
    <n v="67.650000000000006"/>
    <x v="1"/>
    <s v="plays"/>
    <x v="0"/>
  </r>
  <r>
    <n v="3262"/>
    <x v="3261"/>
    <s v="A one-woman theatrical exploration of the prison system and its inhabitants."/>
    <n v="12200"/>
    <n v="12571"/>
    <x v="0"/>
    <x v="0"/>
    <s v="USD"/>
    <d v="2014-12-22T04:00:00"/>
    <x v="3262"/>
    <b v="1"/>
    <n v="134"/>
    <b v="1"/>
    <s v="theater/plays"/>
    <n v="103"/>
    <n v="93.81"/>
    <x v="1"/>
    <s v="plays"/>
    <x v="3"/>
  </r>
  <r>
    <n v="3263"/>
    <x v="3262"/>
    <s v="Shakespeare's bloodiest tragedy, performed and produced exclusively by women."/>
    <n v="2500"/>
    <n v="2804.16"/>
    <x v="0"/>
    <x v="0"/>
    <s v="USD"/>
    <d v="2015-10-30T21:00:00"/>
    <x v="3263"/>
    <b v="1"/>
    <n v="68"/>
    <b v="1"/>
    <s v="theater/plays"/>
    <n v="112"/>
    <n v="41.24"/>
    <x v="1"/>
    <s v="plays"/>
    <x v="0"/>
  </r>
  <r>
    <n v="3264"/>
    <x v="3263"/>
    <s v="The three part comedic saga of Kapow-i GoGo, who saves the world.  Again.  And again."/>
    <n v="2500"/>
    <n v="2575"/>
    <x v="0"/>
    <x v="0"/>
    <s v="USD"/>
    <d v="2015-01-28T22:00:00"/>
    <x v="3264"/>
    <b v="1"/>
    <n v="49"/>
    <b v="1"/>
    <s v="theater/plays"/>
    <n v="103"/>
    <n v="52.55"/>
    <x v="1"/>
    <s v="plays"/>
    <x v="0"/>
  </r>
  <r>
    <n v="3265"/>
    <x v="3264"/>
    <s v="A theatrical play on Alzheimerâ€™s and the challenges of loving a person who keeps disappearing."/>
    <n v="2700"/>
    <n v="4428"/>
    <x v="0"/>
    <x v="17"/>
    <s v="EUR"/>
    <d v="2015-12-03T17:00:00"/>
    <x v="3265"/>
    <b v="1"/>
    <n v="63"/>
    <b v="1"/>
    <s v="theater/plays"/>
    <n v="164"/>
    <n v="70.290000000000006"/>
    <x v="1"/>
    <s v="plays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d v="2015-06-12T21:00:00"/>
    <x v="3266"/>
    <b v="1"/>
    <n v="163"/>
    <b v="1"/>
    <s v="theater/plays"/>
    <n v="131"/>
    <n v="48.33"/>
    <x v="1"/>
    <s v="plays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b v="1"/>
    <n v="288"/>
    <b v="1"/>
    <s v="theater/plays"/>
    <n v="102"/>
    <n v="53.18"/>
    <x v="1"/>
    <s v="plays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b v="1"/>
    <n v="42"/>
    <b v="1"/>
    <s v="theater/plays"/>
    <n v="128"/>
    <n v="60.95"/>
    <x v="1"/>
    <s v="plays"/>
    <x v="2"/>
  </r>
  <r>
    <n v="3269"/>
    <x v="3268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b v="1"/>
    <n v="70"/>
    <b v="1"/>
    <s v="theater/plays"/>
    <n v="102"/>
    <n v="116"/>
    <x v="1"/>
    <s v="plays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b v="1"/>
    <n v="30"/>
    <b v="1"/>
    <s v="theater/plays"/>
    <n v="102"/>
    <n v="61"/>
    <x v="1"/>
    <s v="plays"/>
    <x v="0"/>
  </r>
  <r>
    <n v="3271"/>
    <x v="3270"/>
    <s v="A razor sharp satire to darken your Christmas."/>
    <n v="1500"/>
    <n v="1950"/>
    <x v="0"/>
    <x v="1"/>
    <s v="GBP"/>
    <d v="2014-11-02T11:29:35"/>
    <x v="3271"/>
    <b v="1"/>
    <n v="51"/>
    <b v="1"/>
    <s v="theater/plays"/>
    <n v="130"/>
    <n v="38.24"/>
    <x v="1"/>
    <s v="plays"/>
    <x v="3"/>
  </r>
  <r>
    <n v="3272"/>
    <x v="3271"/>
    <s v="A new original play that follows two Israeli singles navigate the humorous and confusing dating scene of NYC."/>
    <n v="10000"/>
    <n v="15443"/>
    <x v="0"/>
    <x v="0"/>
    <s v="USD"/>
    <d v="2015-11-06T13:00:09"/>
    <x v="3272"/>
    <b v="1"/>
    <n v="145"/>
    <b v="1"/>
    <s v="theater/plays"/>
    <n v="154"/>
    <n v="106.5"/>
    <x v="1"/>
    <s v="plays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b v="1"/>
    <n v="21"/>
    <b v="1"/>
    <s v="theater/plays"/>
    <n v="107"/>
    <n v="204.57"/>
    <x v="1"/>
    <s v="plays"/>
    <x v="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b v="1"/>
    <n v="286"/>
    <b v="1"/>
    <s v="theater/plays"/>
    <n v="101"/>
    <n v="54.91"/>
    <x v="1"/>
    <s v="plays"/>
    <x v="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b v="1"/>
    <n v="12"/>
    <b v="1"/>
    <s v="theater/plays"/>
    <n v="100"/>
    <n v="150.41999999999999"/>
    <x v="1"/>
    <s v="plays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b v="1"/>
    <n v="100"/>
    <b v="1"/>
    <s v="theater/plays"/>
    <n v="117"/>
    <n v="52.58"/>
    <x v="1"/>
    <s v="plays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b v="1"/>
    <n v="100"/>
    <b v="1"/>
    <s v="theater/plays"/>
    <n v="109"/>
    <n v="54.3"/>
    <x v="1"/>
    <s v="plays"/>
    <x v="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b v="1"/>
    <n v="34"/>
    <b v="1"/>
    <s v="theater/plays"/>
    <n v="103"/>
    <n v="76.03"/>
    <x v="1"/>
    <s v="plays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b v="0"/>
    <n v="63"/>
    <b v="1"/>
    <s v="theater/plays"/>
    <n v="114"/>
    <n v="105.21"/>
    <x v="1"/>
    <s v="plays"/>
    <x v="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b v="0"/>
    <n v="30"/>
    <b v="1"/>
    <s v="theater/plays"/>
    <n v="103"/>
    <n v="68.67"/>
    <x v="1"/>
    <s v="plays"/>
    <x v="0"/>
  </r>
  <r>
    <n v="3281"/>
    <x v="3280"/>
    <s v="&quot;This is how theater should connect to people&quot;  Margo Jefferson, Pulitzer Prize winning critic"/>
    <n v="5000"/>
    <n v="6080"/>
    <x v="0"/>
    <x v="0"/>
    <s v="USD"/>
    <d v="2015-09-02T00:28:25"/>
    <x v="3281"/>
    <b v="0"/>
    <n v="47"/>
    <b v="1"/>
    <s v="theater/plays"/>
    <n v="122"/>
    <n v="129.36000000000001"/>
    <x v="1"/>
    <s v="plays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b v="0"/>
    <n v="237"/>
    <b v="1"/>
    <s v="theater/plays"/>
    <n v="103"/>
    <n v="134.26"/>
    <x v="1"/>
    <s v="plays"/>
    <x v="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b v="0"/>
    <n v="47"/>
    <b v="1"/>
    <s v="theater/plays"/>
    <n v="105"/>
    <n v="17.829999999999998"/>
    <x v="1"/>
    <s v="plays"/>
    <x v="2"/>
  </r>
  <r>
    <n v="3284"/>
    <x v="3283"/>
    <s v="Black Enough is an LSU student-staged performance exploring the effects of white supremacy on the black community."/>
    <n v="3000"/>
    <n v="3048"/>
    <x v="0"/>
    <x v="0"/>
    <s v="USD"/>
    <d v="2016-01-29T05:59:00"/>
    <x v="3284"/>
    <b v="0"/>
    <n v="15"/>
    <b v="1"/>
    <s v="theater/plays"/>
    <n v="102"/>
    <n v="203.2"/>
    <x v="1"/>
    <s v="plays"/>
    <x v="2"/>
  </r>
  <r>
    <n v="3285"/>
    <x v="3284"/>
    <s v="A new play by Matthew Gasda"/>
    <n v="4999"/>
    <n v="5604"/>
    <x v="0"/>
    <x v="0"/>
    <s v="USD"/>
    <d v="2017-02-28T05:00:00"/>
    <x v="3285"/>
    <b v="0"/>
    <n v="81"/>
    <b v="1"/>
    <s v="theater/plays"/>
    <n v="112"/>
    <n v="69.19"/>
    <x v="1"/>
    <s v="plays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b v="0"/>
    <n v="122"/>
    <b v="1"/>
    <s v="theater/plays"/>
    <n v="102"/>
    <n v="125.12"/>
    <x v="1"/>
    <s v="plays"/>
    <x v="2"/>
  </r>
  <r>
    <n v="3287"/>
    <x v="3286"/>
    <s v="An inspirational one-man play about crisis, community, and the search for wholeness."/>
    <n v="2500"/>
    <n v="2500"/>
    <x v="0"/>
    <x v="5"/>
    <s v="CAD"/>
    <d v="2015-11-28T18:00:28"/>
    <x v="3287"/>
    <b v="0"/>
    <n v="34"/>
    <b v="1"/>
    <s v="theater/plays"/>
    <n v="100"/>
    <n v="73.53"/>
    <x v="1"/>
    <s v="plays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b v="0"/>
    <n v="207"/>
    <b v="1"/>
    <s v="theater/plays"/>
    <n v="100"/>
    <n v="48.44"/>
    <x v="1"/>
    <s v="plays"/>
    <x v="2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b v="0"/>
    <n v="25"/>
    <b v="1"/>
    <s v="theater/plays"/>
    <n v="133"/>
    <n v="26.61"/>
    <x v="1"/>
    <s v="plays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b v="0"/>
    <n v="72"/>
    <b v="1"/>
    <s v="theater/plays"/>
    <n v="121"/>
    <n v="33.67"/>
    <x v="1"/>
    <s v="plays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b v="0"/>
    <n v="14"/>
    <b v="1"/>
    <s v="theater/plays"/>
    <n v="114"/>
    <n v="40.71"/>
    <x v="1"/>
    <s v="plays"/>
    <x v="0"/>
  </r>
  <r>
    <n v="3292"/>
    <x v="3291"/>
    <s v="Iver Heath Drama Club is a not-for-profit community group and this year we are performing DICK WHITTINGTON."/>
    <n v="101"/>
    <n v="289"/>
    <x v="0"/>
    <x v="1"/>
    <s v="GBP"/>
    <d v="2015-12-04T19:29:08"/>
    <x v="3292"/>
    <b v="0"/>
    <n v="15"/>
    <b v="1"/>
    <s v="theater/plays"/>
    <n v="286"/>
    <n v="19.27"/>
    <x v="1"/>
    <s v="plays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b v="0"/>
    <n v="91"/>
    <b v="1"/>
    <s v="theater/plays"/>
    <n v="170"/>
    <n v="84.29"/>
    <x v="1"/>
    <s v="plays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b v="0"/>
    <n v="24"/>
    <b v="1"/>
    <s v="theater/plays"/>
    <n v="118"/>
    <n v="29.58"/>
    <x v="1"/>
    <s v="plays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b v="0"/>
    <n v="27"/>
    <b v="1"/>
    <s v="theater/plays"/>
    <n v="103"/>
    <n v="26.67"/>
    <x v="1"/>
    <s v="plays"/>
    <x v="2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b v="0"/>
    <n v="47"/>
    <b v="1"/>
    <s v="theater/plays"/>
    <n v="144"/>
    <n v="45.98"/>
    <x v="1"/>
    <s v="plays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d v="2015-07-27T22:59:00"/>
    <x v="3297"/>
    <b v="0"/>
    <n v="44"/>
    <b v="1"/>
    <s v="theater/plays"/>
    <n v="100"/>
    <n v="125.09"/>
    <x v="1"/>
    <s v="plays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b v="0"/>
    <n v="72"/>
    <b v="1"/>
    <s v="theater/plays"/>
    <n v="102"/>
    <n v="141.29"/>
    <x v="1"/>
    <s v="plays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b v="0"/>
    <n v="63"/>
    <b v="1"/>
    <s v="theater/plays"/>
    <n v="116"/>
    <n v="55.33"/>
    <x v="1"/>
    <s v="plays"/>
    <x v="0"/>
  </r>
  <r>
    <n v="3300"/>
    <x v="3299"/>
    <s v="A subversive parody about the two people for whom the hills were NOT alive with THE SOUND OF MUSIC."/>
    <n v="3000"/>
    <n v="4085"/>
    <x v="0"/>
    <x v="0"/>
    <s v="USD"/>
    <d v="2015-04-29T17:51:02"/>
    <x v="3300"/>
    <b v="0"/>
    <n v="88"/>
    <b v="1"/>
    <s v="theater/plays"/>
    <n v="136"/>
    <n v="46.42"/>
    <x v="1"/>
    <s v="plays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b v="0"/>
    <n v="70"/>
    <b v="1"/>
    <s v="theater/plays"/>
    <n v="133"/>
    <n v="57.2"/>
    <x v="1"/>
    <s v="plays"/>
    <x v="2"/>
  </r>
  <r>
    <n v="3302"/>
    <x v="3301"/>
    <s v="FilosofÃ­a de los anÃ³nimos"/>
    <n v="8400"/>
    <n v="8685"/>
    <x v="0"/>
    <x v="3"/>
    <s v="EUR"/>
    <d v="2016-12-07T08:26:16"/>
    <x v="3302"/>
    <b v="0"/>
    <n v="50"/>
    <b v="1"/>
    <s v="theater/plays"/>
    <n v="103"/>
    <n v="173.7"/>
    <x v="1"/>
    <s v="plays"/>
    <x v="2"/>
  </r>
  <r>
    <n v="3303"/>
    <x v="3302"/>
    <s v="VisiÃ³n Latino Theatre Company was founded by three young latino professionals sharing the stories of everyday latinos."/>
    <n v="1800"/>
    <n v="2086"/>
    <x v="0"/>
    <x v="0"/>
    <s v="USD"/>
    <d v="2015-03-28T14:38:04"/>
    <x v="3303"/>
    <b v="0"/>
    <n v="35"/>
    <b v="1"/>
    <s v="theater/plays"/>
    <n v="116"/>
    <n v="59.6"/>
    <x v="1"/>
    <s v="plays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b v="0"/>
    <n v="175"/>
    <b v="1"/>
    <s v="theater/plays"/>
    <n v="105"/>
    <n v="89.59"/>
    <x v="1"/>
    <s v="plays"/>
    <x v="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b v="0"/>
    <n v="20"/>
    <b v="1"/>
    <s v="theater/plays"/>
    <n v="102"/>
    <n v="204.05"/>
    <x v="1"/>
    <s v="plays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b v="0"/>
    <n v="54"/>
    <b v="1"/>
    <s v="theater/plays"/>
    <n v="175"/>
    <n v="48.7"/>
    <x v="1"/>
    <s v="plays"/>
    <x v="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b v="0"/>
    <n v="20"/>
    <b v="1"/>
    <s v="theater/plays"/>
    <n v="107"/>
    <n v="53.34"/>
    <x v="1"/>
    <s v="plays"/>
    <x v="2"/>
  </r>
  <r>
    <n v="3308"/>
    <x v="3307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b v="0"/>
    <n v="57"/>
    <b v="1"/>
    <s v="theater/plays"/>
    <n v="122"/>
    <n v="75.09"/>
    <x v="1"/>
    <s v="plays"/>
    <x v="2"/>
  </r>
  <r>
    <n v="3309"/>
    <x v="3308"/>
    <s v="Two unlikely friends, a garage, tinned beans &amp; the end of the world."/>
    <n v="350"/>
    <n v="558"/>
    <x v="0"/>
    <x v="1"/>
    <s v="GBP"/>
    <d v="2016-10-16T15:36:18"/>
    <x v="3309"/>
    <b v="0"/>
    <n v="31"/>
    <b v="1"/>
    <s v="theater/plays"/>
    <n v="159"/>
    <n v="18"/>
    <x v="1"/>
    <s v="plays"/>
    <x v="2"/>
  </r>
  <r>
    <n v="3310"/>
    <x v="3309"/>
    <s v="A new play about coming coming home, recovery, and trying to find God in the process."/>
    <n v="6500"/>
    <n v="6505"/>
    <x v="0"/>
    <x v="0"/>
    <s v="USD"/>
    <d v="2015-10-06T22:17:05"/>
    <x v="3310"/>
    <b v="0"/>
    <n v="31"/>
    <b v="1"/>
    <s v="theater/plays"/>
    <n v="100"/>
    <n v="209.84"/>
    <x v="1"/>
    <s v="plays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b v="0"/>
    <n v="45"/>
    <b v="1"/>
    <s v="theater/plays"/>
    <n v="110"/>
    <n v="61.02"/>
    <x v="1"/>
    <s v="plays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d v="2016-11-11T22:00:00"/>
    <x v="3312"/>
    <b v="0"/>
    <n v="41"/>
    <b v="1"/>
    <s v="theater/plays"/>
    <n v="100"/>
    <n v="61"/>
    <x v="1"/>
    <s v="plays"/>
    <x v="2"/>
  </r>
  <r>
    <n v="3313"/>
    <x v="3312"/>
    <s v="A modern reworking of Shakespeare's histories and tragedies in iambic pentameter to talk of death, love, and race."/>
    <n v="2000"/>
    <n v="2321"/>
    <x v="0"/>
    <x v="0"/>
    <s v="USD"/>
    <d v="2016-01-27T01:00:00"/>
    <x v="3313"/>
    <b v="0"/>
    <n v="29"/>
    <b v="1"/>
    <s v="theater/plays"/>
    <n v="116"/>
    <n v="80.03"/>
    <x v="1"/>
    <s v="plays"/>
    <x v="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b v="0"/>
    <n v="58"/>
    <b v="1"/>
    <s v="theater/plays"/>
    <n v="211"/>
    <n v="29.07"/>
    <x v="1"/>
    <s v="plays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b v="0"/>
    <n v="89"/>
    <b v="1"/>
    <s v="theater/plays"/>
    <n v="110"/>
    <n v="49.44"/>
    <x v="1"/>
    <s v="plays"/>
    <x v="2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b v="0"/>
    <n v="125"/>
    <b v="1"/>
    <s v="theater/plays"/>
    <n v="100"/>
    <n v="93.98"/>
    <x v="1"/>
    <s v="plays"/>
    <x v="3"/>
  </r>
  <r>
    <n v="3317"/>
    <x v="3316"/>
    <s v="Andy Boyd's epic new satire about heroes and villains, humankind's search for glory, and fascism in America"/>
    <n v="1050"/>
    <n v="1115"/>
    <x v="0"/>
    <x v="0"/>
    <s v="USD"/>
    <d v="2016-06-08T00:57:04"/>
    <x v="3317"/>
    <b v="0"/>
    <n v="18"/>
    <b v="1"/>
    <s v="theater/plays"/>
    <n v="106"/>
    <n v="61.94"/>
    <x v="1"/>
    <s v="plays"/>
    <x v="2"/>
  </r>
  <r>
    <n v="3318"/>
    <x v="3317"/>
    <s v="Help us strengthen and inspire disability arts in Atlantic Canada"/>
    <n v="2000"/>
    <n v="2512"/>
    <x v="0"/>
    <x v="5"/>
    <s v="CAD"/>
    <d v="2016-04-11T02:30:00"/>
    <x v="3318"/>
    <b v="0"/>
    <n v="32"/>
    <b v="1"/>
    <s v="theater/plays"/>
    <n v="126"/>
    <n v="78.5"/>
    <x v="1"/>
    <s v="plays"/>
    <x v="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b v="0"/>
    <n v="16"/>
    <b v="1"/>
    <s v="theater/plays"/>
    <n v="108"/>
    <n v="33.75"/>
    <x v="1"/>
    <s v="plays"/>
    <x v="3"/>
  </r>
  <r>
    <n v="3320"/>
    <x v="3319"/>
    <s v="Imaginary Theater Company presents two modern day tall tales about family, resilience and redemption."/>
    <n v="2500"/>
    <n v="2525"/>
    <x v="0"/>
    <x v="0"/>
    <s v="USD"/>
    <d v="2016-06-22T01:05:57"/>
    <x v="3320"/>
    <b v="0"/>
    <n v="38"/>
    <b v="1"/>
    <s v="theater/plays"/>
    <n v="101"/>
    <n v="66.45"/>
    <x v="1"/>
    <s v="plays"/>
    <x v="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b v="0"/>
    <n v="15"/>
    <b v="1"/>
    <s v="theater/plays"/>
    <n v="107"/>
    <n v="35.799999999999997"/>
    <x v="1"/>
    <s v="plays"/>
    <x v="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b v="0"/>
    <n v="23"/>
    <b v="1"/>
    <s v="theater/plays"/>
    <n v="102"/>
    <n v="145.65"/>
    <x v="1"/>
    <s v="plays"/>
    <x v="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b v="0"/>
    <n v="49"/>
    <b v="1"/>
    <s v="theater/plays"/>
    <n v="126"/>
    <n v="25.69"/>
    <x v="1"/>
    <s v="plays"/>
    <x v="2"/>
  </r>
  <r>
    <n v="3324"/>
    <x v="3323"/>
    <s v="The play tells the story of Jim and Doyler and their friendship on the brink of Irish independence."/>
    <n v="1500"/>
    <n v="1525"/>
    <x v="0"/>
    <x v="17"/>
    <s v="EUR"/>
    <d v="2016-06-05T13:59:50"/>
    <x v="3324"/>
    <b v="0"/>
    <n v="10"/>
    <b v="1"/>
    <s v="theater/plays"/>
    <n v="102"/>
    <n v="152.5"/>
    <x v="1"/>
    <s v="plays"/>
    <x v="2"/>
  </r>
  <r>
    <n v="3325"/>
    <x v="3324"/>
    <s v="Innovative Theatre Company Needs You To Reach Funding Requirements. We Are So Close We Can Smell It! Thank You In Advance."/>
    <n v="400"/>
    <n v="450"/>
    <x v="0"/>
    <x v="1"/>
    <s v="GBP"/>
    <d v="2015-04-05T17:51:17"/>
    <x v="3325"/>
    <b v="0"/>
    <n v="15"/>
    <b v="1"/>
    <s v="theater/plays"/>
    <n v="113"/>
    <n v="30"/>
    <x v="1"/>
    <s v="plays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b v="0"/>
    <n v="57"/>
    <b v="1"/>
    <s v="theater/plays"/>
    <n v="101"/>
    <n v="142.28"/>
    <x v="1"/>
    <s v="plays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b v="0"/>
    <n v="33"/>
    <b v="1"/>
    <s v="theater/plays"/>
    <n v="101"/>
    <n v="24.55"/>
    <x v="1"/>
    <s v="plays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b v="0"/>
    <n v="9"/>
    <b v="1"/>
    <s v="theater/plays"/>
    <n v="146"/>
    <n v="292.77999999999997"/>
    <x v="1"/>
    <s v="plays"/>
    <x v="3"/>
  </r>
  <r>
    <n v="3329"/>
    <x v="3328"/>
    <s v="Jestia and Raedon is a brand new romantic comedy play going to the Edinburgh Fringe Festival this summer."/>
    <n v="1000"/>
    <n v="1168"/>
    <x v="0"/>
    <x v="1"/>
    <s v="GBP"/>
    <d v="2014-07-27T23:00:00"/>
    <x v="3329"/>
    <b v="0"/>
    <n v="26"/>
    <b v="1"/>
    <s v="theater/plays"/>
    <n v="117"/>
    <n v="44.92"/>
    <x v="1"/>
    <s v="plays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b v="0"/>
    <n v="69"/>
    <b v="1"/>
    <s v="theater/plays"/>
    <n v="106"/>
    <n v="23.1"/>
    <x v="1"/>
    <s v="plays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b v="0"/>
    <n v="65"/>
    <b v="1"/>
    <s v="theater/plays"/>
    <n v="105"/>
    <n v="80.400000000000006"/>
    <x v="1"/>
    <s v="plays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d v="2014-07-19T20:38:50"/>
    <x v="3332"/>
    <b v="0"/>
    <n v="83"/>
    <b v="1"/>
    <s v="theater/plays"/>
    <n v="100"/>
    <n v="72.290000000000006"/>
    <x v="1"/>
    <s v="plays"/>
    <x v="3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b v="0"/>
    <n v="111"/>
    <b v="1"/>
    <s v="theater/plays"/>
    <n v="105"/>
    <n v="32.97"/>
    <x v="1"/>
    <s v="plays"/>
    <x v="0"/>
  </r>
  <r>
    <n v="3334"/>
    <x v="3333"/>
    <s v="The Saltbox Theatre Collective is a brand new not-for-profit theatre company in Illinois."/>
    <n v="3871"/>
    <n v="5366"/>
    <x v="0"/>
    <x v="0"/>
    <s v="USD"/>
    <d v="2015-07-30T12:30:22"/>
    <x v="3334"/>
    <b v="0"/>
    <n v="46"/>
    <b v="1"/>
    <s v="theater/plays"/>
    <n v="139"/>
    <n v="116.65"/>
    <x v="1"/>
    <s v="plays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b v="0"/>
    <n v="63"/>
    <b v="1"/>
    <s v="theater/plays"/>
    <n v="100"/>
    <n v="79.62"/>
    <x v="1"/>
    <s v="plays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d v="2016-04-05T08:34:06"/>
    <x v="3336"/>
    <b v="0"/>
    <n v="9"/>
    <b v="1"/>
    <s v="theater/plays"/>
    <n v="100"/>
    <n v="27.78"/>
    <x v="1"/>
    <s v="plays"/>
    <x v="2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b v="0"/>
    <n v="34"/>
    <b v="1"/>
    <s v="theater/plays"/>
    <n v="110"/>
    <n v="81.03"/>
    <x v="1"/>
    <s v="plays"/>
    <x v="3"/>
  </r>
  <r>
    <n v="3338"/>
    <x v="3337"/>
    <s v="Join Estelle Parsons in support of Theater That Looks and Sounds Like America"/>
    <n v="15000"/>
    <n v="15327"/>
    <x v="0"/>
    <x v="0"/>
    <s v="USD"/>
    <d v="2017-02-24T13:48:00"/>
    <x v="3338"/>
    <b v="0"/>
    <n v="112"/>
    <b v="1"/>
    <s v="theater/plays"/>
    <n v="102"/>
    <n v="136.85"/>
    <x v="1"/>
    <s v="plays"/>
    <x v="1"/>
  </r>
  <r>
    <n v="3339"/>
    <x v="3338"/>
    <s v="FPLA presents FRIENDS IN TRANSIENT PLACES by Jonathan Caren: a magical story of modern life."/>
    <n v="8000"/>
    <n v="8348"/>
    <x v="0"/>
    <x v="0"/>
    <s v="USD"/>
    <d v="2016-07-28T15:58:38"/>
    <x v="3339"/>
    <b v="0"/>
    <n v="47"/>
    <b v="1"/>
    <s v="theater/plays"/>
    <n v="104"/>
    <n v="177.62"/>
    <x v="1"/>
    <s v="plays"/>
    <x v="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b v="0"/>
    <n v="38"/>
    <b v="1"/>
    <s v="theater/plays"/>
    <n v="138"/>
    <n v="109.08"/>
    <x v="1"/>
    <s v="plays"/>
    <x v="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b v="0"/>
    <n v="28"/>
    <b v="1"/>
    <s v="theater/plays"/>
    <n v="100"/>
    <n v="119.64"/>
    <x v="1"/>
    <s v="plays"/>
    <x v="2"/>
  </r>
  <r>
    <n v="3342"/>
    <x v="3341"/>
    <s v="We believe in the power of stories to change the world. Theatre that inspires transformation."/>
    <n v="6000"/>
    <n v="6100"/>
    <x v="0"/>
    <x v="0"/>
    <s v="USD"/>
    <d v="2015-04-01T04:59:00"/>
    <x v="3342"/>
    <b v="0"/>
    <n v="78"/>
    <b v="1"/>
    <s v="theater/plays"/>
    <n v="102"/>
    <n v="78.209999999999994"/>
    <x v="1"/>
    <s v="plays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d v="2016-04-13T13:18:00"/>
    <x v="3343"/>
    <b v="0"/>
    <n v="23"/>
    <b v="1"/>
    <s v="theater/plays"/>
    <n v="171"/>
    <n v="52.17"/>
    <x v="1"/>
    <s v="plays"/>
    <x v="2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b v="0"/>
    <n v="40"/>
    <b v="1"/>
    <s v="theater/plays"/>
    <n v="101"/>
    <n v="114.13"/>
    <x v="1"/>
    <s v="plays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b v="0"/>
    <n v="13"/>
    <b v="1"/>
    <s v="theater/plays"/>
    <n v="130"/>
    <n v="50"/>
    <x v="1"/>
    <s v="plays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d v="2015-02-26T00:35:10"/>
    <x v="3346"/>
    <b v="0"/>
    <n v="18"/>
    <b v="1"/>
    <s v="theater/plays"/>
    <n v="110"/>
    <n v="91.67"/>
    <x v="1"/>
    <s v="plays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b v="0"/>
    <n v="22"/>
    <b v="1"/>
    <s v="theater/plays"/>
    <n v="119"/>
    <n v="108.59"/>
    <x v="1"/>
    <s v="plays"/>
    <x v="2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b v="0"/>
    <n v="79"/>
    <b v="1"/>
    <s v="theater/plays"/>
    <n v="100"/>
    <n v="69.819999999999993"/>
    <x v="1"/>
    <s v="plays"/>
    <x v="2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b v="0"/>
    <n v="14"/>
    <b v="1"/>
    <s v="theater/plays"/>
    <n v="153"/>
    <n v="109.57"/>
    <x v="1"/>
    <s v="plays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b v="0"/>
    <n v="51"/>
    <b v="1"/>
    <s v="theater/plays"/>
    <n v="104"/>
    <n v="71.67"/>
    <x v="1"/>
    <s v="plays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b v="0"/>
    <n v="54"/>
    <b v="1"/>
    <s v="theater/plays"/>
    <n v="101"/>
    <n v="93.61"/>
    <x v="1"/>
    <s v="plays"/>
    <x v="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b v="0"/>
    <n v="70"/>
    <b v="1"/>
    <s v="theater/plays"/>
    <n v="108"/>
    <n v="76.8"/>
    <x v="1"/>
    <s v="plays"/>
    <x v="2"/>
  </r>
  <r>
    <n v="3353"/>
    <x v="3351"/>
    <s v="A new spoken word play, written by Paul Hewitt, in 3 parts about love and fate, inspired by the Ruba'iyat of Omar Khayyam."/>
    <n v="500"/>
    <n v="1575"/>
    <x v="0"/>
    <x v="1"/>
    <s v="GBP"/>
    <d v="2016-05-02T23:00:00"/>
    <x v="3353"/>
    <b v="0"/>
    <n v="44"/>
    <b v="1"/>
    <s v="theater/plays"/>
    <n v="315"/>
    <n v="35.799999999999997"/>
    <x v="1"/>
    <s v="plays"/>
    <x v="2"/>
  </r>
  <r>
    <n v="3354"/>
    <x v="3352"/>
    <s v="Help Strangeloop Theatre create and support new work by sponsoring our 2015-2016 season."/>
    <n v="3000"/>
    <n v="3058"/>
    <x v="0"/>
    <x v="0"/>
    <s v="USD"/>
    <d v="2015-10-29T04:01:00"/>
    <x v="3354"/>
    <b v="0"/>
    <n v="55"/>
    <b v="1"/>
    <s v="theater/plays"/>
    <n v="102"/>
    <n v="55.6"/>
    <x v="1"/>
    <s v="plays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d v="2016-05-10T11:17:00"/>
    <x v="3355"/>
    <b v="0"/>
    <n v="15"/>
    <b v="1"/>
    <s v="theater/plays"/>
    <n v="126"/>
    <n v="147.33000000000001"/>
    <x v="1"/>
    <s v="plays"/>
    <x v="2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b v="0"/>
    <n v="27"/>
    <b v="1"/>
    <s v="theater/plays"/>
    <n v="101"/>
    <n v="56.33"/>
    <x v="1"/>
    <s v="plays"/>
    <x v="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b v="0"/>
    <n v="21"/>
    <b v="1"/>
    <s v="theater/plays"/>
    <n v="101"/>
    <n v="96.19"/>
    <x v="1"/>
    <s v="plays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d v="2014-11-19T08:27:59"/>
    <x v="3358"/>
    <b v="0"/>
    <n v="162"/>
    <b v="1"/>
    <s v="theater/plays"/>
    <n v="103"/>
    <n v="63.57"/>
    <x v="1"/>
    <s v="plays"/>
    <x v="3"/>
  </r>
  <r>
    <n v="3359"/>
    <x v="3357"/>
    <s v="A Theatrical Production Celebrating the Lebanese Culture and the Human Spirit in Time of War."/>
    <n v="4000"/>
    <n v="4250"/>
    <x v="0"/>
    <x v="0"/>
    <s v="USD"/>
    <d v="2017-02-25T01:22:14"/>
    <x v="3359"/>
    <b v="0"/>
    <n v="23"/>
    <b v="1"/>
    <s v="theater/plays"/>
    <n v="106"/>
    <n v="184.78"/>
    <x v="1"/>
    <s v="plays"/>
    <x v="1"/>
  </r>
  <r>
    <n v="3360"/>
    <x v="3358"/>
    <s v="World Premiere, an M1 Singapore Fringe Festival 2017 commission."/>
    <n v="9000"/>
    <n v="9124"/>
    <x v="0"/>
    <x v="20"/>
    <s v="SGD"/>
    <d v="2016-12-14T15:59:00"/>
    <x v="3360"/>
    <b v="0"/>
    <n v="72"/>
    <b v="1"/>
    <s v="theater/plays"/>
    <n v="101"/>
    <n v="126.72"/>
    <x v="1"/>
    <s v="plays"/>
    <x v="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b v="0"/>
    <n v="68"/>
    <b v="1"/>
    <s v="theater/plays"/>
    <n v="113"/>
    <n v="83.43"/>
    <x v="1"/>
    <s v="plays"/>
    <x v="3"/>
  </r>
  <r>
    <n v="3362"/>
    <x v="3360"/>
    <s v="Oscar Wilde's classic romantic farce like you have never seen it before. Bigger. Louder. Sexier.  And covered with glitter."/>
    <n v="500"/>
    <n v="1090"/>
    <x v="0"/>
    <x v="0"/>
    <s v="USD"/>
    <d v="2015-03-07T04:55:00"/>
    <x v="3362"/>
    <b v="0"/>
    <n v="20"/>
    <b v="1"/>
    <s v="theater/plays"/>
    <n v="218"/>
    <n v="54.5"/>
    <x v="1"/>
    <s v="plays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b v="0"/>
    <n v="26"/>
    <b v="1"/>
    <s v="theater/plays"/>
    <n v="101"/>
    <n v="302.31"/>
    <x v="1"/>
    <s v="plays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b v="0"/>
    <n v="72"/>
    <b v="1"/>
    <s v="theater/plays"/>
    <n v="106"/>
    <n v="44.14"/>
    <x v="1"/>
    <s v="plays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b v="0"/>
    <n v="3"/>
    <b v="1"/>
    <s v="theater/plays"/>
    <n v="104"/>
    <n v="866.67"/>
    <x v="1"/>
    <s v="plays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b v="0"/>
    <n v="18"/>
    <b v="1"/>
    <s v="theater/plays"/>
    <n v="221"/>
    <n v="61.39"/>
    <x v="1"/>
    <s v="plays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b v="0"/>
    <n v="30"/>
    <b v="1"/>
    <s v="theater/plays"/>
    <n v="119"/>
    <n v="29.67"/>
    <x v="1"/>
    <s v="plays"/>
    <x v="0"/>
  </r>
  <r>
    <n v="3368"/>
    <x v="3366"/>
    <s v="Help a non-profit community theatre create an unforgettable production of J.M. Barrie's classic play."/>
    <n v="1000"/>
    <n v="1046"/>
    <x v="0"/>
    <x v="0"/>
    <s v="USD"/>
    <d v="2015-01-01T05:00:00"/>
    <x v="3368"/>
    <b v="0"/>
    <n v="23"/>
    <b v="1"/>
    <s v="theater/plays"/>
    <n v="105"/>
    <n v="45.48"/>
    <x v="1"/>
    <s v="plays"/>
    <x v="3"/>
  </r>
  <r>
    <n v="3369"/>
    <x v="3367"/>
    <s v="How far would you go for revenge? The Collector is a dark thriller of regret, retribution and broken masculinity."/>
    <n v="5000"/>
    <n v="5195"/>
    <x v="0"/>
    <x v="17"/>
    <s v="EUR"/>
    <d v="2017-01-15T00:59:40"/>
    <x v="3369"/>
    <b v="0"/>
    <n v="54"/>
    <b v="1"/>
    <s v="theater/plays"/>
    <n v="104"/>
    <n v="96.2"/>
    <x v="1"/>
    <s v="plays"/>
    <x v="2"/>
  </r>
  <r>
    <n v="3370"/>
    <x v="3368"/>
    <s v="I'm Alright. A story of young women, told by young women, for the world."/>
    <n v="1500"/>
    <n v="1766"/>
    <x v="0"/>
    <x v="0"/>
    <s v="USD"/>
    <d v="2016-12-17T08:00:00"/>
    <x v="3370"/>
    <b v="0"/>
    <n v="26"/>
    <b v="1"/>
    <s v="theater/plays"/>
    <n v="118"/>
    <n v="67.92"/>
    <x v="1"/>
    <s v="plays"/>
    <x v="2"/>
  </r>
  <r>
    <n v="3371"/>
    <x v="3369"/>
    <s v="Help support Red Planet, a new science fiction play based off the Mars One exploration."/>
    <n v="200"/>
    <n v="277"/>
    <x v="0"/>
    <x v="0"/>
    <s v="USD"/>
    <d v="2015-12-02T20:59:25"/>
    <x v="3371"/>
    <b v="0"/>
    <n v="9"/>
    <b v="1"/>
    <s v="theater/plays"/>
    <n v="139"/>
    <n v="30.78"/>
    <x v="1"/>
    <s v="plays"/>
    <x v="0"/>
  </r>
  <r>
    <n v="3372"/>
    <x v="3370"/>
    <s v="This play tells the story of the toxicity of sensationalism shown through one man's struggle with notoriety."/>
    <n v="1000"/>
    <n v="1035"/>
    <x v="0"/>
    <x v="0"/>
    <s v="USD"/>
    <d v="2014-08-25T04:59:00"/>
    <x v="3372"/>
    <b v="0"/>
    <n v="27"/>
    <b v="1"/>
    <s v="theater/plays"/>
    <n v="104"/>
    <n v="38.33"/>
    <x v="1"/>
    <s v="plays"/>
    <x v="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b v="0"/>
    <n v="30"/>
    <b v="1"/>
    <s v="theater/plays"/>
    <n v="100"/>
    <n v="66.83"/>
    <x v="1"/>
    <s v="plays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d v="2015-10-28T17:33:36"/>
    <x v="3374"/>
    <b v="0"/>
    <n v="52"/>
    <b v="1"/>
    <s v="theater/plays"/>
    <n v="107"/>
    <n v="71.73"/>
    <x v="1"/>
    <s v="plays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b v="0"/>
    <n v="17"/>
    <b v="1"/>
    <s v="theater/plays"/>
    <n v="100"/>
    <n v="176.47"/>
    <x v="1"/>
    <s v="plays"/>
    <x v="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b v="0"/>
    <n v="19"/>
    <b v="1"/>
    <s v="theater/plays"/>
    <n v="100"/>
    <n v="421.11"/>
    <x v="1"/>
    <s v="plays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b v="0"/>
    <n v="77"/>
    <b v="1"/>
    <s v="theater/plays"/>
    <n v="101"/>
    <n v="104.99"/>
    <x v="1"/>
    <s v="plays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b v="0"/>
    <n v="21"/>
    <b v="1"/>
    <s v="theater/plays"/>
    <n v="108"/>
    <n v="28.19"/>
    <x v="1"/>
    <s v="plays"/>
    <x v="3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b v="0"/>
    <n v="38"/>
    <b v="1"/>
    <s v="theater/plays"/>
    <n v="104"/>
    <n v="54.55"/>
    <x v="1"/>
    <s v="plays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b v="0"/>
    <n v="28"/>
    <b v="1"/>
    <s v="theater/plays"/>
    <n v="104"/>
    <n v="111.89"/>
    <x v="1"/>
    <s v="plays"/>
    <x v="3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b v="0"/>
    <n v="48"/>
    <b v="1"/>
    <s v="theater/plays"/>
    <n v="102"/>
    <n v="85.21"/>
    <x v="1"/>
    <s v="plays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b v="0"/>
    <n v="46"/>
    <b v="1"/>
    <s v="theater/plays"/>
    <n v="101"/>
    <n v="76.650000000000006"/>
    <x v="1"/>
    <s v="plays"/>
    <x v="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b v="0"/>
    <n v="30"/>
    <b v="1"/>
    <s v="theater/plays"/>
    <n v="112"/>
    <n v="65.17"/>
    <x v="1"/>
    <s v="plays"/>
    <x v="2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b v="0"/>
    <n v="64"/>
    <b v="1"/>
    <s v="theater/plays"/>
    <n v="100"/>
    <n v="93.76"/>
    <x v="1"/>
    <s v="plays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b v="0"/>
    <n v="15"/>
    <b v="1"/>
    <s v="theater/plays"/>
    <n v="100"/>
    <n v="133.33000000000001"/>
    <x v="1"/>
    <s v="plays"/>
    <x v="3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b v="0"/>
    <n v="41"/>
    <b v="1"/>
    <s v="theater/plays"/>
    <n v="105"/>
    <n v="51.22"/>
    <x v="1"/>
    <s v="plays"/>
    <x v="3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b v="0"/>
    <n v="35"/>
    <b v="1"/>
    <s v="theater/plays"/>
    <n v="117"/>
    <n v="100.17"/>
    <x v="1"/>
    <s v="plays"/>
    <x v="3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b v="0"/>
    <n v="45"/>
    <b v="1"/>
    <s v="theater/plays"/>
    <n v="104"/>
    <n v="34.6"/>
    <x v="1"/>
    <s v="plays"/>
    <x v="0"/>
  </r>
  <r>
    <n v="3389"/>
    <x v="3387"/>
    <s v="Chimera Ensemble is launching 2 inaugural theater productions, and we need support to do high quality work!"/>
    <n v="10000"/>
    <n v="11450"/>
    <x v="0"/>
    <x v="0"/>
    <s v="USD"/>
    <d v="2016-06-03T13:31:22"/>
    <x v="3389"/>
    <b v="0"/>
    <n v="62"/>
    <b v="1"/>
    <s v="theater/plays"/>
    <n v="115"/>
    <n v="184.68"/>
    <x v="1"/>
    <s v="plays"/>
    <x v="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b v="0"/>
    <n v="22"/>
    <b v="1"/>
    <s v="theater/plays"/>
    <n v="102"/>
    <n v="69.819999999999993"/>
    <x v="1"/>
    <s v="plays"/>
    <x v="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b v="0"/>
    <n v="18"/>
    <b v="1"/>
    <s v="theater/plays"/>
    <n v="223"/>
    <n v="61.94"/>
    <x v="1"/>
    <s v="plays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b v="0"/>
    <n v="12"/>
    <b v="1"/>
    <s v="theater/plays"/>
    <n v="100"/>
    <n v="41.67"/>
    <x v="1"/>
    <s v="plays"/>
    <x v="2"/>
  </r>
  <r>
    <n v="3393"/>
    <x v="3391"/>
    <s v="hiSTORYstage presents a film noir-style comedy mystery with a Shakespearean twist performed as a 1944 radio drama."/>
    <n v="1500"/>
    <n v="1587"/>
    <x v="0"/>
    <x v="0"/>
    <s v="USD"/>
    <d v="2014-11-06T00:46:00"/>
    <x v="3393"/>
    <b v="0"/>
    <n v="44"/>
    <b v="1"/>
    <s v="theater/plays"/>
    <n v="106"/>
    <n v="36.07"/>
    <x v="1"/>
    <s v="plays"/>
    <x v="3"/>
  </r>
  <r>
    <n v="3394"/>
    <x v="3392"/>
    <s v="Ambitious, Edinburgh-based company, Thrive Theatre, are bringing their brand new comedy BUFFER to the 2014 Edinburgh Fringe!"/>
    <n v="550"/>
    <n v="783"/>
    <x v="0"/>
    <x v="1"/>
    <s v="GBP"/>
    <d v="2014-07-27T14:17:25"/>
    <x v="3394"/>
    <b v="0"/>
    <n v="27"/>
    <b v="1"/>
    <s v="theater/plays"/>
    <n v="142"/>
    <n v="29"/>
    <x v="1"/>
    <s v="plays"/>
    <x v="3"/>
  </r>
  <r>
    <n v="3395"/>
    <x v="3393"/>
    <s v="Miramar is a a darkly funny play exploring what it is we call â€˜homeâ€™."/>
    <n v="500"/>
    <n v="920"/>
    <x v="0"/>
    <x v="1"/>
    <s v="GBP"/>
    <d v="2015-05-30T18:10:00"/>
    <x v="3395"/>
    <b v="0"/>
    <n v="38"/>
    <b v="1"/>
    <s v="theater/plays"/>
    <n v="184"/>
    <n v="24.21"/>
    <x v="1"/>
    <s v="plays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b v="0"/>
    <n v="28"/>
    <b v="1"/>
    <s v="theater/plays"/>
    <n v="104"/>
    <n v="55.89"/>
    <x v="1"/>
    <s v="plays"/>
    <x v="3"/>
  </r>
  <r>
    <n v="3397"/>
    <x v="3395"/>
    <s v="Help a group of recovering alcoholics bring Samuel Beckett's classic to a seaside town!"/>
    <n v="250"/>
    <n v="280"/>
    <x v="0"/>
    <x v="1"/>
    <s v="GBP"/>
    <d v="2016-02-18T22:00:00"/>
    <x v="3397"/>
    <b v="0"/>
    <n v="24"/>
    <b v="1"/>
    <s v="theater/plays"/>
    <n v="112"/>
    <n v="11.67"/>
    <x v="1"/>
    <s v="plays"/>
    <x v="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b v="0"/>
    <n v="65"/>
    <b v="1"/>
    <s v="theater/plays"/>
    <n v="111"/>
    <n v="68.349999999999994"/>
    <x v="1"/>
    <s v="plays"/>
    <x v="3"/>
  </r>
  <r>
    <n v="3399"/>
    <x v="3397"/>
    <s v="13 young people have taken over Spinning Wheel Theatre to choose, produce and create their own show from scratch."/>
    <n v="1200"/>
    <n v="1245"/>
    <x v="0"/>
    <x v="1"/>
    <s v="GBP"/>
    <d v="2015-02-21T22:05:25"/>
    <x v="3399"/>
    <b v="0"/>
    <n v="46"/>
    <b v="1"/>
    <s v="theater/plays"/>
    <n v="104"/>
    <n v="27.07"/>
    <x v="1"/>
    <s v="plays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b v="0"/>
    <n v="85"/>
    <b v="1"/>
    <s v="theater/plays"/>
    <n v="100"/>
    <n v="118.13"/>
    <x v="1"/>
    <s v="plays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b v="0"/>
    <n v="66"/>
    <b v="1"/>
    <s v="theater/plays"/>
    <n v="102"/>
    <n v="44.76"/>
    <x v="1"/>
    <s v="plays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b v="0"/>
    <n v="165"/>
    <b v="1"/>
    <s v="theater/plays"/>
    <n v="110"/>
    <n v="99.79"/>
    <x v="1"/>
    <s v="plays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d v="2015-06-25T11:05:24"/>
    <x v="3403"/>
    <b v="0"/>
    <n v="17"/>
    <b v="1"/>
    <s v="theater/plays"/>
    <n v="100"/>
    <n v="117.65"/>
    <x v="1"/>
    <s v="plays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b v="0"/>
    <n v="3"/>
    <b v="1"/>
    <s v="theater/plays"/>
    <n v="122"/>
    <n v="203.33"/>
    <x v="1"/>
    <s v="plays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d v="2016-03-01T23:59:00"/>
    <x v="3405"/>
    <b v="0"/>
    <n v="17"/>
    <b v="1"/>
    <s v="theater/plays"/>
    <n v="138"/>
    <n v="28.32"/>
    <x v="1"/>
    <s v="plays"/>
    <x v="2"/>
  </r>
  <r>
    <n v="3406"/>
    <x v="3404"/>
    <s v="A funny and moving new play about two families dealing with aging parents in very different ways!"/>
    <n v="10000"/>
    <n v="10031"/>
    <x v="0"/>
    <x v="0"/>
    <s v="USD"/>
    <d v="2014-07-16T11:49:36"/>
    <x v="3406"/>
    <b v="0"/>
    <n v="91"/>
    <b v="1"/>
    <s v="theater/plays"/>
    <n v="100"/>
    <n v="110.23"/>
    <x v="1"/>
    <s v="plays"/>
    <x v="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b v="0"/>
    <n v="67"/>
    <b v="1"/>
    <s v="theater/plays"/>
    <n v="107"/>
    <n v="31.97"/>
    <x v="1"/>
    <s v="plays"/>
    <x v="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b v="0"/>
    <n v="18"/>
    <b v="1"/>
    <s v="theater/plays"/>
    <n v="211"/>
    <n v="58.61"/>
    <x v="1"/>
    <s v="plays"/>
    <x v="3"/>
  </r>
  <r>
    <n v="3409"/>
    <x v="3407"/>
    <s v="Exciting and visceral new-writing that challenges the way we view the fine line between war and terror..."/>
    <n v="500"/>
    <n v="618"/>
    <x v="0"/>
    <x v="1"/>
    <s v="GBP"/>
    <d v="2016-07-31T20:58:00"/>
    <x v="3409"/>
    <b v="0"/>
    <n v="21"/>
    <b v="1"/>
    <s v="theater/plays"/>
    <n v="124"/>
    <n v="29.43"/>
    <x v="1"/>
    <s v="plays"/>
    <x v="2"/>
  </r>
  <r>
    <n v="3410"/>
    <x v="3408"/>
    <s v="Join us in a campaign benefitting the southland company and its interdisciplinary artistic efforts in Los Angeles."/>
    <n v="3000"/>
    <n v="3255"/>
    <x v="0"/>
    <x v="0"/>
    <s v="USD"/>
    <d v="2016-06-06T07:00:00"/>
    <x v="3410"/>
    <b v="0"/>
    <n v="40"/>
    <b v="1"/>
    <s v="theater/plays"/>
    <n v="109"/>
    <n v="81.38"/>
    <x v="1"/>
    <s v="plays"/>
    <x v="2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b v="0"/>
    <n v="78"/>
    <b v="1"/>
    <s v="theater/plays"/>
    <n v="104"/>
    <n v="199.17"/>
    <x v="1"/>
    <s v="plays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b v="0"/>
    <n v="26"/>
    <b v="1"/>
    <s v="theater/plays"/>
    <n v="100"/>
    <n v="115.38"/>
    <x v="1"/>
    <s v="plays"/>
    <x v="3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b v="0"/>
    <n v="14"/>
    <b v="1"/>
    <s v="theater/plays"/>
    <n v="130"/>
    <n v="46.43"/>
    <x v="1"/>
    <s v="plays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d v="2016-12-01T07:59:00"/>
    <x v="3414"/>
    <b v="0"/>
    <n v="44"/>
    <b v="1"/>
    <s v="theater/plays"/>
    <n v="104"/>
    <n v="70.569999999999993"/>
    <x v="1"/>
    <s v="plays"/>
    <x v="2"/>
  </r>
  <r>
    <n v="3415"/>
    <x v="3413"/>
    <s v="We are raising funds to allow for enhanced scenic, costume, and lighting design. Every dollar helps!"/>
    <n v="200"/>
    <n v="200"/>
    <x v="0"/>
    <x v="0"/>
    <s v="USD"/>
    <d v="2016-04-17T23:30:00"/>
    <x v="3415"/>
    <b v="0"/>
    <n v="9"/>
    <b v="1"/>
    <s v="theater/plays"/>
    <n v="100"/>
    <n v="22.22"/>
    <x v="1"/>
    <s v="plays"/>
    <x v="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b v="0"/>
    <n v="30"/>
    <b v="1"/>
    <s v="theater/plays"/>
    <n v="120"/>
    <n v="159.47"/>
    <x v="1"/>
    <s v="plays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b v="0"/>
    <n v="45"/>
    <b v="1"/>
    <s v="theater/plays"/>
    <n v="100"/>
    <n v="37.78"/>
    <x v="1"/>
    <s v="plays"/>
    <x v="3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b v="0"/>
    <n v="56"/>
    <b v="1"/>
    <s v="theater/plays"/>
    <n v="101"/>
    <n v="72.05"/>
    <x v="1"/>
    <s v="plays"/>
    <x v="3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b v="0"/>
    <n v="46"/>
    <b v="1"/>
    <s v="theater/plays"/>
    <n v="107"/>
    <n v="63.7"/>
    <x v="1"/>
    <s v="plays"/>
    <x v="2"/>
  </r>
  <r>
    <n v="3420"/>
    <x v="3418"/>
    <s v="A powerful and urgent tale of the first line of defence for the NHS. Based on true stories from junior doctors."/>
    <n v="700"/>
    <n v="966"/>
    <x v="0"/>
    <x v="1"/>
    <s v="GBP"/>
    <d v="2016-02-14T00:00:00"/>
    <x v="3420"/>
    <b v="0"/>
    <n v="34"/>
    <b v="1"/>
    <s v="theater/plays"/>
    <n v="138"/>
    <n v="28.41"/>
    <x v="1"/>
    <s v="plays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b v="0"/>
    <n v="98"/>
    <b v="1"/>
    <s v="theater/plays"/>
    <n v="101"/>
    <n v="103.21"/>
    <x v="1"/>
    <s v="plays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b v="0"/>
    <n v="46"/>
    <b v="1"/>
    <s v="theater/plays"/>
    <n v="109"/>
    <n v="71.150000000000006"/>
    <x v="1"/>
    <s v="plays"/>
    <x v="0"/>
  </r>
  <r>
    <n v="3423"/>
    <x v="3421"/>
    <s v="Forest Hills Eastern's Student Run Show 2015. Our goal is to present a professional quality show on a budget."/>
    <n v="250"/>
    <n v="350"/>
    <x v="0"/>
    <x v="0"/>
    <s v="USD"/>
    <d v="2015-04-24T21:52:21"/>
    <x v="3423"/>
    <b v="0"/>
    <n v="10"/>
    <b v="1"/>
    <s v="theater/plays"/>
    <n v="140"/>
    <n v="35"/>
    <x v="1"/>
    <s v="plays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b v="0"/>
    <n v="76"/>
    <b v="1"/>
    <s v="theater/plays"/>
    <n v="104"/>
    <n v="81.78"/>
    <x v="1"/>
    <s v="plays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b v="0"/>
    <n v="104"/>
    <b v="1"/>
    <s v="theater/plays"/>
    <n v="103"/>
    <n v="297.02999999999997"/>
    <x v="1"/>
    <s v="plays"/>
    <x v="3"/>
  </r>
  <r>
    <n v="3426"/>
    <x v="3424"/>
    <s v="Part ghost story, part cautionary tale, Holocene is a play about the end of our world, and the beginning of another."/>
    <n v="3750"/>
    <n v="4055"/>
    <x v="0"/>
    <x v="0"/>
    <s v="USD"/>
    <d v="2014-09-21T02:00:00"/>
    <x v="3426"/>
    <b v="0"/>
    <n v="87"/>
    <b v="1"/>
    <s v="theater/plays"/>
    <n v="108"/>
    <n v="46.61"/>
    <x v="1"/>
    <s v="plays"/>
    <x v="3"/>
  </r>
  <r>
    <n v="3427"/>
    <x v="3425"/>
    <s v="A new play developed in collaboration with graduating theatre makers, premiering at the Edinburgh Fringe Festival 2014."/>
    <n v="1500"/>
    <n v="1500"/>
    <x v="0"/>
    <x v="1"/>
    <s v="GBP"/>
    <d v="2014-07-02T15:29:12"/>
    <x v="3427"/>
    <b v="0"/>
    <n v="29"/>
    <b v="1"/>
    <s v="theater/plays"/>
    <n v="100"/>
    <n v="51.72"/>
    <x v="1"/>
    <s v="plays"/>
    <x v="3"/>
  </r>
  <r>
    <n v="3428"/>
    <x v="3426"/>
    <s v="The WORLD PREMIERE of Neil Smith's beautiful and thrilling new version of Strindberg's modern masterpiece - CREDITORS."/>
    <n v="2000"/>
    <n v="2055"/>
    <x v="0"/>
    <x v="1"/>
    <s v="GBP"/>
    <d v="2015-02-28T17:00:00"/>
    <x v="3428"/>
    <b v="0"/>
    <n v="51"/>
    <b v="1"/>
    <s v="theater/plays"/>
    <n v="103"/>
    <n v="40.29"/>
    <x v="1"/>
    <s v="plays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b v="0"/>
    <n v="12"/>
    <b v="1"/>
    <s v="theater/plays"/>
    <n v="130"/>
    <n v="16.25"/>
    <x v="1"/>
    <s v="plays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b v="0"/>
    <n v="72"/>
    <b v="1"/>
    <s v="theater/plays"/>
    <n v="109"/>
    <n v="30.15"/>
    <x v="1"/>
    <s v="plays"/>
    <x v="3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b v="0"/>
    <n v="21"/>
    <b v="1"/>
    <s v="theater/plays"/>
    <n v="100"/>
    <n v="95.24"/>
    <x v="1"/>
    <s v="plays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d v="2016-02-05T22:00:00"/>
    <x v="3432"/>
    <b v="0"/>
    <n v="42"/>
    <b v="1"/>
    <s v="theater/plays"/>
    <n v="110"/>
    <n v="52.21"/>
    <x v="1"/>
    <s v="plays"/>
    <x v="2"/>
  </r>
  <r>
    <n v="3433"/>
    <x v="3431"/>
    <s v="death&amp;pretzels presents their first Chicago based project:_x000a_The Dybbuk by S. Ansky"/>
    <n v="9500"/>
    <n v="9525"/>
    <x v="0"/>
    <x v="0"/>
    <s v="USD"/>
    <d v="2014-06-17T03:00:00"/>
    <x v="3433"/>
    <b v="0"/>
    <n v="71"/>
    <b v="1"/>
    <s v="theater/plays"/>
    <n v="100"/>
    <n v="134.15"/>
    <x v="1"/>
    <s v="plays"/>
    <x v="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b v="0"/>
    <n v="168"/>
    <b v="1"/>
    <s v="theater/plays"/>
    <n v="106"/>
    <n v="62.83"/>
    <x v="1"/>
    <s v="plays"/>
    <x v="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b v="0"/>
    <n v="19"/>
    <b v="1"/>
    <s v="theater/plays"/>
    <n v="112"/>
    <n v="58.95"/>
    <x v="1"/>
    <s v="plays"/>
    <x v="2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b v="0"/>
    <n v="37"/>
    <b v="1"/>
    <s v="theater/plays"/>
    <n v="106"/>
    <n v="143.11000000000001"/>
    <x v="1"/>
    <s v="plays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b v="0"/>
    <n v="36"/>
    <b v="1"/>
    <s v="theater/plays"/>
    <n v="101"/>
    <n v="84.17"/>
    <x v="1"/>
    <s v="plays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b v="0"/>
    <n v="14"/>
    <b v="1"/>
    <s v="theater/plays"/>
    <n v="104"/>
    <n v="186.07"/>
    <x v="1"/>
    <s v="plays"/>
    <x v="0"/>
  </r>
  <r>
    <n v="3439"/>
    <x v="3437"/>
    <s v="Help a small theater produce an original adaptation of Lewis Carroll's classic story."/>
    <n v="1200"/>
    <n v="1616.14"/>
    <x v="0"/>
    <x v="0"/>
    <s v="USD"/>
    <d v="2016-01-19T04:59:00"/>
    <x v="3439"/>
    <b v="0"/>
    <n v="18"/>
    <b v="1"/>
    <s v="theater/plays"/>
    <n v="135"/>
    <n v="89.79"/>
    <x v="1"/>
    <s v="plays"/>
    <x v="2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b v="0"/>
    <n v="82"/>
    <b v="1"/>
    <s v="theater/plays"/>
    <n v="105"/>
    <n v="64.16"/>
    <x v="1"/>
    <s v="plays"/>
    <x v="3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b v="0"/>
    <n v="43"/>
    <b v="1"/>
    <s v="theater/plays"/>
    <n v="103"/>
    <n v="59.65"/>
    <x v="1"/>
    <s v="plays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b v="0"/>
    <n v="8"/>
    <b v="1"/>
    <s v="theater/plays"/>
    <n v="100"/>
    <n v="31.25"/>
    <x v="1"/>
    <s v="plays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b v="0"/>
    <n v="45"/>
    <b v="1"/>
    <s v="theater/plays"/>
    <n v="186"/>
    <n v="41.22"/>
    <x v="1"/>
    <s v="plays"/>
    <x v="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b v="0"/>
    <n v="20"/>
    <b v="1"/>
    <s v="theater/plays"/>
    <n v="289"/>
    <n v="43.35"/>
    <x v="1"/>
    <s v="plays"/>
    <x v="2"/>
  </r>
  <r>
    <n v="3445"/>
    <x v="3443"/>
    <s v="Rehearsal &amp; development of our first project as Axon Theatre: &quot;The Star-Spangled Girl&quot; in South Wales."/>
    <n v="2000"/>
    <n v="2000"/>
    <x v="0"/>
    <x v="1"/>
    <s v="GBP"/>
    <d v="2015-10-23T12:43:56"/>
    <x v="3445"/>
    <b v="0"/>
    <n v="31"/>
    <b v="1"/>
    <s v="theater/plays"/>
    <n v="100"/>
    <n v="64.52"/>
    <x v="1"/>
    <s v="plays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b v="0"/>
    <n v="25"/>
    <b v="1"/>
    <s v="theater/plays"/>
    <n v="108"/>
    <n v="43.28"/>
    <x v="1"/>
    <s v="plays"/>
    <x v="0"/>
  </r>
  <r>
    <n v="3447"/>
    <x v="3445"/>
    <s v="&quot;He was a poet, a vagrant, a philosopher, a lady's man and a hard drinker&quot;"/>
    <n v="1000"/>
    <n v="1078"/>
    <x v="0"/>
    <x v="0"/>
    <s v="USD"/>
    <d v="2016-03-18T20:20:12"/>
    <x v="3447"/>
    <b v="0"/>
    <n v="14"/>
    <b v="1"/>
    <s v="theater/plays"/>
    <n v="108"/>
    <n v="77"/>
    <x v="1"/>
    <s v="plays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b v="0"/>
    <n v="45"/>
    <b v="1"/>
    <s v="theater/plays"/>
    <n v="110"/>
    <n v="51.22"/>
    <x v="1"/>
    <s v="plays"/>
    <x v="3"/>
  </r>
  <r>
    <n v="3449"/>
    <x v="3447"/>
    <s v="Help us produce this original play! The play will be presented at the LSTFI July 12-14. Follow us on Facebook."/>
    <n v="800"/>
    <n v="1365"/>
    <x v="0"/>
    <x v="0"/>
    <s v="USD"/>
    <d v="2016-07-09T04:00:00"/>
    <x v="3449"/>
    <b v="0"/>
    <n v="20"/>
    <b v="1"/>
    <s v="theater/plays"/>
    <n v="171"/>
    <n v="68.25"/>
    <x v="1"/>
    <s v="plays"/>
    <x v="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b v="0"/>
    <n v="39"/>
    <b v="1"/>
    <s v="theater/plays"/>
    <n v="152"/>
    <n v="19.489999999999998"/>
    <x v="1"/>
    <s v="plays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b v="0"/>
    <n v="16"/>
    <b v="1"/>
    <s v="theater/plays"/>
    <n v="101"/>
    <n v="41.13"/>
    <x v="1"/>
    <s v="plays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b v="0"/>
    <n v="37"/>
    <b v="1"/>
    <s v="theater/plays"/>
    <n v="153"/>
    <n v="41.41"/>
    <x v="1"/>
    <s v="plays"/>
    <x v="3"/>
  </r>
  <r>
    <n v="3453"/>
    <x v="3451"/>
    <s v="A full length comedy, Patagonia follows Grason and Jerry on their journey through a magical, South-American rainforest."/>
    <n v="300"/>
    <n v="385"/>
    <x v="0"/>
    <x v="1"/>
    <s v="GBP"/>
    <d v="2016-08-13T23:29:16"/>
    <x v="3453"/>
    <b v="0"/>
    <n v="14"/>
    <b v="1"/>
    <s v="theater/plays"/>
    <n v="128"/>
    <n v="27.5"/>
    <x v="1"/>
    <s v="plays"/>
    <x v="2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b v="0"/>
    <n v="21"/>
    <b v="1"/>
    <s v="theater/plays"/>
    <n v="101"/>
    <n v="33.57"/>
    <x v="1"/>
    <s v="plays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b v="0"/>
    <n v="69"/>
    <b v="1"/>
    <s v="theater/plays"/>
    <n v="101"/>
    <n v="145.87"/>
    <x v="1"/>
    <s v="plays"/>
    <x v="2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b v="0"/>
    <n v="16"/>
    <b v="1"/>
    <s v="theater/plays"/>
    <n v="191"/>
    <n v="358.69"/>
    <x v="1"/>
    <s v="plays"/>
    <x v="3"/>
  </r>
  <r>
    <n v="3457"/>
    <x v="3455"/>
    <s v="Robots, Space Battles, Mystery, and Intrigue. Nothing is Impossible..."/>
    <n v="2000"/>
    <n v="2804"/>
    <x v="0"/>
    <x v="0"/>
    <s v="USD"/>
    <d v="2015-02-12T05:59:00"/>
    <x v="3457"/>
    <b v="0"/>
    <n v="55"/>
    <b v="1"/>
    <s v="theater/plays"/>
    <n v="140"/>
    <n v="50.98"/>
    <x v="1"/>
    <s v="plays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b v="0"/>
    <n v="27"/>
    <b v="1"/>
    <s v="theater/plays"/>
    <n v="124"/>
    <n v="45.04"/>
    <x v="1"/>
    <s v="plays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b v="0"/>
    <n v="36"/>
    <b v="1"/>
    <s v="theater/plays"/>
    <n v="126"/>
    <n v="17.53"/>
    <x v="1"/>
    <s v="plays"/>
    <x v="2"/>
  </r>
  <r>
    <n v="3460"/>
    <x v="3458"/>
    <s v="'Pushers' is an exciting new play and the first project for brand new theatre company, Ain't Got No Home Productions."/>
    <n v="500"/>
    <n v="950"/>
    <x v="0"/>
    <x v="1"/>
    <s v="GBP"/>
    <d v="2014-08-15T12:39:12"/>
    <x v="3460"/>
    <b v="0"/>
    <n v="19"/>
    <b v="1"/>
    <s v="theater/plays"/>
    <n v="190"/>
    <n v="50"/>
    <x v="1"/>
    <s v="plays"/>
    <x v="3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b v="0"/>
    <n v="12"/>
    <b v="1"/>
    <s v="theater/plays"/>
    <n v="139"/>
    <n v="57.92"/>
    <x v="1"/>
    <s v="plays"/>
    <x v="2"/>
  </r>
  <r>
    <n v="3462"/>
    <x v="3460"/>
    <s v="Help the Upstart Crows of Santa Fe bring Shakespeare's Julius Caesar to life with quality wooden stage swords!"/>
    <n v="250"/>
    <n v="505"/>
    <x v="0"/>
    <x v="0"/>
    <s v="USD"/>
    <d v="2015-07-10T18:00:00"/>
    <x v="3462"/>
    <b v="0"/>
    <n v="17"/>
    <b v="1"/>
    <s v="theater/plays"/>
    <n v="202"/>
    <n v="29.71"/>
    <x v="1"/>
    <s v="plays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b v="0"/>
    <n v="114"/>
    <b v="1"/>
    <s v="theater/plays"/>
    <n v="103"/>
    <n v="90.68"/>
    <x v="1"/>
    <s v="plays"/>
    <x v="2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b v="0"/>
    <n v="93"/>
    <b v="1"/>
    <s v="theater/plays"/>
    <n v="102"/>
    <n v="55.01"/>
    <x v="1"/>
    <s v="plays"/>
    <x v="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b v="0"/>
    <n v="36"/>
    <b v="1"/>
    <s v="theater/plays"/>
    <n v="103"/>
    <n v="57.22"/>
    <x v="1"/>
    <s v="plays"/>
    <x v="0"/>
  </r>
  <r>
    <n v="3466"/>
    <x v="3464"/>
    <s v="The Spotlight Youth Theater is a program where every participant has a moment in the spotlight."/>
    <n v="3500"/>
    <n v="4450"/>
    <x v="0"/>
    <x v="0"/>
    <s v="USD"/>
    <d v="2016-04-19T23:27:30"/>
    <x v="3466"/>
    <b v="0"/>
    <n v="61"/>
    <b v="1"/>
    <s v="theater/plays"/>
    <n v="127"/>
    <n v="72.95"/>
    <x v="1"/>
    <s v="plays"/>
    <x v="2"/>
  </r>
  <r>
    <n v="3467"/>
    <x v="3465"/>
    <s v="Venus in Fur, By David Ives."/>
    <n v="3000"/>
    <n v="3030"/>
    <x v="0"/>
    <x v="0"/>
    <s v="USD"/>
    <d v="2015-03-20T15:07:12"/>
    <x v="3467"/>
    <b v="0"/>
    <n v="47"/>
    <b v="1"/>
    <s v="theater/plays"/>
    <n v="101"/>
    <n v="64.47"/>
    <x v="1"/>
    <s v="plays"/>
    <x v="0"/>
  </r>
  <r>
    <n v="3468"/>
    <x v="3466"/>
    <s v="Amidst the atrocities of WWII, two women transcend enemy lines to make the ultimate heroic sacrifice."/>
    <n v="10000"/>
    <n v="12178"/>
    <x v="0"/>
    <x v="0"/>
    <s v="USD"/>
    <d v="2016-09-21T03:00:00"/>
    <x v="3468"/>
    <b v="0"/>
    <n v="17"/>
    <b v="1"/>
    <s v="theater/plays"/>
    <n v="122"/>
    <n v="716.35"/>
    <x v="1"/>
    <s v="plays"/>
    <x v="2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b v="0"/>
    <n v="63"/>
    <b v="1"/>
    <s v="theater/plays"/>
    <n v="113"/>
    <n v="50.4"/>
    <x v="1"/>
    <s v="plays"/>
    <x v="2"/>
  </r>
  <r>
    <n v="3470"/>
    <x v="3468"/>
    <s v="The New Artist's Circle is a theatre company dedicated to bringing the arts to young people."/>
    <n v="250"/>
    <n v="375"/>
    <x v="0"/>
    <x v="0"/>
    <s v="USD"/>
    <d v="2016-07-15T21:38:00"/>
    <x v="3470"/>
    <b v="0"/>
    <n v="9"/>
    <b v="1"/>
    <s v="theater/plays"/>
    <n v="150"/>
    <n v="41.67"/>
    <x v="1"/>
    <s v="plays"/>
    <x v="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b v="0"/>
    <n v="30"/>
    <b v="1"/>
    <s v="theater/plays"/>
    <n v="215"/>
    <n v="35.770000000000003"/>
    <x v="1"/>
    <s v="plays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b v="0"/>
    <n v="23"/>
    <b v="1"/>
    <s v="theater/plays"/>
    <n v="102"/>
    <n v="88.74"/>
    <x v="1"/>
    <s v="plays"/>
    <x v="3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b v="0"/>
    <n v="33"/>
    <b v="1"/>
    <s v="theater/plays"/>
    <n v="100"/>
    <n v="148.47999999999999"/>
    <x v="1"/>
    <s v="plays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b v="0"/>
    <n v="39"/>
    <b v="1"/>
    <s v="theater/plays"/>
    <n v="101"/>
    <n v="51.79"/>
    <x v="1"/>
    <s v="plays"/>
    <x v="2"/>
  </r>
  <r>
    <n v="3475"/>
    <x v="3473"/>
    <s v="Score is a musical play inspired by true stories of parents who have recovered from addiction and regained their children."/>
    <n v="300"/>
    <n v="340"/>
    <x v="0"/>
    <x v="1"/>
    <s v="GBP"/>
    <d v="2014-11-03T00:00:00"/>
    <x v="3475"/>
    <b v="0"/>
    <n v="17"/>
    <b v="1"/>
    <s v="theater/plays"/>
    <n v="113"/>
    <n v="20"/>
    <x v="1"/>
    <s v="plays"/>
    <x v="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b v="0"/>
    <n v="6"/>
    <b v="1"/>
    <s v="theater/plays"/>
    <n v="104"/>
    <n v="52"/>
    <x v="1"/>
    <s v="plays"/>
    <x v="3"/>
  </r>
  <r>
    <n v="3477"/>
    <x v="3475"/>
    <s v="8 ten-minute plays, written, directed, rehearsed, and fully produced in only 24 hours! Are we crazy? You bet we are!"/>
    <n v="1800"/>
    <n v="2076"/>
    <x v="0"/>
    <x v="0"/>
    <s v="USD"/>
    <d v="2015-05-17T03:00:00"/>
    <x v="3477"/>
    <b v="0"/>
    <n v="39"/>
    <b v="1"/>
    <s v="theater/plays"/>
    <n v="115"/>
    <n v="53.23"/>
    <x v="1"/>
    <s v="plays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b v="0"/>
    <n v="57"/>
    <b v="1"/>
    <s v="theater/plays"/>
    <n v="113"/>
    <n v="39.6"/>
    <x v="1"/>
    <s v="plays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d v="2014-06-21T20:31:20"/>
    <x v="3479"/>
    <b v="0"/>
    <n v="56"/>
    <b v="1"/>
    <s v="theater/plays"/>
    <n v="128"/>
    <n v="34.25"/>
    <x v="1"/>
    <s v="plays"/>
    <x v="3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b v="0"/>
    <n v="13"/>
    <b v="1"/>
    <s v="theater/plays"/>
    <n v="143"/>
    <n v="164.62"/>
    <x v="1"/>
    <s v="plays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b v="0"/>
    <n v="95"/>
    <b v="1"/>
    <s v="theater/plays"/>
    <n v="119"/>
    <n v="125.05"/>
    <x v="1"/>
    <s v="plays"/>
    <x v="3"/>
  </r>
  <r>
    <n v="3482"/>
    <x v="3480"/>
    <s v="Critically-acclaimed new-writing company Old Trunk make their Edinburgh debut alternating their two darkly comic plays."/>
    <n v="3000"/>
    <n v="4150"/>
    <x v="0"/>
    <x v="1"/>
    <s v="GBP"/>
    <d v="2014-07-06T18:31:06"/>
    <x v="3482"/>
    <b v="0"/>
    <n v="80"/>
    <b v="1"/>
    <s v="theater/plays"/>
    <n v="138"/>
    <n v="51.88"/>
    <x v="1"/>
    <s v="plays"/>
    <x v="3"/>
  </r>
  <r>
    <n v="3483"/>
    <x v="3481"/>
    <s v="Join 5 high school teachers in the lounge of every high school in America.  Hear what they never say in the classroom."/>
    <n v="3350"/>
    <n v="5358"/>
    <x v="0"/>
    <x v="0"/>
    <s v="USD"/>
    <d v="2014-07-03T16:03:01"/>
    <x v="3483"/>
    <b v="0"/>
    <n v="133"/>
    <b v="1"/>
    <s v="theater/plays"/>
    <n v="160"/>
    <n v="40.29"/>
    <x v="1"/>
    <s v="plays"/>
    <x v="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b v="0"/>
    <n v="44"/>
    <b v="1"/>
    <s v="theater/plays"/>
    <n v="114"/>
    <n v="64.91"/>
    <x v="1"/>
    <s v="plays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b v="0"/>
    <n v="30"/>
    <b v="1"/>
    <s v="theater/plays"/>
    <n v="101"/>
    <n v="55.33"/>
    <x v="1"/>
    <s v="plays"/>
    <x v="2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b v="0"/>
    <n v="56"/>
    <b v="1"/>
    <s v="theater/plays"/>
    <n v="155"/>
    <n v="83.14"/>
    <x v="1"/>
    <s v="plays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b v="0"/>
    <n v="66"/>
    <b v="1"/>
    <s v="theater/plays"/>
    <n v="128"/>
    <n v="38.71"/>
    <x v="1"/>
    <s v="plays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b v="0"/>
    <n v="29"/>
    <b v="1"/>
    <s v="theater/plays"/>
    <n v="121"/>
    <n v="125.38"/>
    <x v="1"/>
    <s v="plays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b v="0"/>
    <n v="72"/>
    <b v="1"/>
    <s v="theater/plays"/>
    <n v="113"/>
    <n v="78.260000000000005"/>
    <x v="1"/>
    <s v="plays"/>
    <x v="3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b v="0"/>
    <n v="27"/>
    <b v="1"/>
    <s v="theater/plays"/>
    <n v="128"/>
    <n v="47.22"/>
    <x v="1"/>
    <s v="plays"/>
    <x v="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b v="0"/>
    <n v="10"/>
    <b v="1"/>
    <s v="theater/plays"/>
    <n v="158"/>
    <n v="79.099999999999994"/>
    <x v="1"/>
    <s v="plays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b v="0"/>
    <n v="35"/>
    <b v="1"/>
    <s v="theater/plays"/>
    <n v="105"/>
    <n v="114.29"/>
    <x v="1"/>
    <s v="plays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b v="0"/>
    <n v="29"/>
    <b v="1"/>
    <s v="theater/plays"/>
    <n v="100"/>
    <n v="51.72"/>
    <x v="1"/>
    <s v="plays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b v="0"/>
    <n v="13"/>
    <b v="1"/>
    <s v="theater/plays"/>
    <n v="100"/>
    <n v="30.77"/>
    <x v="1"/>
    <s v="plays"/>
    <x v="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b v="0"/>
    <n v="72"/>
    <b v="1"/>
    <s v="theater/plays"/>
    <n v="107"/>
    <n v="74.209999999999994"/>
    <x v="1"/>
    <s v="plays"/>
    <x v="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b v="0"/>
    <n v="78"/>
    <b v="1"/>
    <s v="theater/plays"/>
    <n v="124"/>
    <n v="47.85"/>
    <x v="1"/>
    <s v="plays"/>
    <x v="2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b v="0"/>
    <n v="49"/>
    <b v="1"/>
    <s v="theater/plays"/>
    <n v="109"/>
    <n v="34.409999999999997"/>
    <x v="1"/>
    <s v="plays"/>
    <x v="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b v="0"/>
    <n v="42"/>
    <b v="1"/>
    <s v="theater/plays"/>
    <n v="102"/>
    <n v="40.24"/>
    <x v="1"/>
    <s v="plays"/>
    <x v="2"/>
  </r>
  <r>
    <n v="3499"/>
    <x v="3497"/>
    <s v="Figure 8 Troupe's debut performance! A stunning piece of theatre written by premier female playwright Maria Irene Fornes."/>
    <n v="2000"/>
    <n v="2110"/>
    <x v="0"/>
    <x v="0"/>
    <s v="USD"/>
    <d v="2015-07-01T06:59:00"/>
    <x v="3499"/>
    <b v="0"/>
    <n v="35"/>
    <b v="1"/>
    <s v="theater/plays"/>
    <n v="106"/>
    <n v="60.29"/>
    <x v="1"/>
    <s v="plays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b v="0"/>
    <n v="42"/>
    <b v="1"/>
    <s v="theater/plays"/>
    <n v="106"/>
    <n v="25.31"/>
    <x v="1"/>
    <s v="plays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b v="0"/>
    <n v="42"/>
    <b v="1"/>
    <s v="theater/plays"/>
    <n v="101"/>
    <n v="35.950000000000003"/>
    <x v="1"/>
    <s v="plays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b v="0"/>
    <n v="31"/>
    <b v="1"/>
    <s v="theater/plays"/>
    <n v="105"/>
    <n v="136"/>
    <x v="1"/>
    <s v="plays"/>
    <x v="2"/>
  </r>
  <r>
    <n v="3503"/>
    <x v="3501"/>
    <s v="A group of Sicilian immigrants in New York struggle to deal with conflict from both within the family and from without."/>
    <n v="2500"/>
    <n v="2689"/>
    <x v="0"/>
    <x v="1"/>
    <s v="GBP"/>
    <d v="2016-07-24T11:28:48"/>
    <x v="3503"/>
    <b v="0"/>
    <n v="38"/>
    <b v="1"/>
    <s v="theater/plays"/>
    <n v="108"/>
    <n v="70.760000000000005"/>
    <x v="1"/>
    <s v="plays"/>
    <x v="2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b v="0"/>
    <n v="8"/>
    <b v="1"/>
    <s v="theater/plays"/>
    <n v="100"/>
    <n v="125"/>
    <x v="1"/>
    <s v="plays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b v="0"/>
    <n v="39"/>
    <b v="1"/>
    <s v="theater/plays"/>
    <n v="104"/>
    <n v="66.510000000000005"/>
    <x v="1"/>
    <s v="plays"/>
    <x v="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b v="0"/>
    <n v="29"/>
    <b v="1"/>
    <s v="theater/plays"/>
    <n v="102"/>
    <n v="105"/>
    <x v="1"/>
    <s v="plays"/>
    <x v="3"/>
  </r>
  <r>
    <n v="3507"/>
    <x v="3505"/>
    <s v="Please help our troupe bring our first project from planning to reality! Join us on one exciting ride!"/>
    <n v="10000"/>
    <n v="10440"/>
    <x v="0"/>
    <x v="0"/>
    <s v="USD"/>
    <d v="2016-05-31T22:08:57"/>
    <x v="3507"/>
    <b v="0"/>
    <n v="72"/>
    <b v="1"/>
    <s v="theater/plays"/>
    <n v="104"/>
    <n v="145"/>
    <x v="1"/>
    <s v="plays"/>
    <x v="2"/>
  </r>
  <r>
    <n v="3508"/>
    <x v="3506"/>
    <s v="Roll The Dice Theatre Company revolves around taking risks in the game of life vicariously through beloved childhood games."/>
    <n v="100"/>
    <n v="180"/>
    <x v="0"/>
    <x v="1"/>
    <s v="GBP"/>
    <d v="2016-05-10T21:00:00"/>
    <x v="3508"/>
    <b v="0"/>
    <n v="15"/>
    <b v="1"/>
    <s v="theater/plays"/>
    <n v="180"/>
    <n v="12"/>
    <x v="1"/>
    <s v="plays"/>
    <x v="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b v="0"/>
    <n v="33"/>
    <b v="1"/>
    <s v="theater/plays"/>
    <n v="106"/>
    <n v="96.67"/>
    <x v="1"/>
    <s v="plays"/>
    <x v="3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b v="0"/>
    <n v="15"/>
    <b v="1"/>
    <s v="theater/plays"/>
    <n v="101"/>
    <n v="60.33"/>
    <x v="1"/>
    <s v="plays"/>
    <x v="3"/>
  </r>
  <r>
    <n v="3511"/>
    <x v="3509"/>
    <s v="The world premiere of the first full-length play by Eve Leigh, at the intimate Finborough Theatre in London."/>
    <n v="1500"/>
    <n v="1518"/>
    <x v="0"/>
    <x v="1"/>
    <s v="GBP"/>
    <d v="2014-11-07T18:30:00"/>
    <x v="3511"/>
    <b v="0"/>
    <n v="19"/>
    <b v="1"/>
    <s v="theater/plays"/>
    <n v="101"/>
    <n v="79.89"/>
    <x v="1"/>
    <s v="plays"/>
    <x v="3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b v="0"/>
    <n v="17"/>
    <b v="1"/>
    <s v="theater/plays"/>
    <n v="100"/>
    <n v="58.82"/>
    <x v="1"/>
    <s v="plays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b v="0"/>
    <n v="44"/>
    <b v="1"/>
    <s v="theater/plays"/>
    <n v="118"/>
    <n v="75.34"/>
    <x v="1"/>
    <s v="plays"/>
    <x v="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b v="0"/>
    <n v="10"/>
    <b v="1"/>
    <s v="theater/plays"/>
    <n v="110"/>
    <n v="55"/>
    <x v="1"/>
    <s v="plays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d v="2015-05-31T18:32:51"/>
    <x v="3515"/>
    <b v="0"/>
    <n v="46"/>
    <b v="1"/>
    <s v="theater/plays"/>
    <n v="103"/>
    <n v="66.959999999999994"/>
    <x v="1"/>
    <s v="plays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b v="0"/>
    <n v="11"/>
    <b v="1"/>
    <s v="theater/plays"/>
    <n v="100"/>
    <n v="227.27"/>
    <x v="1"/>
    <s v="plays"/>
    <x v="3"/>
  </r>
  <r>
    <n v="3517"/>
    <x v="3515"/>
    <s v="Support an outstanding cast of actors to take on a professional production of a masterpiece of modern theatre"/>
    <n v="4000"/>
    <n v="4000"/>
    <x v="0"/>
    <x v="1"/>
    <s v="GBP"/>
    <d v="2014-07-04T11:00:00"/>
    <x v="3517"/>
    <b v="0"/>
    <n v="13"/>
    <b v="1"/>
    <s v="theater/plays"/>
    <n v="100"/>
    <n v="307.69"/>
    <x v="1"/>
    <s v="plays"/>
    <x v="3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b v="0"/>
    <n v="33"/>
    <b v="1"/>
    <s v="theater/plays"/>
    <n v="110"/>
    <n v="50.02"/>
    <x v="1"/>
    <s v="plays"/>
    <x v="3"/>
  </r>
  <r>
    <n v="3519"/>
    <x v="3517"/>
    <s v="Bookstory is a tiny puppet musical with some very big ideas that tells the story of the story in the digital age"/>
    <n v="2000"/>
    <n v="2027"/>
    <x v="0"/>
    <x v="1"/>
    <s v="GBP"/>
    <d v="2015-03-04T14:22:30"/>
    <x v="3519"/>
    <b v="0"/>
    <n v="28"/>
    <b v="1"/>
    <s v="theater/plays"/>
    <n v="101"/>
    <n v="72.39"/>
    <x v="1"/>
    <s v="plays"/>
    <x v="0"/>
  </r>
  <r>
    <n v="3520"/>
    <x v="3518"/>
    <s v="Help us to bring &quot;Protocols&quot; at the 2015 Camden Fringe. The most controversial play of the year."/>
    <n v="2000"/>
    <n v="2015"/>
    <x v="0"/>
    <x v="1"/>
    <s v="GBP"/>
    <d v="2015-09-06T13:47:00"/>
    <x v="3520"/>
    <b v="0"/>
    <n v="21"/>
    <b v="1"/>
    <s v="theater/plays"/>
    <n v="101"/>
    <n v="95.95"/>
    <x v="1"/>
    <s v="plays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b v="0"/>
    <n v="13"/>
    <b v="1"/>
    <s v="theater/plays"/>
    <n v="169"/>
    <n v="45.62"/>
    <x v="1"/>
    <s v="plays"/>
    <x v="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b v="0"/>
    <n v="34"/>
    <b v="1"/>
    <s v="theater/plays"/>
    <n v="100"/>
    <n v="41.03"/>
    <x v="1"/>
    <s v="plays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b v="0"/>
    <n v="80"/>
    <b v="1"/>
    <s v="theater/plays"/>
    <n v="114"/>
    <n v="56.83"/>
    <x v="1"/>
    <s v="plays"/>
    <x v="2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b v="0"/>
    <n v="74"/>
    <b v="1"/>
    <s v="theater/plays"/>
    <n v="102"/>
    <n v="137.24"/>
    <x v="1"/>
    <s v="plays"/>
    <x v="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b v="0"/>
    <n v="7"/>
    <b v="1"/>
    <s v="theater/plays"/>
    <n v="106"/>
    <n v="75.709999999999994"/>
    <x v="1"/>
    <s v="plays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b v="0"/>
    <n v="34"/>
    <b v="1"/>
    <s v="theater/plays"/>
    <n v="102"/>
    <n v="99"/>
    <x v="1"/>
    <s v="plays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b v="0"/>
    <n v="86"/>
    <b v="1"/>
    <s v="theater/plays"/>
    <n v="117"/>
    <n v="81.569999999999993"/>
    <x v="1"/>
    <s v="plays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b v="0"/>
    <n v="37"/>
    <b v="1"/>
    <s v="theater/plays"/>
    <n v="101"/>
    <n v="45.11"/>
    <x v="1"/>
    <s v="plays"/>
    <x v="2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b v="0"/>
    <n v="18"/>
    <b v="1"/>
    <s v="theater/plays"/>
    <n v="132"/>
    <n v="36.67"/>
    <x v="1"/>
    <s v="plays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b v="0"/>
    <n v="22"/>
    <b v="1"/>
    <s v="theater/plays"/>
    <n v="100"/>
    <n v="125"/>
    <x v="1"/>
    <s v="plays"/>
    <x v="2"/>
  </r>
  <r>
    <n v="3531"/>
    <x v="3529"/>
    <s v="A political comedy for a crazy election year"/>
    <n v="1000"/>
    <n v="1280"/>
    <x v="0"/>
    <x v="0"/>
    <s v="USD"/>
    <d v="2016-06-30T15:42:14"/>
    <x v="3531"/>
    <b v="0"/>
    <n v="26"/>
    <b v="1"/>
    <s v="theater/plays"/>
    <n v="128"/>
    <n v="49.23"/>
    <x v="1"/>
    <s v="plays"/>
    <x v="2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b v="0"/>
    <n v="27"/>
    <b v="1"/>
    <s v="theater/plays"/>
    <n v="119"/>
    <n v="42.3"/>
    <x v="1"/>
    <s v="plays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b v="0"/>
    <n v="8"/>
    <b v="1"/>
    <s v="theater/plays"/>
    <n v="126"/>
    <n v="78.88"/>
    <x v="1"/>
    <s v="plays"/>
    <x v="0"/>
  </r>
  <r>
    <n v="3534"/>
    <x v="3532"/>
    <s v="A Theatrical Prequel to Hell's Rebels, the current Pathfinder Adventure Path from Paizo Publishing"/>
    <n v="5000"/>
    <n v="7810"/>
    <x v="0"/>
    <x v="0"/>
    <s v="USD"/>
    <d v="2015-10-01T15:00:23"/>
    <x v="3534"/>
    <b v="0"/>
    <n v="204"/>
    <b v="1"/>
    <s v="theater/plays"/>
    <n v="156"/>
    <n v="38.28"/>
    <x v="1"/>
    <s v="plays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d v="2015-10-02T18:00:00"/>
    <x v="3535"/>
    <b v="0"/>
    <n v="46"/>
    <b v="1"/>
    <s v="theater/plays"/>
    <n v="103"/>
    <n v="44.85"/>
    <x v="1"/>
    <s v="plays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b v="0"/>
    <n v="17"/>
    <b v="1"/>
    <s v="theater/plays"/>
    <n v="153"/>
    <n v="13.53"/>
    <x v="1"/>
    <s v="plays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b v="0"/>
    <n v="28"/>
    <b v="1"/>
    <s v="theater/plays"/>
    <n v="180"/>
    <n v="43.5"/>
    <x v="1"/>
    <s v="plays"/>
    <x v="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b v="0"/>
    <n v="83"/>
    <b v="1"/>
    <s v="theater/plays"/>
    <n v="128"/>
    <n v="30.95"/>
    <x v="1"/>
    <s v="plays"/>
    <x v="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b v="0"/>
    <n v="13"/>
    <b v="1"/>
    <s v="theater/plays"/>
    <n v="120"/>
    <n v="55.23"/>
    <x v="1"/>
    <s v="plays"/>
    <x v="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b v="0"/>
    <n v="8"/>
    <b v="1"/>
    <s v="theater/plays"/>
    <n v="123"/>
    <n v="46.13"/>
    <x v="1"/>
    <s v="plays"/>
    <x v="2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b v="0"/>
    <n v="32"/>
    <b v="1"/>
    <s v="theater/plays"/>
    <n v="105"/>
    <n v="39.380000000000003"/>
    <x v="1"/>
    <s v="plays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b v="0"/>
    <n v="85"/>
    <b v="1"/>
    <s v="theater/plays"/>
    <n v="102"/>
    <n v="66.150000000000006"/>
    <x v="1"/>
    <s v="plays"/>
    <x v="3"/>
  </r>
  <r>
    <n v="3543"/>
    <x v="3541"/>
    <s v="A circus theater show. An escaped carousel horse and a beautiful wire dancer let the fantasies run wild."/>
    <n v="1500"/>
    <n v="1570"/>
    <x v="0"/>
    <x v="12"/>
    <s v="EUR"/>
    <d v="2015-06-25T18:07:39"/>
    <x v="3543"/>
    <b v="0"/>
    <n v="29"/>
    <b v="1"/>
    <s v="theater/plays"/>
    <n v="105"/>
    <n v="54.14"/>
    <x v="1"/>
    <s v="plays"/>
    <x v="0"/>
  </r>
  <r>
    <n v="3544"/>
    <x v="3542"/>
    <s v="Death &amp; Pretzels presents the world premiere of Paul Pasulka's Gruoch, or Lady Macbeth"/>
    <n v="2500"/>
    <n v="2500"/>
    <x v="0"/>
    <x v="0"/>
    <s v="USD"/>
    <d v="2015-03-07T19:57:37"/>
    <x v="3544"/>
    <b v="0"/>
    <n v="24"/>
    <b v="1"/>
    <s v="theater/plays"/>
    <n v="100"/>
    <n v="104.17"/>
    <x v="1"/>
    <s v="plays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b v="0"/>
    <n v="8"/>
    <b v="1"/>
    <s v="theater/plays"/>
    <n v="100"/>
    <n v="31.38"/>
    <x v="1"/>
    <s v="plays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b v="0"/>
    <n v="19"/>
    <b v="1"/>
    <s v="theater/plays"/>
    <n v="102"/>
    <n v="59.21"/>
    <x v="1"/>
    <s v="plays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d v="2016-05-14T03:59:00"/>
    <x v="3547"/>
    <b v="0"/>
    <n v="336"/>
    <b v="1"/>
    <s v="theater/plays"/>
    <n v="114"/>
    <n v="119.18"/>
    <x v="1"/>
    <s v="plays"/>
    <x v="2"/>
  </r>
  <r>
    <n v="3548"/>
    <x v="3546"/>
    <s v="We're putting together a production of THE UNDERSTUDY by Theresa Rebeck and hope you'll help us share this story."/>
    <n v="2100"/>
    <n v="2140"/>
    <x v="0"/>
    <x v="0"/>
    <s v="USD"/>
    <d v="2016-03-05T01:00:00"/>
    <x v="3548"/>
    <b v="0"/>
    <n v="13"/>
    <b v="1"/>
    <s v="theater/plays"/>
    <n v="102"/>
    <n v="164.62"/>
    <x v="1"/>
    <s v="plays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d v="2015-09-04T09:27:53"/>
    <x v="3549"/>
    <b v="0"/>
    <n v="42"/>
    <b v="1"/>
    <s v="theater/plays"/>
    <n v="102"/>
    <n v="24.29"/>
    <x v="1"/>
    <s v="plays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b v="0"/>
    <n v="64"/>
    <b v="1"/>
    <s v="theater/plays"/>
    <n v="105"/>
    <n v="40.94"/>
    <x v="1"/>
    <s v="plays"/>
    <x v="2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b v="0"/>
    <n v="25"/>
    <b v="1"/>
    <s v="theater/plays"/>
    <n v="102"/>
    <n v="61.1"/>
    <x v="1"/>
    <s v="plays"/>
    <x v="3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b v="0"/>
    <n v="20"/>
    <b v="1"/>
    <s v="theater/plays"/>
    <n v="100"/>
    <n v="38.65"/>
    <x v="1"/>
    <s v="plays"/>
    <x v="3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b v="0"/>
    <n v="104"/>
    <b v="1"/>
    <s v="theater/plays"/>
    <n v="106"/>
    <n v="56.2"/>
    <x v="1"/>
    <s v="plays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d v="2015-02-11T17:00:00"/>
    <x v="3554"/>
    <b v="0"/>
    <n v="53"/>
    <b v="1"/>
    <s v="theater/plays"/>
    <n v="113"/>
    <n v="107"/>
    <x v="1"/>
    <s v="plays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b v="0"/>
    <n v="14"/>
    <b v="1"/>
    <s v="theater/plays"/>
    <n v="100"/>
    <n v="171.43"/>
    <x v="1"/>
    <s v="plays"/>
    <x v="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b v="0"/>
    <n v="20"/>
    <b v="1"/>
    <s v="theater/plays"/>
    <n v="100"/>
    <n v="110.5"/>
    <x v="1"/>
    <s v="plays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b v="0"/>
    <n v="558"/>
    <b v="1"/>
    <s v="theater/plays"/>
    <n v="100"/>
    <n v="179.28"/>
    <x v="1"/>
    <s v="plays"/>
    <x v="3"/>
  </r>
  <r>
    <n v="3558"/>
    <x v="3556"/>
    <s v="We're making a show about sex. Because it's important, everyone wants to talk about it and it's at the start of everything."/>
    <n v="350"/>
    <n v="504"/>
    <x v="0"/>
    <x v="1"/>
    <s v="GBP"/>
    <d v="2015-06-26T21:00:00"/>
    <x v="3558"/>
    <b v="0"/>
    <n v="22"/>
    <b v="1"/>
    <s v="theater/plays"/>
    <n v="144"/>
    <n v="22.91"/>
    <x v="1"/>
    <s v="plays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b v="0"/>
    <n v="24"/>
    <b v="1"/>
    <s v="theater/plays"/>
    <n v="104"/>
    <n v="43.13"/>
    <x v="1"/>
    <s v="plays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b v="0"/>
    <n v="74"/>
    <b v="1"/>
    <s v="theater/plays"/>
    <n v="108"/>
    <n v="46.89"/>
    <x v="1"/>
    <s v="plays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b v="0"/>
    <n v="54"/>
    <b v="1"/>
    <s v="theater/plays"/>
    <n v="102"/>
    <n v="47.41"/>
    <x v="1"/>
    <s v="plays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b v="0"/>
    <n v="31"/>
    <b v="1"/>
    <s v="theater/plays"/>
    <n v="149"/>
    <n v="15.13"/>
    <x v="1"/>
    <s v="plays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b v="0"/>
    <n v="25"/>
    <b v="1"/>
    <s v="theater/plays"/>
    <n v="105"/>
    <n v="21.1"/>
    <x v="1"/>
    <s v="plays"/>
    <x v="2"/>
  </r>
  <r>
    <n v="3564"/>
    <x v="3562"/>
    <s v="Multi Award-Winng play THE PILLOWMAN coming to the Arts Centre Theatre, Aberdeen"/>
    <n v="1000"/>
    <n v="1005"/>
    <x v="0"/>
    <x v="1"/>
    <s v="GBP"/>
    <d v="2015-10-05T16:00:00"/>
    <x v="3564"/>
    <b v="0"/>
    <n v="17"/>
    <b v="1"/>
    <s v="theater/plays"/>
    <n v="101"/>
    <n v="59.12"/>
    <x v="1"/>
    <s v="plays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b v="0"/>
    <n v="12"/>
    <b v="1"/>
    <s v="theater/plays"/>
    <n v="131"/>
    <n v="97.92"/>
    <x v="1"/>
    <s v="plays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b v="0"/>
    <n v="38"/>
    <b v="1"/>
    <s v="theater/plays"/>
    <n v="105"/>
    <n v="55.13"/>
    <x v="1"/>
    <s v="plays"/>
    <x v="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b v="0"/>
    <n v="41"/>
    <b v="1"/>
    <s v="theater/plays"/>
    <n v="109"/>
    <n v="26.54"/>
    <x v="1"/>
    <s v="plays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b v="0"/>
    <n v="19"/>
    <b v="1"/>
    <s v="theater/plays"/>
    <n v="111"/>
    <n v="58.42"/>
    <x v="1"/>
    <s v="plays"/>
    <x v="3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b v="0"/>
    <n v="41"/>
    <b v="1"/>
    <s v="theater/plays"/>
    <n v="100"/>
    <n v="122.54"/>
    <x v="1"/>
    <s v="plays"/>
    <x v="3"/>
  </r>
  <r>
    <n v="3570"/>
    <x v="3568"/>
    <s v="Theatre Machine presents an all-new adaptation of Maxim Gorky's classic of Russian theatre, The Lower Depths."/>
    <n v="2000"/>
    <n v="2287"/>
    <x v="0"/>
    <x v="0"/>
    <s v="USD"/>
    <d v="2014-12-31T07:00:00"/>
    <x v="3570"/>
    <b v="0"/>
    <n v="26"/>
    <b v="1"/>
    <s v="theater/plays"/>
    <n v="114"/>
    <n v="87.96"/>
    <x v="1"/>
    <s v="plays"/>
    <x v="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b v="0"/>
    <n v="25"/>
    <b v="1"/>
    <s v="theater/plays"/>
    <n v="122"/>
    <n v="73.239999999999995"/>
    <x v="1"/>
    <s v="plays"/>
    <x v="3"/>
  </r>
  <r>
    <n v="3572"/>
    <x v="3570"/>
    <s v="A darkly comic one woman show by Abram Rooney as part of The Camden Fringe 2015."/>
    <n v="500"/>
    <n v="500"/>
    <x v="0"/>
    <x v="1"/>
    <s v="GBP"/>
    <d v="2015-06-21T13:41:22"/>
    <x v="3572"/>
    <b v="0"/>
    <n v="9"/>
    <b v="1"/>
    <s v="theater/plays"/>
    <n v="100"/>
    <n v="55.56"/>
    <x v="1"/>
    <s v="plays"/>
    <x v="0"/>
  </r>
  <r>
    <n v="3573"/>
    <x v="3571"/>
    <s v="London based theatre makers collaborating to create a new show about the history of HipHop."/>
    <n v="3000"/>
    <n v="3084"/>
    <x v="0"/>
    <x v="1"/>
    <s v="GBP"/>
    <d v="2014-11-08T10:00:46"/>
    <x v="3573"/>
    <b v="0"/>
    <n v="78"/>
    <b v="1"/>
    <s v="theater/plays"/>
    <n v="103"/>
    <n v="39.54"/>
    <x v="1"/>
    <s v="plays"/>
    <x v="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b v="0"/>
    <n v="45"/>
    <b v="1"/>
    <s v="theater/plays"/>
    <n v="106"/>
    <n v="136.78"/>
    <x v="1"/>
    <s v="plays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b v="0"/>
    <n v="102"/>
    <b v="1"/>
    <s v="theater/plays"/>
    <n v="101"/>
    <n v="99.34"/>
    <x v="1"/>
    <s v="plays"/>
    <x v="2"/>
  </r>
  <r>
    <n v="3576"/>
    <x v="3574"/>
    <s v="Vote here for whatever show you want to see next year! No gimmick, no stretch goals, just a simple vote and a free ticket."/>
    <n v="100"/>
    <n v="100"/>
    <x v="0"/>
    <x v="0"/>
    <s v="USD"/>
    <d v="2016-12-05T14:10:54"/>
    <x v="3576"/>
    <b v="0"/>
    <n v="5"/>
    <b v="1"/>
    <s v="theater/plays"/>
    <n v="100"/>
    <n v="20"/>
    <x v="1"/>
    <s v="plays"/>
    <x v="2"/>
  </r>
  <r>
    <n v="3577"/>
    <x v="3575"/>
    <s v="Our goal is to bring this story of one town's processing of tragedy and their own community identity to Utah County."/>
    <n v="600"/>
    <n v="780"/>
    <x v="0"/>
    <x v="0"/>
    <s v="USD"/>
    <d v="2015-04-26T06:28:00"/>
    <x v="3577"/>
    <b v="0"/>
    <n v="27"/>
    <b v="1"/>
    <s v="theater/plays"/>
    <n v="130"/>
    <n v="28.89"/>
    <x v="1"/>
    <s v="plays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b v="0"/>
    <n v="37"/>
    <b v="1"/>
    <s v="theater/plays"/>
    <n v="100"/>
    <n v="40.549999999999997"/>
    <x v="1"/>
    <s v="plays"/>
    <x v="2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b v="0"/>
    <n v="14"/>
    <b v="1"/>
    <s v="theater/plays"/>
    <n v="100"/>
    <n v="35.71"/>
    <x v="1"/>
    <s v="plays"/>
    <x v="2"/>
  </r>
  <r>
    <n v="3580"/>
    <x v="3578"/>
    <s v="Annabel Lost combines visual art and performance poetry to tell the story of two orphaned refugees, Quetzal and Rhime."/>
    <n v="900"/>
    <n v="1025"/>
    <x v="0"/>
    <x v="0"/>
    <s v="USD"/>
    <d v="2015-03-01T04:59:00"/>
    <x v="3580"/>
    <b v="0"/>
    <n v="27"/>
    <b v="1"/>
    <s v="theater/plays"/>
    <n v="114"/>
    <n v="37.96"/>
    <x v="1"/>
    <s v="plays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b v="0"/>
    <n v="45"/>
    <b v="1"/>
    <s v="theater/plays"/>
    <n v="100"/>
    <n v="33.33"/>
    <x v="1"/>
    <s v="plays"/>
    <x v="3"/>
  </r>
  <r>
    <n v="3582"/>
    <x v="3580"/>
    <s v="A contemporary American play touching on the scorching realities of growing up in the Millennial generation."/>
    <n v="1000"/>
    <n v="2870"/>
    <x v="0"/>
    <x v="0"/>
    <s v="USD"/>
    <d v="2016-04-05T02:18:02"/>
    <x v="3582"/>
    <b v="0"/>
    <n v="49"/>
    <b v="1"/>
    <s v="theater/plays"/>
    <n v="287"/>
    <n v="58.57"/>
    <x v="1"/>
    <s v="plays"/>
    <x v="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b v="0"/>
    <n v="24"/>
    <b v="1"/>
    <s v="theater/plays"/>
    <n v="109"/>
    <n v="135.63"/>
    <x v="1"/>
    <s v="plays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b v="0"/>
    <n v="112"/>
    <b v="1"/>
    <s v="theater/plays"/>
    <n v="116"/>
    <n v="30.94"/>
    <x v="1"/>
    <s v="plays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b v="0"/>
    <n v="23"/>
    <b v="1"/>
    <s v="theater/plays"/>
    <n v="119"/>
    <n v="176.09"/>
    <x v="1"/>
    <s v="plays"/>
    <x v="3"/>
  </r>
  <r>
    <n v="3586"/>
    <x v="3584"/>
    <s v="See Theatre In A New Light"/>
    <n v="7500"/>
    <n v="8207"/>
    <x v="0"/>
    <x v="0"/>
    <s v="USD"/>
    <d v="2016-09-23T16:44:30"/>
    <x v="3586"/>
    <b v="0"/>
    <n v="54"/>
    <b v="1"/>
    <s v="theater/plays"/>
    <n v="109"/>
    <n v="151.97999999999999"/>
    <x v="1"/>
    <s v="plays"/>
    <x v="2"/>
  </r>
  <r>
    <n v="3587"/>
    <x v="3585"/>
    <s v="The GSA BA (Hons) Acting class of 2016 are taking a transfer of their GSA Production to The Cockpit Theatre in London"/>
    <n v="500"/>
    <n v="633"/>
    <x v="0"/>
    <x v="1"/>
    <s v="GBP"/>
    <d v="2016-06-27T19:00:00"/>
    <x v="3587"/>
    <b v="0"/>
    <n v="28"/>
    <b v="1"/>
    <s v="theater/plays"/>
    <n v="127"/>
    <n v="22.61"/>
    <x v="1"/>
    <s v="plays"/>
    <x v="2"/>
  </r>
  <r>
    <n v="3588"/>
    <x v="3586"/>
    <s v="Touring the fast-paced, playful and poignant story of three twenty-somethings in a mental-health support group."/>
    <n v="200"/>
    <n v="201"/>
    <x v="0"/>
    <x v="1"/>
    <s v="GBP"/>
    <d v="2015-04-29T23:00:00"/>
    <x v="3588"/>
    <b v="0"/>
    <n v="11"/>
    <b v="1"/>
    <s v="theater/plays"/>
    <n v="101"/>
    <n v="18.27"/>
    <x v="1"/>
    <s v="plays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b v="0"/>
    <n v="62"/>
    <b v="1"/>
    <s v="theater/plays"/>
    <n v="128"/>
    <n v="82.26"/>
    <x v="1"/>
    <s v="plays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b v="0"/>
    <n v="73"/>
    <b v="1"/>
    <s v="theater/plays"/>
    <n v="100"/>
    <n v="68.53"/>
    <x v="1"/>
    <s v="plays"/>
    <x v="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b v="0"/>
    <n v="18"/>
    <b v="1"/>
    <s v="theater/plays"/>
    <n v="175"/>
    <n v="68.06"/>
    <x v="1"/>
    <s v="plays"/>
    <x v="3"/>
  </r>
  <r>
    <n v="3592"/>
    <x v="3590"/>
    <s v="Sex. Fish. A COMET THAT DESTROYS THE WORLD. boom a play by Peter Sinn Nachtrieb- Feb 19-21 at The Bridge in NYC."/>
    <n v="2000"/>
    <n v="2545"/>
    <x v="0"/>
    <x v="0"/>
    <s v="USD"/>
    <d v="2015-02-11T04:59:00"/>
    <x v="3592"/>
    <b v="0"/>
    <n v="35"/>
    <b v="1"/>
    <s v="theater/plays"/>
    <n v="127"/>
    <n v="72.709999999999994"/>
    <x v="1"/>
    <s v="plays"/>
    <x v="3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b v="0"/>
    <n v="43"/>
    <b v="1"/>
    <s v="theater/plays"/>
    <n v="111"/>
    <n v="77.19"/>
    <x v="1"/>
    <s v="plays"/>
    <x v="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b v="0"/>
    <n v="36"/>
    <b v="1"/>
    <s v="theater/plays"/>
    <n v="126"/>
    <n v="55.97"/>
    <x v="1"/>
    <s v="plays"/>
    <x v="2"/>
  </r>
  <r>
    <n v="3595"/>
    <x v="3593"/>
    <s v="A new theatre company staging Will Eno's The Flu Season in Seattle"/>
    <n v="2600"/>
    <n v="3081"/>
    <x v="0"/>
    <x v="0"/>
    <s v="USD"/>
    <d v="2015-03-13T06:59:00"/>
    <x v="3595"/>
    <b v="0"/>
    <n v="62"/>
    <b v="1"/>
    <s v="theater/plays"/>
    <n v="119"/>
    <n v="49.69"/>
    <x v="1"/>
    <s v="plays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d v="2014-08-26T17:09:42"/>
    <x v="3596"/>
    <b v="0"/>
    <n v="15"/>
    <b v="1"/>
    <s v="theater/plays"/>
    <n v="108"/>
    <n v="79"/>
    <x v="1"/>
    <s v="plays"/>
    <x v="3"/>
  </r>
  <r>
    <n v="3597"/>
    <x v="3595"/>
    <s v="&quot;I think that I have my own will. I can stop this, I tell myself. But it's not true.&quot;"/>
    <n v="2500"/>
    <n v="2565"/>
    <x v="0"/>
    <x v="0"/>
    <s v="USD"/>
    <d v="2016-03-03T05:59:00"/>
    <x v="3597"/>
    <b v="0"/>
    <n v="33"/>
    <b v="1"/>
    <s v="theater/plays"/>
    <n v="103"/>
    <n v="77.73"/>
    <x v="1"/>
    <s v="plays"/>
    <x v="2"/>
  </r>
  <r>
    <n v="3598"/>
    <x v="3596"/>
    <s v="River City Theatre Company needs your support as we embark on our thirteenth production, CINDERELLA!"/>
    <n v="1000"/>
    <n v="1101"/>
    <x v="0"/>
    <x v="0"/>
    <s v="USD"/>
    <d v="2014-09-03T04:59:00"/>
    <x v="3598"/>
    <b v="0"/>
    <n v="27"/>
    <b v="1"/>
    <s v="theater/plays"/>
    <n v="110"/>
    <n v="40.78"/>
    <x v="1"/>
    <s v="plays"/>
    <x v="3"/>
  </r>
  <r>
    <n v="3599"/>
    <x v="3597"/>
    <s v="Help Chrysalis get this production off the ground!  An original play, we only need $500 to get this production on its feet!"/>
    <n v="500"/>
    <n v="1010"/>
    <x v="0"/>
    <x v="0"/>
    <s v="USD"/>
    <d v="2015-08-30T00:00:00"/>
    <x v="3599"/>
    <b v="0"/>
    <n v="17"/>
    <b v="1"/>
    <s v="theater/plays"/>
    <n v="202"/>
    <n v="59.41"/>
    <x v="1"/>
    <s v="plays"/>
    <x v="0"/>
  </r>
  <r>
    <n v="3600"/>
    <x v="3598"/>
    <s v="The First Play From The Man Who Brought You The Black James Bond!"/>
    <n v="10"/>
    <n v="13"/>
    <x v="0"/>
    <x v="0"/>
    <s v="USD"/>
    <d v="2016-10-13T20:22:44"/>
    <x v="3600"/>
    <b v="0"/>
    <n v="4"/>
    <b v="1"/>
    <s v="theater/plays"/>
    <n v="130"/>
    <n v="3.25"/>
    <x v="1"/>
    <s v="plays"/>
    <x v="2"/>
  </r>
  <r>
    <n v="3601"/>
    <x v="3599"/>
    <s v="New play 'Pink Confetti' by Paul Roberts at The Courtyard Theatre produced by Etch and directed by Oliver Dawe."/>
    <n v="2000"/>
    <n v="2087"/>
    <x v="0"/>
    <x v="1"/>
    <s v="GBP"/>
    <d v="2015-01-16T23:58:02"/>
    <x v="3601"/>
    <b v="0"/>
    <n v="53"/>
    <b v="1"/>
    <s v="theater/plays"/>
    <n v="104"/>
    <n v="39.380000000000003"/>
    <x v="1"/>
    <s v="plays"/>
    <x v="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b v="0"/>
    <n v="49"/>
    <b v="1"/>
    <s v="theater/plays"/>
    <n v="100"/>
    <n v="81.67"/>
    <x v="1"/>
    <s v="plays"/>
    <x v="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b v="0"/>
    <n v="57"/>
    <b v="1"/>
    <s v="theater/plays"/>
    <n v="171"/>
    <n v="44.91"/>
    <x v="1"/>
    <s v="plays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b v="0"/>
    <n v="69"/>
    <b v="1"/>
    <s v="theater/plays"/>
    <n v="113"/>
    <n v="49.06"/>
    <x v="1"/>
    <s v="plays"/>
    <x v="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b v="0"/>
    <n v="15"/>
    <b v="1"/>
    <s v="theater/plays"/>
    <n v="184"/>
    <n v="30.67"/>
    <x v="1"/>
    <s v="plays"/>
    <x v="2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b v="0"/>
    <n v="64"/>
    <b v="1"/>
    <s v="theater/plays"/>
    <n v="130"/>
    <n v="61.06"/>
    <x v="1"/>
    <s v="plays"/>
    <x v="2"/>
  </r>
  <r>
    <n v="3607"/>
    <x v="3605"/>
    <s v="'E15' is a verbatim project that looks at the story of the Focus E15 Campaign"/>
    <n v="550"/>
    <n v="580"/>
    <x v="0"/>
    <x v="1"/>
    <s v="GBP"/>
    <d v="2015-12-15T00:00:00"/>
    <x v="3607"/>
    <b v="0"/>
    <n v="20"/>
    <b v="1"/>
    <s v="theater/plays"/>
    <n v="105"/>
    <n v="29"/>
    <x v="1"/>
    <s v="plays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d v="2016-06-17T14:00:00"/>
    <x v="3608"/>
    <b v="0"/>
    <n v="27"/>
    <b v="1"/>
    <s v="theater/plays"/>
    <n v="100"/>
    <n v="29.63"/>
    <x v="1"/>
    <s v="plays"/>
    <x v="2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b v="0"/>
    <n v="21"/>
    <b v="1"/>
    <s v="theater/plays"/>
    <n v="153"/>
    <n v="143.1"/>
    <x v="1"/>
    <s v="plays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d v="2015-08-17T10:22:16"/>
    <x v="3610"/>
    <b v="0"/>
    <n v="31"/>
    <b v="1"/>
    <s v="theater/plays"/>
    <n v="162"/>
    <n v="52.35"/>
    <x v="1"/>
    <s v="plays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b v="0"/>
    <n v="51"/>
    <b v="1"/>
    <s v="theater/plays"/>
    <n v="136"/>
    <n v="66.67"/>
    <x v="1"/>
    <s v="plays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d v="2014-06-09T17:26:51"/>
    <x v="3612"/>
    <b v="0"/>
    <n v="57"/>
    <b v="1"/>
    <s v="theater/plays"/>
    <n v="144"/>
    <n v="126.67"/>
    <x v="1"/>
    <s v="plays"/>
    <x v="3"/>
  </r>
  <r>
    <n v="3613"/>
    <x v="3611"/>
    <s v="a woman walks into a bar except she looks like a man and no one's serving drinks. one night only"/>
    <n v="1250"/>
    <n v="1250"/>
    <x v="0"/>
    <x v="0"/>
    <s v="USD"/>
    <d v="2014-06-28T14:09:34"/>
    <x v="3613"/>
    <b v="0"/>
    <n v="20"/>
    <b v="1"/>
    <s v="theater/plays"/>
    <n v="100"/>
    <n v="62.5"/>
    <x v="1"/>
    <s v="plays"/>
    <x v="3"/>
  </r>
  <r>
    <n v="3614"/>
    <x v="3438"/>
    <s v="A production of &quot;Gruesome Playground Injuries&quot; by Rajiv Joseph July 24th-August 9th at The Bakery in Denver, CO."/>
    <n v="2500"/>
    <n v="2520"/>
    <x v="0"/>
    <x v="0"/>
    <s v="USD"/>
    <d v="2015-06-19T01:00:16"/>
    <x v="3614"/>
    <b v="0"/>
    <n v="71"/>
    <b v="1"/>
    <s v="theater/plays"/>
    <n v="101"/>
    <n v="35.49"/>
    <x v="1"/>
    <s v="plays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b v="0"/>
    <n v="72"/>
    <b v="1"/>
    <s v="theater/plays"/>
    <n v="107"/>
    <n v="37.08"/>
    <x v="1"/>
    <s v="plays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b v="0"/>
    <n v="45"/>
    <b v="1"/>
    <s v="theater/plays"/>
    <n v="125"/>
    <n v="69.33"/>
    <x v="1"/>
    <s v="plays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b v="0"/>
    <n v="51"/>
    <b v="1"/>
    <s v="theater/plays"/>
    <n v="119"/>
    <n v="17.25"/>
    <x v="1"/>
    <s v="plays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b v="0"/>
    <n v="56"/>
    <b v="1"/>
    <s v="theater/plays"/>
    <n v="101"/>
    <n v="36.07"/>
    <x v="1"/>
    <s v="plays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b v="0"/>
    <n v="17"/>
    <b v="1"/>
    <s v="theater/plays"/>
    <n v="113"/>
    <n v="66.47"/>
    <x v="1"/>
    <s v="plays"/>
    <x v="2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b v="0"/>
    <n v="197"/>
    <b v="1"/>
    <s v="theater/plays"/>
    <n v="105"/>
    <n v="56.07"/>
    <x v="1"/>
    <s v="plays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b v="0"/>
    <n v="70"/>
    <b v="1"/>
    <s v="theater/plays"/>
    <n v="110"/>
    <n v="47.03"/>
    <x v="1"/>
    <s v="plays"/>
    <x v="2"/>
  </r>
  <r>
    <n v="3622"/>
    <x v="3619"/>
    <s v="5 actors. 39 characters. 1 epic adventure. Presented by the Cradle Theatre Company."/>
    <n v="1000"/>
    <n v="1000.99"/>
    <x v="0"/>
    <x v="0"/>
    <s v="USD"/>
    <d v="2014-09-28T03:23:00"/>
    <x v="3622"/>
    <b v="0"/>
    <n v="21"/>
    <b v="1"/>
    <s v="theater/plays"/>
    <n v="100"/>
    <n v="47.67"/>
    <x v="1"/>
    <s v="plays"/>
    <x v="3"/>
  </r>
  <r>
    <n v="3623"/>
    <x v="3620"/>
    <s v="An original play exploring the complications of romantic relationships in all forms."/>
    <n v="2500"/>
    <n v="3000"/>
    <x v="0"/>
    <x v="0"/>
    <s v="USD"/>
    <d v="2014-07-26T07:00:00"/>
    <x v="3623"/>
    <b v="0"/>
    <n v="34"/>
    <b v="1"/>
    <s v="theater/plays"/>
    <n v="120"/>
    <n v="88.24"/>
    <x v="1"/>
    <s v="plays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b v="0"/>
    <n v="39"/>
    <b v="1"/>
    <s v="theater/plays"/>
    <n v="105"/>
    <n v="80.72"/>
    <x v="1"/>
    <s v="plays"/>
    <x v="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b v="0"/>
    <n v="78"/>
    <b v="1"/>
    <s v="theater/plays"/>
    <n v="103"/>
    <n v="39.49"/>
    <x v="1"/>
    <s v="plays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b v="0"/>
    <n v="48"/>
    <b v="1"/>
    <s v="theater/plays"/>
    <n v="102"/>
    <n v="84.85"/>
    <x v="1"/>
    <s v="plays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b v="0"/>
    <n v="29"/>
    <b v="1"/>
    <s v="theater/plays"/>
    <n v="100"/>
    <n v="68.97"/>
    <x v="1"/>
    <s v="plays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b v="0"/>
    <n v="0"/>
    <b v="0"/>
    <s v="theater/musical"/>
    <n v="0"/>
    <s v="0"/>
    <x v="1"/>
    <s v="musical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b v="0"/>
    <n v="2"/>
    <b v="0"/>
    <s v="theater/musical"/>
    <n v="0"/>
    <n v="1"/>
    <x v="1"/>
    <s v="musical"/>
    <x v="2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b v="0"/>
    <n v="1"/>
    <b v="0"/>
    <s v="theater/musical"/>
    <n v="0"/>
    <n v="1"/>
    <x v="1"/>
    <s v="musical"/>
    <x v="3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b v="0"/>
    <n v="59"/>
    <b v="0"/>
    <s v="theater/musical"/>
    <n v="51"/>
    <n v="147.88"/>
    <x v="1"/>
    <s v="musical"/>
    <x v="3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b v="0"/>
    <n v="1"/>
    <b v="0"/>
    <s v="theater/musical"/>
    <n v="20"/>
    <n v="100"/>
    <x v="1"/>
    <s v="musical"/>
    <x v="3"/>
  </r>
  <r>
    <n v="3633"/>
    <x v="3630"/>
    <s v="SMOKEY AND THE BANDIT: THE MUSICAL_x000a_The classic film, characters and music you love, on stage, LIVE!"/>
    <n v="5000"/>
    <n v="1762"/>
    <x v="2"/>
    <x v="0"/>
    <s v="USD"/>
    <d v="2016-11-19T01:00:00"/>
    <x v="3633"/>
    <b v="0"/>
    <n v="31"/>
    <b v="0"/>
    <s v="theater/musical"/>
    <n v="35"/>
    <n v="56.84"/>
    <x v="1"/>
    <s v="musical"/>
    <x v="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b v="0"/>
    <n v="18"/>
    <b v="0"/>
    <s v="theater/musical"/>
    <n v="4"/>
    <n v="176.94"/>
    <x v="1"/>
    <s v="musical"/>
    <x v="2"/>
  </r>
  <r>
    <n v="3635"/>
    <x v="3632"/>
    <s v="Mary's Son is a pop opera about Jesus and the hope he brings to all people."/>
    <n v="3500"/>
    <n v="1276"/>
    <x v="2"/>
    <x v="0"/>
    <s v="USD"/>
    <d v="2016-04-20T21:11:16"/>
    <x v="3635"/>
    <b v="0"/>
    <n v="10"/>
    <b v="0"/>
    <s v="theater/musical"/>
    <n v="36"/>
    <n v="127.6"/>
    <x v="1"/>
    <s v="musical"/>
    <x v="2"/>
  </r>
  <r>
    <n v="3636"/>
    <x v="3633"/>
    <s v="The Brotherâ€™s of B-block is a musical play. A new take on &quot;OZ&quot; _x000a_The Wizard of OZ meets HBO's OZ."/>
    <n v="150000"/>
    <n v="0"/>
    <x v="2"/>
    <x v="0"/>
    <s v="USD"/>
    <d v="2015-09-14T16:40:29"/>
    <x v="3636"/>
    <b v="0"/>
    <n v="0"/>
    <b v="0"/>
    <s v="theater/musical"/>
    <n v="0"/>
    <s v="0"/>
    <x v="1"/>
    <s v="musical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b v="0"/>
    <n v="14"/>
    <b v="0"/>
    <s v="theater/musical"/>
    <n v="31"/>
    <n v="66.14"/>
    <x v="1"/>
    <s v="musical"/>
    <x v="3"/>
  </r>
  <r>
    <n v="3638"/>
    <x v="3635"/>
    <s v="A rock and roll journey that explores love, loss, redemption, duality and ascension."/>
    <n v="3300"/>
    <n v="216"/>
    <x v="2"/>
    <x v="5"/>
    <s v="CAD"/>
    <d v="2015-04-19T15:08:52"/>
    <x v="3638"/>
    <b v="0"/>
    <n v="2"/>
    <b v="0"/>
    <s v="theater/musical"/>
    <n v="7"/>
    <n v="108"/>
    <x v="1"/>
    <s v="musical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b v="0"/>
    <n v="1"/>
    <b v="0"/>
    <s v="theater/musical"/>
    <n v="0"/>
    <n v="1"/>
    <x v="1"/>
    <s v="musical"/>
    <x v="2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b v="0"/>
    <n v="3"/>
    <b v="0"/>
    <s v="theater/musical"/>
    <n v="6"/>
    <n v="18.329999999999998"/>
    <x v="1"/>
    <s v="musical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b v="0"/>
    <n v="0"/>
    <b v="0"/>
    <s v="theater/musical"/>
    <n v="0"/>
    <s v="0"/>
    <x v="1"/>
    <s v="musical"/>
    <x v="3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b v="0"/>
    <n v="2"/>
    <b v="0"/>
    <s v="theater/musical"/>
    <n v="2"/>
    <n v="7.5"/>
    <x v="1"/>
    <s v="musical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b v="0"/>
    <n v="0"/>
    <b v="0"/>
    <s v="theater/musical"/>
    <n v="0"/>
    <s v="0"/>
    <x v="1"/>
    <s v="musical"/>
    <x v="0"/>
  </r>
  <r>
    <n v="3644"/>
    <x v="3641"/>
    <s v="We are the Saugerties High School drama club. Please help us create our musical to keep theater alive!"/>
    <n v="5000"/>
    <n v="821"/>
    <x v="2"/>
    <x v="0"/>
    <s v="USD"/>
    <d v="2016-03-08T04:59:00"/>
    <x v="3644"/>
    <b v="0"/>
    <n v="12"/>
    <b v="0"/>
    <s v="theater/musical"/>
    <n v="16"/>
    <n v="68.42"/>
    <x v="1"/>
    <s v="musical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d v="2016-11-22T00:17:18"/>
    <x v="3645"/>
    <b v="0"/>
    <n v="1"/>
    <b v="0"/>
    <s v="theater/musical"/>
    <n v="0"/>
    <n v="1"/>
    <x v="1"/>
    <s v="musical"/>
    <x v="2"/>
  </r>
  <r>
    <n v="3646"/>
    <x v="3643"/>
    <s v="Develop demo materials for new, true story of teen Revolutionary War heroes - for hybrid film/live stage musical"/>
    <n v="10000"/>
    <n v="481"/>
    <x v="2"/>
    <x v="0"/>
    <s v="USD"/>
    <d v="2015-06-16T23:30:00"/>
    <x v="3646"/>
    <b v="0"/>
    <n v="8"/>
    <b v="0"/>
    <s v="theater/musical"/>
    <n v="5"/>
    <n v="60.13"/>
    <x v="1"/>
    <s v="musical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d v="2016-09-30T17:58:47"/>
    <x v="3647"/>
    <b v="0"/>
    <n v="2"/>
    <b v="0"/>
    <s v="theater/musical"/>
    <n v="6"/>
    <n v="15"/>
    <x v="1"/>
    <s v="musical"/>
    <x v="2"/>
  </r>
  <r>
    <n v="3648"/>
    <x v="3645"/>
    <s v="Help Moth Live! Support Moth and its artist collective to achieve its 2014/15 season."/>
    <n v="40000"/>
    <n v="40153"/>
    <x v="0"/>
    <x v="0"/>
    <s v="USD"/>
    <d v="2014-10-05T07:00:45"/>
    <x v="3648"/>
    <b v="0"/>
    <n v="73"/>
    <b v="1"/>
    <s v="theater/plays"/>
    <n v="100"/>
    <n v="550.04"/>
    <x v="1"/>
    <s v="plays"/>
    <x v="3"/>
  </r>
  <r>
    <n v="3649"/>
    <x v="3646"/>
    <s v="Monies raised will help offset production costs of  transportation of set and actors, theatre rental and advertising costs."/>
    <n v="750"/>
    <n v="780"/>
    <x v="0"/>
    <x v="5"/>
    <s v="CAD"/>
    <d v="2014-06-16T17:06:34"/>
    <x v="3649"/>
    <b v="0"/>
    <n v="8"/>
    <b v="1"/>
    <s v="theater/plays"/>
    <n v="104"/>
    <n v="97.5"/>
    <x v="1"/>
    <s v="plays"/>
    <x v="3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b v="0"/>
    <n v="17"/>
    <b v="1"/>
    <s v="theater/plays"/>
    <n v="100"/>
    <n v="29.41"/>
    <x v="1"/>
    <s v="plays"/>
    <x v="2"/>
  </r>
  <r>
    <n v="3651"/>
    <x v="3648"/>
    <s v="A Chicago staged reading of Jim Cartwright's 1992 play-with-music, &quot;The Rise and Fall of Little Voice.&quot;"/>
    <n v="500"/>
    <n v="520"/>
    <x v="0"/>
    <x v="0"/>
    <s v="USD"/>
    <d v="2014-08-10T15:59:00"/>
    <x v="3651"/>
    <b v="0"/>
    <n v="9"/>
    <b v="1"/>
    <s v="theater/plays"/>
    <n v="104"/>
    <n v="57.78"/>
    <x v="1"/>
    <s v="plays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b v="0"/>
    <n v="17"/>
    <b v="1"/>
    <s v="theater/plays"/>
    <n v="251"/>
    <n v="44.24"/>
    <x v="1"/>
    <s v="plays"/>
    <x v="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b v="0"/>
    <n v="33"/>
    <b v="1"/>
    <s v="theater/plays"/>
    <n v="101"/>
    <n v="60.91"/>
    <x v="1"/>
    <s v="plays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b v="0"/>
    <n v="38"/>
    <b v="1"/>
    <s v="theater/plays"/>
    <n v="174"/>
    <n v="68.84"/>
    <x v="1"/>
    <s v="plays"/>
    <x v="2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b v="0"/>
    <n v="79"/>
    <b v="1"/>
    <s v="theater/plays"/>
    <n v="116"/>
    <n v="73.58"/>
    <x v="1"/>
    <s v="plays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b v="0"/>
    <n v="46"/>
    <b v="1"/>
    <s v="theater/plays"/>
    <n v="106"/>
    <n v="115.02"/>
    <x v="1"/>
    <s v="plays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b v="0"/>
    <n v="20"/>
    <b v="1"/>
    <s v="theater/plays"/>
    <n v="111"/>
    <n v="110.75"/>
    <x v="1"/>
    <s v="plays"/>
    <x v="2"/>
  </r>
  <r>
    <n v="3658"/>
    <x v="3654"/>
    <s v="Life is hard when your own imaginary friend can't make time for you."/>
    <n v="1500"/>
    <n v="1510"/>
    <x v="0"/>
    <x v="0"/>
    <s v="USD"/>
    <d v="2014-07-02T03:59:00"/>
    <x v="3658"/>
    <b v="0"/>
    <n v="20"/>
    <b v="1"/>
    <s v="theater/plays"/>
    <n v="101"/>
    <n v="75.5"/>
    <x v="1"/>
    <s v="plays"/>
    <x v="3"/>
  </r>
  <r>
    <n v="3659"/>
    <x v="3655"/>
    <s v="We want you to analyze while we dramatize if people who romanticize can recognize true love in a disguise."/>
    <n v="3000"/>
    <n v="3061"/>
    <x v="0"/>
    <x v="0"/>
    <s v="USD"/>
    <d v="2015-03-19T14:39:00"/>
    <x v="3659"/>
    <b v="0"/>
    <n v="13"/>
    <b v="1"/>
    <s v="theater/plays"/>
    <n v="102"/>
    <n v="235.46"/>
    <x v="1"/>
    <s v="plays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b v="0"/>
    <n v="22"/>
    <b v="1"/>
    <s v="theater/plays"/>
    <n v="100"/>
    <n v="11.36"/>
    <x v="1"/>
    <s v="plays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b v="0"/>
    <n v="36"/>
    <b v="1"/>
    <s v="theater/plays"/>
    <n v="111"/>
    <n v="92.5"/>
    <x v="1"/>
    <s v="plays"/>
    <x v="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b v="0"/>
    <n v="40"/>
    <b v="1"/>
    <s v="theater/plays"/>
    <n v="101"/>
    <n v="202.85"/>
    <x v="1"/>
    <s v="plays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b v="0"/>
    <n v="9"/>
    <b v="1"/>
    <s v="theater/plays"/>
    <n v="104"/>
    <n v="26"/>
    <x v="1"/>
    <s v="plays"/>
    <x v="2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b v="0"/>
    <n v="19"/>
    <b v="1"/>
    <s v="theater/plays"/>
    <n v="109"/>
    <n v="46.05"/>
    <x v="1"/>
    <s v="plays"/>
    <x v="2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b v="0"/>
    <n v="14"/>
    <b v="1"/>
    <s v="theater/plays"/>
    <n v="115"/>
    <n v="51"/>
    <x v="1"/>
    <s v="plays"/>
    <x v="0"/>
  </r>
  <r>
    <n v="3666"/>
    <x v="3662"/>
    <s v="Artistic Internship @ Ojai Playwrights Conference"/>
    <n v="1200"/>
    <n v="1200"/>
    <x v="0"/>
    <x v="0"/>
    <s v="USD"/>
    <d v="2014-07-24T07:00:00"/>
    <x v="3666"/>
    <b v="0"/>
    <n v="38"/>
    <b v="1"/>
    <s v="theater/plays"/>
    <n v="100"/>
    <n v="31.58"/>
    <x v="1"/>
    <s v="plays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b v="0"/>
    <n v="58"/>
    <b v="1"/>
    <s v="theater/plays"/>
    <n v="103"/>
    <n v="53.36"/>
    <x v="1"/>
    <s v="plays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b v="0"/>
    <n v="28"/>
    <b v="1"/>
    <s v="theater/plays"/>
    <n v="104"/>
    <n v="36.96"/>
    <x v="1"/>
    <s v="plays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b v="0"/>
    <n v="17"/>
    <b v="1"/>
    <s v="theater/plays"/>
    <n v="138"/>
    <n v="81.290000000000006"/>
    <x v="1"/>
    <s v="plays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b v="0"/>
    <n v="12"/>
    <b v="1"/>
    <s v="theater/plays"/>
    <n v="110"/>
    <n v="20.079999999999998"/>
    <x v="1"/>
    <s v="plays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b v="0"/>
    <n v="40"/>
    <b v="1"/>
    <s v="theater/plays"/>
    <n v="101"/>
    <n v="88.25"/>
    <x v="1"/>
    <s v="plays"/>
    <x v="3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b v="0"/>
    <n v="57"/>
    <b v="1"/>
    <s v="theater/plays"/>
    <n v="102"/>
    <n v="53.44"/>
    <x v="1"/>
    <s v="plays"/>
    <x v="3"/>
  </r>
  <r>
    <n v="3673"/>
    <x v="3669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b v="0"/>
    <n v="114"/>
    <b v="1"/>
    <s v="theater/plays"/>
    <n v="114"/>
    <n v="39.869999999999997"/>
    <x v="1"/>
    <s v="plays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b v="0"/>
    <n v="31"/>
    <b v="1"/>
    <s v="theater/plays"/>
    <n v="100"/>
    <n v="145.16"/>
    <x v="1"/>
    <s v="plays"/>
    <x v="2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b v="0"/>
    <n v="3"/>
    <b v="1"/>
    <s v="theater/plays"/>
    <n v="140"/>
    <n v="23.33"/>
    <x v="1"/>
    <s v="plays"/>
    <x v="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b v="0"/>
    <n v="16"/>
    <b v="1"/>
    <s v="theater/plays"/>
    <n v="129"/>
    <n v="64.38"/>
    <x v="1"/>
    <s v="plays"/>
    <x v="3"/>
  </r>
  <r>
    <n v="3677"/>
    <x v="3673"/>
    <s v="Goldfish Memory Productions seeks at least $12,000 to begin their first 3 professional projects."/>
    <n v="12000"/>
    <n v="12348.5"/>
    <x v="0"/>
    <x v="0"/>
    <s v="USD"/>
    <d v="2014-07-03T03:59:00"/>
    <x v="3677"/>
    <b v="0"/>
    <n v="199"/>
    <b v="1"/>
    <s v="theater/plays"/>
    <n v="103"/>
    <n v="62.05"/>
    <x v="1"/>
    <s v="plays"/>
    <x v="3"/>
  </r>
  <r>
    <n v="3678"/>
    <x v="3674"/>
    <s v="The Ugly Collective takes Some big Some bang to the Underbelly Venues at the Edinburgh Fringe!"/>
    <n v="2000"/>
    <n v="2050"/>
    <x v="0"/>
    <x v="1"/>
    <s v="GBP"/>
    <d v="2015-05-31T12:44:58"/>
    <x v="3678"/>
    <b v="0"/>
    <n v="31"/>
    <b v="1"/>
    <s v="theater/plays"/>
    <n v="103"/>
    <n v="66.13"/>
    <x v="1"/>
    <s v="plays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b v="0"/>
    <n v="30"/>
    <b v="1"/>
    <s v="theater/plays"/>
    <n v="110"/>
    <n v="73.400000000000006"/>
    <x v="1"/>
    <s v="plays"/>
    <x v="3"/>
  </r>
  <r>
    <n v="3680"/>
    <x v="3676"/>
    <s v="In The Dudleys! family memories are brought to life as a malfunctioning 8-bit video game. Press Start."/>
    <n v="3000"/>
    <n v="3383"/>
    <x v="0"/>
    <x v="0"/>
    <s v="USD"/>
    <d v="2016-10-05T10:53:54"/>
    <x v="3680"/>
    <b v="0"/>
    <n v="34"/>
    <b v="1"/>
    <s v="theater/plays"/>
    <n v="113"/>
    <n v="99.5"/>
    <x v="1"/>
    <s v="plays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b v="0"/>
    <n v="18"/>
    <b v="1"/>
    <s v="theater/plays"/>
    <n v="112"/>
    <n v="62.17"/>
    <x v="1"/>
    <s v="plays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d v="2014-06-16T06:59:00"/>
    <x v="3682"/>
    <b v="0"/>
    <n v="67"/>
    <b v="1"/>
    <s v="theater/plays"/>
    <n v="139"/>
    <n v="62.33"/>
    <x v="1"/>
    <s v="plays"/>
    <x v="3"/>
  </r>
  <r>
    <n v="3683"/>
    <x v="3679"/>
    <s v="A Krumpus Story is a dark holiday comedy for anyone who wants a little more spice in their holiday fare."/>
    <n v="3500"/>
    <n v="3880"/>
    <x v="0"/>
    <x v="0"/>
    <s v="USD"/>
    <d v="2016-10-20T02:48:16"/>
    <x v="3683"/>
    <b v="0"/>
    <n v="66"/>
    <b v="1"/>
    <s v="theater/plays"/>
    <n v="111"/>
    <n v="58.79"/>
    <x v="1"/>
    <s v="plays"/>
    <x v="2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b v="0"/>
    <n v="23"/>
    <b v="1"/>
    <s v="theater/plays"/>
    <n v="139"/>
    <n v="45.35"/>
    <x v="1"/>
    <s v="plays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b v="0"/>
    <n v="126"/>
    <b v="1"/>
    <s v="theater/plays"/>
    <n v="106"/>
    <n v="41.94"/>
    <x v="1"/>
    <s v="plays"/>
    <x v="3"/>
  </r>
  <r>
    <n v="3686"/>
    <x v="3682"/>
    <s v="This October, in association with Rogue Productions at FSU, I will be directing a production of Dog sees God."/>
    <n v="350"/>
    <n v="355"/>
    <x v="0"/>
    <x v="0"/>
    <s v="USD"/>
    <d v="2015-08-29T03:59:00"/>
    <x v="3686"/>
    <b v="0"/>
    <n v="6"/>
    <b v="1"/>
    <s v="theater/plays"/>
    <n v="101"/>
    <n v="59.17"/>
    <x v="1"/>
    <s v="plays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b v="0"/>
    <n v="25"/>
    <b v="1"/>
    <s v="theater/plays"/>
    <n v="100"/>
    <n v="200.49"/>
    <x v="1"/>
    <s v="plays"/>
    <x v="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b v="0"/>
    <n v="39"/>
    <b v="1"/>
    <s v="theater/plays"/>
    <n v="109"/>
    <n v="83.97"/>
    <x v="1"/>
    <s v="plays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b v="0"/>
    <n v="62"/>
    <b v="1"/>
    <s v="theater/plays"/>
    <n v="118"/>
    <n v="57.26"/>
    <x v="1"/>
    <s v="plays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b v="0"/>
    <n v="31"/>
    <b v="1"/>
    <s v="theater/plays"/>
    <n v="120"/>
    <n v="58.06"/>
    <x v="1"/>
    <s v="plays"/>
    <x v="3"/>
  </r>
  <r>
    <n v="3691"/>
    <x v="3687"/>
    <s v="World Premiere of last play written by Amiri Baraka"/>
    <n v="40000"/>
    <n v="51184"/>
    <x v="0"/>
    <x v="0"/>
    <s v="USD"/>
    <d v="2015-03-02T04:59:00"/>
    <x v="3691"/>
    <b v="0"/>
    <n v="274"/>
    <b v="1"/>
    <s v="theater/plays"/>
    <n v="128"/>
    <n v="186.8"/>
    <x v="1"/>
    <s v="plays"/>
    <x v="0"/>
  </r>
  <r>
    <n v="3692"/>
    <x v="3688"/>
    <s v="Help us independently produce two great comedies by Christopher Durang."/>
    <n v="1000"/>
    <n v="1260"/>
    <x v="0"/>
    <x v="0"/>
    <s v="USD"/>
    <d v="2014-09-19T00:00:00"/>
    <x v="3692"/>
    <b v="0"/>
    <n v="17"/>
    <b v="1"/>
    <s v="theater/plays"/>
    <n v="126"/>
    <n v="74.12"/>
    <x v="1"/>
    <s v="plays"/>
    <x v="3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b v="0"/>
    <n v="14"/>
    <b v="1"/>
    <s v="theater/plays"/>
    <n v="129"/>
    <n v="30.71"/>
    <x v="1"/>
    <s v="plays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b v="0"/>
    <n v="60"/>
    <b v="1"/>
    <s v="theater/plays"/>
    <n v="107"/>
    <n v="62.67"/>
    <x v="1"/>
    <s v="plays"/>
    <x v="2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b v="0"/>
    <n v="33"/>
    <b v="1"/>
    <s v="theater/plays"/>
    <n v="100"/>
    <n v="121.36"/>
    <x v="1"/>
    <s v="plays"/>
    <x v="3"/>
  </r>
  <r>
    <n v="3696"/>
    <x v="3692"/>
    <s v="We are 10 years old - please help us celebrate the last 10 years and secure our future for the next 10 years."/>
    <n v="2000"/>
    <n v="3100"/>
    <x v="0"/>
    <x v="1"/>
    <s v="GBP"/>
    <d v="2015-02-13T14:48:36"/>
    <x v="3696"/>
    <b v="0"/>
    <n v="78"/>
    <b v="1"/>
    <s v="theater/plays"/>
    <n v="155"/>
    <n v="39.74"/>
    <x v="1"/>
    <s v="plays"/>
    <x v="3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b v="0"/>
    <n v="30"/>
    <b v="1"/>
    <s v="theater/plays"/>
    <n v="108"/>
    <n v="72"/>
    <x v="1"/>
    <s v="plays"/>
    <x v="2"/>
  </r>
  <r>
    <n v="3698"/>
    <x v="3694"/>
    <s v="Two great political plays, separated in authorship by four hundred years but united in their urgency."/>
    <n v="5000"/>
    <n v="5526"/>
    <x v="0"/>
    <x v="0"/>
    <s v="USD"/>
    <d v="2016-03-02T19:21:27"/>
    <x v="3698"/>
    <b v="0"/>
    <n v="136"/>
    <b v="1"/>
    <s v="theater/plays"/>
    <n v="111"/>
    <n v="40.630000000000003"/>
    <x v="1"/>
    <s v="plays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b v="0"/>
    <n v="40"/>
    <b v="1"/>
    <s v="theater/plays"/>
    <n v="101"/>
    <n v="63"/>
    <x v="1"/>
    <s v="plays"/>
    <x v="3"/>
  </r>
  <r>
    <n v="3700"/>
    <x v="3696"/>
    <s v="Help me produce the play I have written for my senior project!"/>
    <n v="500"/>
    <n v="606"/>
    <x v="0"/>
    <x v="0"/>
    <s v="USD"/>
    <d v="2014-09-30T16:00:00"/>
    <x v="3700"/>
    <b v="0"/>
    <n v="18"/>
    <b v="1"/>
    <s v="theater/plays"/>
    <n v="121"/>
    <n v="33.67"/>
    <x v="1"/>
    <s v="plays"/>
    <x v="3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b v="0"/>
    <n v="39"/>
    <b v="1"/>
    <s v="theater/plays"/>
    <n v="100"/>
    <n v="38.590000000000003"/>
    <x v="1"/>
    <s v="plays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b v="0"/>
    <n v="21"/>
    <b v="1"/>
    <s v="theater/plays"/>
    <n v="109"/>
    <n v="155.94999999999999"/>
    <x v="1"/>
    <s v="plays"/>
    <x v="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b v="0"/>
    <n v="30"/>
    <b v="1"/>
    <s v="theater/plays"/>
    <n v="123"/>
    <n v="43.2"/>
    <x v="1"/>
    <s v="plays"/>
    <x v="2"/>
  </r>
  <r>
    <n v="3704"/>
    <x v="3700"/>
    <s v="The award-winning Nottingham New Theatre presents an exciting experimental play about the multi-universe theory and love."/>
    <n v="300"/>
    <n v="409.01"/>
    <x v="0"/>
    <x v="1"/>
    <s v="GBP"/>
    <d v="2016-05-31T16:33:14"/>
    <x v="3704"/>
    <b v="0"/>
    <n v="27"/>
    <b v="1"/>
    <s v="theater/plays"/>
    <n v="136"/>
    <n v="15.15"/>
    <x v="1"/>
    <s v="plays"/>
    <x v="2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b v="0"/>
    <n v="35"/>
    <b v="1"/>
    <s v="theater/plays"/>
    <n v="103"/>
    <n v="83.57"/>
    <x v="1"/>
    <s v="plays"/>
    <x v="3"/>
  </r>
  <r>
    <n v="3706"/>
    <x v="3702"/>
    <s v="Our original dramatic adaption of this Mozart opera is staged to create visually stunning fun with live music."/>
    <n v="1500"/>
    <n v="1820"/>
    <x v="0"/>
    <x v="0"/>
    <s v="USD"/>
    <d v="2014-09-12T21:55:49"/>
    <x v="3706"/>
    <b v="0"/>
    <n v="13"/>
    <b v="1"/>
    <s v="theater/plays"/>
    <n v="121"/>
    <n v="140"/>
    <x v="1"/>
    <s v="plays"/>
    <x v="3"/>
  </r>
  <r>
    <n v="3707"/>
    <x v="3703"/>
    <s v="Support this collection of new plays by Kansas City writers and the artists who are bringing it to life!"/>
    <n v="1000"/>
    <n v="1860"/>
    <x v="0"/>
    <x v="0"/>
    <s v="USD"/>
    <d v="2016-07-22T05:26:00"/>
    <x v="3707"/>
    <b v="0"/>
    <n v="23"/>
    <b v="1"/>
    <s v="theater/plays"/>
    <n v="186"/>
    <n v="80.87"/>
    <x v="1"/>
    <s v="plays"/>
    <x v="2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b v="0"/>
    <n v="39"/>
    <b v="1"/>
    <s v="theater/plays"/>
    <n v="300"/>
    <n v="53.85"/>
    <x v="1"/>
    <s v="plays"/>
    <x v="3"/>
  </r>
  <r>
    <n v="3709"/>
    <x v="3705"/>
    <s v="The filthily talented Ruby and Darling, take you on a raunch-tastic musical discovery of life with a vagina. #sayno"/>
    <n v="1000"/>
    <n v="1082.5"/>
    <x v="0"/>
    <x v="1"/>
    <s v="GBP"/>
    <d v="2014-06-25T16:59:06"/>
    <x v="3709"/>
    <b v="0"/>
    <n v="35"/>
    <b v="1"/>
    <s v="theater/plays"/>
    <n v="108"/>
    <n v="30.93"/>
    <x v="1"/>
    <s v="plays"/>
    <x v="3"/>
  </r>
  <r>
    <n v="3710"/>
    <x v="3706"/>
    <s v="A comedy about, life, death, men, women, and the power of a good Kegel."/>
    <n v="1300"/>
    <n v="1835"/>
    <x v="0"/>
    <x v="0"/>
    <s v="USD"/>
    <d v="2015-04-03T13:49:48"/>
    <x v="3710"/>
    <b v="0"/>
    <n v="27"/>
    <b v="1"/>
    <s v="theater/plays"/>
    <n v="141"/>
    <n v="67.959999999999994"/>
    <x v="1"/>
    <s v="plays"/>
    <x v="0"/>
  </r>
  <r>
    <n v="3711"/>
    <x v="3707"/>
    <s v="Two teachers and twenty kids bring one of Shakespeare's plays to life!"/>
    <n v="500"/>
    <n v="570"/>
    <x v="0"/>
    <x v="0"/>
    <s v="USD"/>
    <d v="2014-06-15T16:00:00"/>
    <x v="3711"/>
    <b v="0"/>
    <n v="21"/>
    <b v="1"/>
    <s v="theater/plays"/>
    <n v="114"/>
    <n v="27.14"/>
    <x v="1"/>
    <s v="plays"/>
    <x v="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b v="0"/>
    <n v="104"/>
    <b v="1"/>
    <s v="theater/plays"/>
    <n v="154"/>
    <n v="110.87"/>
    <x v="1"/>
    <s v="plays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d v="2016-06-04T17:42:46"/>
    <x v="3713"/>
    <b v="0"/>
    <n v="19"/>
    <b v="1"/>
    <s v="theater/plays"/>
    <n v="102"/>
    <n v="106.84"/>
    <x v="1"/>
    <s v="plays"/>
    <x v="2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b v="0"/>
    <n v="97"/>
    <b v="1"/>
    <s v="theater/plays"/>
    <n v="102"/>
    <n v="105.52"/>
    <x v="1"/>
    <s v="plays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b v="0"/>
    <n v="27"/>
    <b v="1"/>
    <s v="theater/plays"/>
    <n v="103"/>
    <n v="132.96"/>
    <x v="1"/>
    <s v="plays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d v="2016-01-21T21:18:29"/>
    <x v="3716"/>
    <b v="0"/>
    <n v="24"/>
    <b v="1"/>
    <s v="theater/plays"/>
    <n v="156"/>
    <n v="51.92"/>
    <x v="1"/>
    <s v="plays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d v="2015-05-09T20:47:29"/>
    <x v="3717"/>
    <b v="0"/>
    <n v="13"/>
    <b v="1"/>
    <s v="theater/plays"/>
    <n v="101"/>
    <n v="310"/>
    <x v="1"/>
    <s v="plays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d v="2015-02-27T17:11:15"/>
    <x v="3718"/>
    <b v="0"/>
    <n v="46"/>
    <b v="1"/>
    <s v="theater/plays"/>
    <n v="239"/>
    <n v="26.02"/>
    <x v="1"/>
    <s v="plays"/>
    <x v="0"/>
  </r>
  <r>
    <n v="3719"/>
    <x v="3715"/>
    <s v="A new piece of physical theatre about love, regret and longing."/>
    <n v="200"/>
    <n v="420"/>
    <x v="0"/>
    <x v="1"/>
    <s v="GBP"/>
    <d v="2015-06-22T17:31:06"/>
    <x v="3719"/>
    <b v="0"/>
    <n v="4"/>
    <b v="1"/>
    <s v="theater/plays"/>
    <n v="210"/>
    <n v="105"/>
    <x v="1"/>
    <s v="plays"/>
    <x v="0"/>
  </r>
  <r>
    <n v="3720"/>
    <x v="3716"/>
    <s v="Breaking the American Indian stereotype in the American Theatre."/>
    <n v="3300"/>
    <n v="3449"/>
    <x v="0"/>
    <x v="0"/>
    <s v="USD"/>
    <d v="2015-07-02T23:50:06"/>
    <x v="3720"/>
    <b v="0"/>
    <n v="40"/>
    <b v="1"/>
    <s v="theater/plays"/>
    <n v="105"/>
    <n v="86.23"/>
    <x v="1"/>
    <s v="plays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b v="0"/>
    <n v="44"/>
    <b v="1"/>
    <s v="theater/plays"/>
    <n v="101"/>
    <n v="114.55"/>
    <x v="1"/>
    <s v="plays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b v="0"/>
    <n v="35"/>
    <b v="1"/>
    <s v="theater/plays"/>
    <n v="111"/>
    <n v="47.66"/>
    <x v="1"/>
    <s v="plays"/>
    <x v="2"/>
  </r>
  <r>
    <n v="3723"/>
    <x v="3719"/>
    <s v="Saltmine Theatre Company present Beauty and the Beast:"/>
    <n v="4500"/>
    <n v="4592"/>
    <x v="0"/>
    <x v="1"/>
    <s v="GBP"/>
    <d v="2014-11-30T19:04:22"/>
    <x v="3723"/>
    <b v="0"/>
    <n v="63"/>
    <b v="1"/>
    <s v="theater/plays"/>
    <n v="102"/>
    <n v="72.89"/>
    <x v="1"/>
    <s v="plays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b v="0"/>
    <n v="89"/>
    <b v="1"/>
    <s v="theater/plays"/>
    <n v="103"/>
    <n v="49.55"/>
    <x v="1"/>
    <s v="plays"/>
    <x v="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b v="0"/>
    <n v="15"/>
    <b v="1"/>
    <s v="theater/plays"/>
    <n v="127"/>
    <n v="25.4"/>
    <x v="1"/>
    <s v="plays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b v="0"/>
    <n v="46"/>
    <b v="1"/>
    <s v="theater/plays"/>
    <n v="339"/>
    <n v="62.59"/>
    <x v="1"/>
    <s v="plays"/>
    <x v="2"/>
  </r>
  <r>
    <n v="3727"/>
    <x v="3723"/>
    <s v="It's exactly what you think it is: a historical parody of your favorite sitcom about a bar and its psychiatrist spinoff!"/>
    <n v="2000"/>
    <n v="2015"/>
    <x v="0"/>
    <x v="0"/>
    <s v="USD"/>
    <d v="2016-10-20T04:55:00"/>
    <x v="3727"/>
    <b v="0"/>
    <n v="33"/>
    <b v="1"/>
    <s v="theater/plays"/>
    <n v="101"/>
    <n v="61.06"/>
    <x v="1"/>
    <s v="plays"/>
    <x v="2"/>
  </r>
  <r>
    <n v="3728"/>
    <x v="3724"/>
    <s v="Bare Bones Shakespeare's first season will start with a DFW school touring show: Romeo and Juliet."/>
    <n v="20000"/>
    <n v="1862"/>
    <x v="2"/>
    <x v="0"/>
    <s v="USD"/>
    <d v="2015-08-19T04:06:16"/>
    <x v="3728"/>
    <b v="0"/>
    <n v="31"/>
    <b v="0"/>
    <s v="theater/plays"/>
    <n v="9"/>
    <n v="60.06"/>
    <x v="1"/>
    <s v="plays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b v="0"/>
    <n v="5"/>
    <b v="0"/>
    <s v="theater/plays"/>
    <n v="7"/>
    <n v="72.400000000000006"/>
    <x v="1"/>
    <s v="plays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b v="0"/>
    <n v="1"/>
    <b v="0"/>
    <s v="theater/plays"/>
    <n v="10"/>
    <n v="100"/>
    <x v="1"/>
    <s v="plays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b v="0"/>
    <n v="12"/>
    <b v="0"/>
    <s v="theater/plays"/>
    <n v="11"/>
    <n v="51.67"/>
    <x v="1"/>
    <s v="plays"/>
    <x v="3"/>
  </r>
  <r>
    <n v="3732"/>
    <x v="3728"/>
    <s v="Mijn solo voorstelling gaat over Elektra (Sophokles) en hoe zij als jongere alles beleeft en meemaakt!"/>
    <n v="850"/>
    <n v="131"/>
    <x v="2"/>
    <x v="9"/>
    <s v="EUR"/>
    <d v="2015-01-24T12:00:00"/>
    <x v="3732"/>
    <b v="0"/>
    <n v="4"/>
    <b v="0"/>
    <s v="theater/plays"/>
    <n v="15"/>
    <n v="32.75"/>
    <x v="1"/>
    <s v="plays"/>
    <x v="3"/>
  </r>
  <r>
    <n v="3733"/>
    <x v="3729"/>
    <s v="want to donate tickets to residents who live in the community that cant afford the 35.00 price of ticket"/>
    <n v="1500"/>
    <n v="0"/>
    <x v="2"/>
    <x v="0"/>
    <s v="USD"/>
    <d v="2015-04-18T22:30:00"/>
    <x v="3733"/>
    <b v="0"/>
    <n v="0"/>
    <b v="0"/>
    <s v="theater/plays"/>
    <n v="0"/>
    <s v="0"/>
    <x v="1"/>
    <s v="plays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b v="0"/>
    <n v="7"/>
    <b v="0"/>
    <s v="theater/plays"/>
    <n v="28"/>
    <n v="61"/>
    <x v="1"/>
    <s v="plays"/>
    <x v="0"/>
  </r>
  <r>
    <n v="3735"/>
    <x v="3731"/>
    <s v="Young Actor's taking on a Jacobean tragedy. Family, betrayal, love, lust, sex and death."/>
    <n v="150"/>
    <n v="20"/>
    <x v="2"/>
    <x v="1"/>
    <s v="GBP"/>
    <d v="2015-05-28T16:38:09"/>
    <x v="3735"/>
    <b v="0"/>
    <n v="2"/>
    <b v="0"/>
    <s v="theater/plays"/>
    <n v="13"/>
    <n v="10"/>
    <x v="1"/>
    <s v="plays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d v="2015-03-23T18:00:00"/>
    <x v="3736"/>
    <b v="0"/>
    <n v="1"/>
    <b v="0"/>
    <s v="theater/plays"/>
    <n v="1"/>
    <n v="10"/>
    <x v="1"/>
    <s v="plays"/>
    <x v="0"/>
  </r>
  <r>
    <n v="3737"/>
    <x v="3476"/>
    <s v="The ASU Theatre and Shakespeare Club presents Measure For Measure directed by Jordyn Ochser."/>
    <n v="700"/>
    <n v="150"/>
    <x v="2"/>
    <x v="0"/>
    <s v="USD"/>
    <d v="2015-11-12T06:59:00"/>
    <x v="3737"/>
    <b v="0"/>
    <n v="4"/>
    <b v="0"/>
    <s v="theater/plays"/>
    <n v="21"/>
    <n v="37.5"/>
    <x v="1"/>
    <s v="plays"/>
    <x v="0"/>
  </r>
  <r>
    <n v="3738"/>
    <x v="3733"/>
    <s v="A filmic, fast-paced exploration of trust, making its debut at Camden People's Theatre this July."/>
    <n v="1500"/>
    <n v="270"/>
    <x v="2"/>
    <x v="1"/>
    <s v="GBP"/>
    <d v="2014-07-15T22:00:00"/>
    <x v="3738"/>
    <b v="0"/>
    <n v="6"/>
    <b v="0"/>
    <s v="theater/plays"/>
    <n v="18"/>
    <n v="45"/>
    <x v="1"/>
    <s v="plays"/>
    <x v="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b v="0"/>
    <n v="8"/>
    <b v="0"/>
    <s v="theater/plays"/>
    <n v="20"/>
    <n v="100.63"/>
    <x v="1"/>
    <s v="plays"/>
    <x v="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b v="0"/>
    <n v="14"/>
    <b v="0"/>
    <s v="theater/plays"/>
    <n v="18"/>
    <n v="25.57"/>
    <x v="1"/>
    <s v="plays"/>
    <x v="3"/>
  </r>
  <r>
    <n v="3741"/>
    <x v="3736"/>
    <s v="A small community with a love for theater would like to continue. Help the children of this community continue."/>
    <n v="20000"/>
    <n v="0"/>
    <x v="2"/>
    <x v="0"/>
    <s v="USD"/>
    <d v="2015-12-17T22:05:50"/>
    <x v="3741"/>
    <b v="0"/>
    <n v="0"/>
    <b v="0"/>
    <s v="theater/plays"/>
    <n v="0"/>
    <s v="0"/>
    <x v="1"/>
    <s v="plays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b v="0"/>
    <n v="4"/>
    <b v="0"/>
    <s v="theater/plays"/>
    <n v="2"/>
    <n v="25"/>
    <x v="1"/>
    <s v="plays"/>
    <x v="3"/>
  </r>
  <r>
    <n v="3743"/>
    <x v="3738"/>
    <s v="I'm taking the Adventures of Huckleberry Finn puppet show down the Mississippi River!"/>
    <n v="2200"/>
    <n v="0"/>
    <x v="2"/>
    <x v="0"/>
    <s v="USD"/>
    <d v="2014-07-03T17:02:44"/>
    <x v="3743"/>
    <b v="0"/>
    <n v="0"/>
    <b v="0"/>
    <s v="theater/plays"/>
    <n v="0"/>
    <s v="0"/>
    <x v="1"/>
    <s v="plays"/>
    <x v="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b v="0"/>
    <n v="0"/>
    <b v="0"/>
    <s v="theater/plays"/>
    <n v="0"/>
    <s v="0"/>
    <x v="1"/>
    <s v="plays"/>
    <x v="3"/>
  </r>
  <r>
    <n v="3745"/>
    <x v="3740"/>
    <s v="Tyke wants to expand her puppet theater show to weekly online web shows and is looking for backers."/>
    <n v="100"/>
    <n v="10"/>
    <x v="2"/>
    <x v="0"/>
    <s v="USD"/>
    <d v="2014-08-10T16:45:02"/>
    <x v="3745"/>
    <b v="0"/>
    <n v="1"/>
    <b v="0"/>
    <s v="theater/plays"/>
    <n v="10"/>
    <n v="10"/>
    <x v="1"/>
    <s v="plays"/>
    <x v="3"/>
  </r>
  <r>
    <n v="3746"/>
    <x v="3741"/>
    <s v="Generational curses CAN be broken...right?"/>
    <n v="8500"/>
    <n v="202"/>
    <x v="2"/>
    <x v="0"/>
    <s v="USD"/>
    <d v="2016-10-08T09:20:39"/>
    <x v="3746"/>
    <b v="0"/>
    <n v="1"/>
    <b v="0"/>
    <s v="theater/plays"/>
    <n v="2"/>
    <n v="202"/>
    <x v="1"/>
    <s v="plays"/>
    <x v="2"/>
  </r>
  <r>
    <n v="3747"/>
    <x v="3742"/>
    <s v="The world premiere of an astonishing new play by acclaimed writer Atiha Sen Gupta."/>
    <n v="2500"/>
    <n v="25"/>
    <x v="2"/>
    <x v="1"/>
    <s v="GBP"/>
    <d v="2015-07-05T22:59:00"/>
    <x v="3747"/>
    <b v="0"/>
    <n v="1"/>
    <b v="0"/>
    <s v="theater/plays"/>
    <n v="1"/>
    <n v="25"/>
    <x v="1"/>
    <s v="plays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b v="0"/>
    <n v="52"/>
    <b v="1"/>
    <s v="theater/musical"/>
    <n v="104"/>
    <n v="99.54"/>
    <x v="1"/>
    <s v="musical"/>
    <x v="2"/>
  </r>
  <r>
    <n v="3749"/>
    <x v="3744"/>
    <s v="A night of music, fellowship, and a reflection of my experiences over the past 4 years at Ball State University."/>
    <n v="500"/>
    <n v="525"/>
    <x v="0"/>
    <x v="0"/>
    <s v="USD"/>
    <d v="2016-04-29T03:59:00"/>
    <x v="3749"/>
    <b v="0"/>
    <n v="7"/>
    <b v="1"/>
    <s v="theater/musical"/>
    <n v="105"/>
    <n v="75"/>
    <x v="1"/>
    <s v="musical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b v="0"/>
    <n v="28"/>
    <b v="1"/>
    <s v="theater/musical"/>
    <n v="100"/>
    <n v="215.25"/>
    <x v="1"/>
    <s v="musical"/>
    <x v="0"/>
  </r>
  <r>
    <n v="3751"/>
    <x v="3746"/>
    <s v="I will be performing in TWO productions to kick off the 2016 season. NEED HELP TO FUND THESE GREAT SHOWS!"/>
    <n v="1000"/>
    <n v="1326"/>
    <x v="0"/>
    <x v="0"/>
    <s v="USD"/>
    <d v="2016-04-02T23:51:13"/>
    <x v="3751"/>
    <b v="0"/>
    <n v="11"/>
    <b v="1"/>
    <s v="theater/musical"/>
    <n v="133"/>
    <n v="120.55"/>
    <x v="1"/>
    <s v="musical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b v="0"/>
    <n v="15"/>
    <b v="1"/>
    <s v="theater/musical"/>
    <n v="113"/>
    <n v="37.67"/>
    <x v="1"/>
    <s v="musical"/>
    <x v="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b v="0"/>
    <n v="30"/>
    <b v="1"/>
    <s v="theater/musical"/>
    <n v="103"/>
    <n v="172.23"/>
    <x v="1"/>
    <s v="musical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b v="0"/>
    <n v="27"/>
    <b v="1"/>
    <s v="theater/musical"/>
    <n v="120"/>
    <n v="111.11"/>
    <x v="1"/>
    <s v="musical"/>
    <x v="3"/>
  </r>
  <r>
    <n v="3755"/>
    <x v="3750"/>
    <s v="We have formed an innovative company that aims to create musical comedic performances suitable for a range of venues."/>
    <n v="550"/>
    <n v="713"/>
    <x v="0"/>
    <x v="1"/>
    <s v="GBP"/>
    <d v="2016-04-15T20:48:27"/>
    <x v="3755"/>
    <b v="0"/>
    <n v="28"/>
    <b v="1"/>
    <s v="theater/musical"/>
    <n v="130"/>
    <n v="25.46"/>
    <x v="1"/>
    <s v="musical"/>
    <x v="2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b v="0"/>
    <n v="17"/>
    <b v="1"/>
    <s v="theater/musical"/>
    <n v="101"/>
    <n v="267.64999999999998"/>
    <x v="1"/>
    <s v="musical"/>
    <x v="3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b v="0"/>
    <n v="50"/>
    <b v="1"/>
    <s v="theater/musical"/>
    <n v="109"/>
    <n v="75.959999999999994"/>
    <x v="1"/>
    <s v="musical"/>
    <x v="3"/>
  </r>
  <r>
    <n v="3758"/>
    <x v="3753"/>
    <s v="LUIGI'S LADIES: an original one-woman musical comedy"/>
    <n v="1500"/>
    <n v="1535"/>
    <x v="0"/>
    <x v="0"/>
    <s v="USD"/>
    <d v="2014-05-19T05:00:00"/>
    <x v="3758"/>
    <b v="0"/>
    <n v="26"/>
    <b v="1"/>
    <s v="theater/musical"/>
    <n v="102"/>
    <n v="59.04"/>
    <x v="1"/>
    <s v="musical"/>
    <x v="3"/>
  </r>
  <r>
    <n v="3759"/>
    <x v="3754"/>
    <s v="A production company specializing in small-scale musicals"/>
    <n v="4000"/>
    <n v="4409.7700000000004"/>
    <x v="0"/>
    <x v="0"/>
    <s v="USD"/>
    <d v="2015-08-26T02:35:53"/>
    <x v="3759"/>
    <b v="0"/>
    <n v="88"/>
    <b v="1"/>
    <s v="theater/musical"/>
    <n v="110"/>
    <n v="50.11"/>
    <x v="1"/>
    <s v="musical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b v="0"/>
    <n v="91"/>
    <b v="1"/>
    <s v="theater/musical"/>
    <n v="101"/>
    <n v="55.5"/>
    <x v="1"/>
    <s v="musical"/>
    <x v="3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b v="0"/>
    <n v="3"/>
    <b v="1"/>
    <s v="theater/musical"/>
    <n v="100"/>
    <n v="166.67"/>
    <x v="1"/>
    <s v="musical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b v="0"/>
    <n v="28"/>
    <b v="1"/>
    <s v="theater/musical"/>
    <n v="106"/>
    <n v="47.43"/>
    <x v="1"/>
    <s v="musical"/>
    <x v="0"/>
  </r>
  <r>
    <n v="3763"/>
    <x v="3758"/>
    <s v="A musical about two guys writing a musical about...two guys writing a musical."/>
    <n v="5000"/>
    <n v="5000"/>
    <x v="0"/>
    <x v="0"/>
    <s v="USD"/>
    <d v="2015-04-01T17:00:26"/>
    <x v="3763"/>
    <b v="0"/>
    <n v="77"/>
    <b v="1"/>
    <s v="theater/musical"/>
    <n v="100"/>
    <n v="64.94"/>
    <x v="1"/>
    <s v="musical"/>
    <x v="0"/>
  </r>
  <r>
    <n v="3764"/>
    <x v="3759"/>
    <s v="Talented, hard-working performers for Into the Woods JR need your help in renting microphones for our show!"/>
    <n v="1500"/>
    <n v="1500"/>
    <x v="0"/>
    <x v="0"/>
    <s v="USD"/>
    <d v="2016-05-29T00:36:00"/>
    <x v="3764"/>
    <b v="0"/>
    <n v="27"/>
    <b v="1"/>
    <s v="theater/musical"/>
    <n v="100"/>
    <n v="55.56"/>
    <x v="1"/>
    <s v="musical"/>
    <x v="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b v="0"/>
    <n v="107"/>
    <b v="1"/>
    <s v="theater/musical"/>
    <n v="113"/>
    <n v="74.22"/>
    <x v="1"/>
    <s v="musical"/>
    <x v="3"/>
  </r>
  <r>
    <n v="3766"/>
    <x v="3761"/>
    <s v="Trapped on a stalled New York subway, seven strangers realize it's not just the train that's stuck."/>
    <n v="10000"/>
    <n v="10265.01"/>
    <x v="0"/>
    <x v="0"/>
    <s v="USD"/>
    <d v="2014-07-03T04:00:45"/>
    <x v="3766"/>
    <b v="0"/>
    <n v="96"/>
    <b v="1"/>
    <s v="theater/musical"/>
    <n v="103"/>
    <n v="106.93"/>
    <x v="1"/>
    <s v="musical"/>
    <x v="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b v="0"/>
    <n v="56"/>
    <b v="1"/>
    <s v="theater/musical"/>
    <n v="117"/>
    <n v="41.7"/>
    <x v="1"/>
    <s v="musical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b v="0"/>
    <n v="58"/>
    <b v="1"/>
    <s v="theater/musical"/>
    <n v="108"/>
    <n v="74.239999999999995"/>
    <x v="1"/>
    <s v="musical"/>
    <x v="3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b v="0"/>
    <n v="15"/>
    <b v="1"/>
    <s v="theater/musical"/>
    <n v="100"/>
    <n v="73.33"/>
    <x v="1"/>
    <s v="musical"/>
    <x v="2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b v="0"/>
    <n v="20"/>
    <b v="1"/>
    <s v="theater/musical"/>
    <n v="100"/>
    <n v="100"/>
    <x v="1"/>
    <s v="musical"/>
    <x v="0"/>
  </r>
  <r>
    <n v="3771"/>
    <x v="3766"/>
    <s v="I would like to make a demo recording of six songs from COME OUT SWINGIN'!"/>
    <n v="1000"/>
    <n v="1460"/>
    <x v="0"/>
    <x v="0"/>
    <s v="USD"/>
    <d v="2016-05-18T00:00:00"/>
    <x v="3771"/>
    <b v="0"/>
    <n v="38"/>
    <b v="1"/>
    <s v="theater/musical"/>
    <n v="146"/>
    <n v="38.42"/>
    <x v="1"/>
    <s v="musical"/>
    <x v="2"/>
  </r>
  <r>
    <n v="3772"/>
    <x v="3767"/>
    <s v="A dark comedy about two girls, one knee, and the 1994 Olympics. Help us make sure &quot;Tonya and Nancy&quot; rocks!"/>
    <n v="5000"/>
    <n v="5510"/>
    <x v="0"/>
    <x v="0"/>
    <s v="USD"/>
    <d v="2016-11-29T06:00:00"/>
    <x v="3772"/>
    <b v="0"/>
    <n v="33"/>
    <b v="1"/>
    <s v="theater/musical"/>
    <n v="110"/>
    <n v="166.97"/>
    <x v="1"/>
    <s v="musical"/>
    <x v="2"/>
  </r>
  <r>
    <n v="3773"/>
    <x v="3768"/>
    <s v="A dramatic hip-hopera, inspired from monologues written by the performers."/>
    <n v="5000"/>
    <n v="5410"/>
    <x v="0"/>
    <x v="0"/>
    <s v="USD"/>
    <d v="2016-11-15T02:08:00"/>
    <x v="3773"/>
    <b v="0"/>
    <n v="57"/>
    <b v="1"/>
    <s v="theater/musical"/>
    <n v="108"/>
    <n v="94.91"/>
    <x v="1"/>
    <s v="musical"/>
    <x v="2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b v="0"/>
    <n v="25"/>
    <b v="1"/>
    <s v="theater/musical"/>
    <n v="100"/>
    <n v="100"/>
    <x v="1"/>
    <s v="musical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d v="2015-04-09T04:00:00"/>
    <x v="3775"/>
    <b v="0"/>
    <n v="14"/>
    <b v="1"/>
    <s v="theater/musical"/>
    <n v="100"/>
    <n v="143.21"/>
    <x v="1"/>
    <s v="musical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b v="0"/>
    <n v="94"/>
    <b v="1"/>
    <s v="theater/musical"/>
    <n v="107"/>
    <n v="90.82"/>
    <x v="1"/>
    <s v="musical"/>
    <x v="3"/>
  </r>
  <r>
    <n v="3777"/>
    <x v="3772"/>
    <s v="This musical adventure is a funny and heartwarming story of Mimi, a rebellious young girl who is spirited to Ghostlynd."/>
    <n v="2000"/>
    <n v="2864"/>
    <x v="0"/>
    <x v="0"/>
    <s v="USD"/>
    <d v="2014-09-27T04:00:00"/>
    <x v="3777"/>
    <b v="0"/>
    <n v="59"/>
    <b v="1"/>
    <s v="theater/musical"/>
    <n v="143"/>
    <n v="48.54"/>
    <x v="1"/>
    <s v="musical"/>
    <x v="3"/>
  </r>
  <r>
    <n v="3778"/>
    <x v="3773"/>
    <s v="Sponsor an AVENUE Q puppet for The Barn Players April 2015 production."/>
    <n v="2400"/>
    <n v="2521"/>
    <x v="0"/>
    <x v="0"/>
    <s v="USD"/>
    <d v="2015-02-14T19:39:40"/>
    <x v="3778"/>
    <b v="0"/>
    <n v="36"/>
    <b v="1"/>
    <s v="theater/musical"/>
    <n v="105"/>
    <n v="70.03"/>
    <x v="1"/>
    <s v="musical"/>
    <x v="3"/>
  </r>
  <r>
    <n v="3779"/>
    <x v="3774"/>
    <s v="A fresh, re-telling of the Jesus story for a new generation."/>
    <n v="15000"/>
    <n v="15597"/>
    <x v="0"/>
    <x v="0"/>
    <s v="USD"/>
    <d v="2016-03-26T16:39:00"/>
    <x v="3779"/>
    <b v="0"/>
    <n v="115"/>
    <b v="1"/>
    <s v="theater/musical"/>
    <n v="104"/>
    <n v="135.63"/>
    <x v="1"/>
    <s v="musical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d v="2015-07-13T20:06:00"/>
    <x v="3780"/>
    <b v="0"/>
    <n v="30"/>
    <b v="1"/>
    <s v="theater/musical"/>
    <n v="120"/>
    <n v="100"/>
    <x v="1"/>
    <s v="musical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b v="0"/>
    <n v="52"/>
    <b v="1"/>
    <s v="theater/musical"/>
    <n v="110"/>
    <n v="94.9"/>
    <x v="1"/>
    <s v="musical"/>
    <x v="3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b v="0"/>
    <n v="27"/>
    <b v="1"/>
    <s v="theater/musical"/>
    <n v="102"/>
    <n v="75.37"/>
    <x v="1"/>
    <s v="musical"/>
    <x v="2"/>
  </r>
  <r>
    <n v="3783"/>
    <x v="3778"/>
    <s v="Help fund Doro &amp; Diega's journey to the Orlando Fringe 2016. A brand new choose-your-own adventure musical!"/>
    <n v="1200"/>
    <n v="1547"/>
    <x v="0"/>
    <x v="0"/>
    <s v="USD"/>
    <d v="2016-03-15T16:00:00"/>
    <x v="3783"/>
    <b v="0"/>
    <n v="24"/>
    <b v="1"/>
    <s v="theater/musical"/>
    <n v="129"/>
    <n v="64.459999999999994"/>
    <x v="1"/>
    <s v="musical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b v="0"/>
    <n v="10"/>
    <b v="1"/>
    <s v="theater/musical"/>
    <n v="115"/>
    <n v="115"/>
    <x v="1"/>
    <s v="musical"/>
    <x v="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b v="0"/>
    <n v="30"/>
    <b v="1"/>
    <s v="theater/musical"/>
    <n v="151"/>
    <n v="100.5"/>
    <x v="1"/>
    <s v="musical"/>
    <x v="2"/>
  </r>
  <r>
    <n v="3786"/>
    <x v="3781"/>
    <s v="The brainchild of Coleman Peterson and Janice Gilbert.  The funding will be used to professionally record the songs."/>
    <n v="6000"/>
    <n v="6658"/>
    <x v="0"/>
    <x v="0"/>
    <s v="USD"/>
    <d v="2016-05-27T00:54:35"/>
    <x v="3786"/>
    <b v="0"/>
    <n v="71"/>
    <b v="1"/>
    <s v="theater/musical"/>
    <n v="111"/>
    <n v="93.77"/>
    <x v="1"/>
    <s v="musical"/>
    <x v="2"/>
  </r>
  <r>
    <n v="3787"/>
    <x v="3782"/>
    <s v="The Happiest Show on Earth is a Disney musical revue to benefit the Make-A-Wish foundation. Funds for production needed."/>
    <n v="350"/>
    <n v="351"/>
    <x v="0"/>
    <x v="0"/>
    <s v="USD"/>
    <d v="2015-07-11T03:59:00"/>
    <x v="3787"/>
    <b v="0"/>
    <n v="10"/>
    <b v="1"/>
    <s v="theater/musical"/>
    <n v="100"/>
    <n v="35.1"/>
    <x v="1"/>
    <s v="musical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b v="0"/>
    <n v="1"/>
    <b v="0"/>
    <s v="theater/musical"/>
    <n v="1"/>
    <n v="500"/>
    <x v="1"/>
    <s v="musical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d v="2015-06-15T19:10:18"/>
    <x v="3789"/>
    <b v="0"/>
    <n v="4"/>
    <b v="0"/>
    <s v="theater/musical"/>
    <n v="3"/>
    <n v="29"/>
    <x v="1"/>
    <s v="musical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d v="2016-11-22T17:00:23"/>
    <x v="3790"/>
    <b v="0"/>
    <n v="0"/>
    <b v="0"/>
    <s v="theater/musical"/>
    <n v="0"/>
    <s v="0"/>
    <x v="1"/>
    <s v="musical"/>
    <x v="2"/>
  </r>
  <r>
    <n v="3791"/>
    <x v="3786"/>
    <s v="Spin! is an original musical comedy-drama presented by Blue Palm Productions."/>
    <n v="1500"/>
    <n v="0"/>
    <x v="2"/>
    <x v="0"/>
    <s v="USD"/>
    <d v="2014-07-06T16:36:32"/>
    <x v="3791"/>
    <b v="0"/>
    <n v="0"/>
    <b v="0"/>
    <s v="theater/musical"/>
    <n v="0"/>
    <s v="0"/>
    <x v="1"/>
    <s v="musical"/>
    <x v="3"/>
  </r>
  <r>
    <n v="3792"/>
    <x v="3787"/>
    <s v="A cultural and historic journey through Puerto Rico's music and dance!"/>
    <n v="12500"/>
    <n v="35"/>
    <x v="2"/>
    <x v="0"/>
    <s v="USD"/>
    <d v="2015-07-15T10:43:42"/>
    <x v="3792"/>
    <b v="0"/>
    <n v="2"/>
    <b v="0"/>
    <s v="theater/musical"/>
    <n v="0"/>
    <n v="17.5"/>
    <x v="1"/>
    <s v="musical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b v="0"/>
    <n v="24"/>
    <b v="0"/>
    <s v="theater/musical"/>
    <n v="60"/>
    <n v="174"/>
    <x v="1"/>
    <s v="musical"/>
    <x v="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b v="0"/>
    <n v="1"/>
    <b v="0"/>
    <s v="theater/musical"/>
    <n v="1"/>
    <n v="50"/>
    <x v="1"/>
    <s v="musical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d v="2015-08-28T22:30:00"/>
    <x v="3795"/>
    <b v="0"/>
    <n v="2"/>
    <b v="0"/>
    <s v="theater/musical"/>
    <n v="2"/>
    <n v="5"/>
    <x v="1"/>
    <s v="musical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d v="2017-01-14T00:42:36"/>
    <x v="3796"/>
    <b v="0"/>
    <n v="1"/>
    <b v="0"/>
    <s v="theater/musical"/>
    <n v="0"/>
    <n v="1"/>
    <x v="1"/>
    <s v="musical"/>
    <x v="2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b v="0"/>
    <n v="37"/>
    <b v="0"/>
    <s v="theater/musical"/>
    <n v="90"/>
    <n v="145.41"/>
    <x v="1"/>
    <s v="musical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b v="0"/>
    <n v="5"/>
    <b v="0"/>
    <s v="theater/musical"/>
    <n v="1"/>
    <n v="205"/>
    <x v="1"/>
    <s v="musical"/>
    <x v="3"/>
  </r>
  <r>
    <n v="3799"/>
    <x v="3794"/>
    <s v="An original musical on it's way to the stage in Minneapolis, MN. Feel free to ask any questions."/>
    <n v="10000"/>
    <n v="402"/>
    <x v="2"/>
    <x v="0"/>
    <s v="USD"/>
    <d v="2016-03-11T22:20:43"/>
    <x v="3799"/>
    <b v="0"/>
    <n v="4"/>
    <b v="0"/>
    <s v="theater/musical"/>
    <n v="4"/>
    <n v="100.5"/>
    <x v="1"/>
    <s v="musical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b v="0"/>
    <n v="16"/>
    <b v="0"/>
    <s v="theater/musical"/>
    <n v="4"/>
    <n v="55.06"/>
    <x v="1"/>
    <s v="musical"/>
    <x v="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b v="0"/>
    <n v="9"/>
    <b v="0"/>
    <s v="theater/musical"/>
    <n v="9"/>
    <n v="47.33"/>
    <x v="1"/>
    <s v="musical"/>
    <x v="3"/>
  </r>
  <r>
    <n v="3802"/>
    <x v="3797"/>
    <s v="A musical about how Shakespeare was inspired to write only his own plays after the co-authored play Henry VI was taken."/>
    <n v="3000"/>
    <n v="0"/>
    <x v="2"/>
    <x v="0"/>
    <s v="USD"/>
    <d v="2015-10-22T03:01:46"/>
    <x v="3802"/>
    <b v="0"/>
    <n v="0"/>
    <b v="0"/>
    <s v="theater/musical"/>
    <n v="0"/>
    <s v="0"/>
    <x v="1"/>
    <s v="musical"/>
    <x v="0"/>
  </r>
  <r>
    <n v="3803"/>
    <x v="3798"/>
    <s v="A fully orchestrated concept album of Benjamin Button the Musical!"/>
    <n v="12000"/>
    <n v="2358"/>
    <x v="2"/>
    <x v="0"/>
    <s v="USD"/>
    <d v="2016-03-04T23:19:28"/>
    <x v="3803"/>
    <b v="0"/>
    <n v="40"/>
    <b v="0"/>
    <s v="theater/musical"/>
    <n v="20"/>
    <n v="58.95"/>
    <x v="1"/>
    <s v="musical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b v="0"/>
    <n v="0"/>
    <b v="0"/>
    <s v="theater/musical"/>
    <n v="0"/>
    <s v="0"/>
    <x v="1"/>
    <s v="musical"/>
    <x v="2"/>
  </r>
  <r>
    <n v="3805"/>
    <x v="3800"/>
    <s v="&quot;Sounds By The River&quot; tells the story of a Detroit composer through_x000a_his music, poetry, and dance."/>
    <n v="150000"/>
    <n v="3"/>
    <x v="2"/>
    <x v="0"/>
    <s v="USD"/>
    <d v="2014-09-27T21:17:20"/>
    <x v="3805"/>
    <b v="0"/>
    <n v="2"/>
    <b v="0"/>
    <s v="theater/musical"/>
    <n v="0"/>
    <n v="1.5"/>
    <x v="1"/>
    <s v="musical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b v="0"/>
    <n v="1"/>
    <b v="0"/>
    <s v="theater/musical"/>
    <n v="0"/>
    <n v="5"/>
    <x v="1"/>
    <s v="musical"/>
    <x v="3"/>
  </r>
  <r>
    <n v="3807"/>
    <x v="3802"/>
    <s v="A vibrant, street-wise, and musical performance that follows the lives of stories of the community of Washington Heights..."/>
    <n v="1500"/>
    <n v="455"/>
    <x v="2"/>
    <x v="0"/>
    <s v="USD"/>
    <d v="2015-04-03T21:48:59"/>
    <x v="3807"/>
    <b v="0"/>
    <n v="9"/>
    <b v="0"/>
    <s v="theater/musical"/>
    <n v="30"/>
    <n v="50.56"/>
    <x v="1"/>
    <s v="musical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b v="0"/>
    <n v="24"/>
    <b v="1"/>
    <s v="theater/plays"/>
    <n v="100"/>
    <n v="41.67"/>
    <x v="1"/>
    <s v="plays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b v="0"/>
    <n v="38"/>
    <b v="1"/>
    <s v="theater/plays"/>
    <n v="101"/>
    <n v="53.29"/>
    <x v="1"/>
    <s v="plays"/>
    <x v="3"/>
  </r>
  <r>
    <n v="3810"/>
    <x v="3805"/>
    <s v="Theater students of UMass present a large-scale theater collaboration that will revolutionize the way you see Shakespeare."/>
    <n v="1500"/>
    <n v="1826"/>
    <x v="0"/>
    <x v="0"/>
    <s v="USD"/>
    <d v="2015-03-21T19:22:38"/>
    <x v="3810"/>
    <b v="0"/>
    <n v="26"/>
    <b v="1"/>
    <s v="theater/plays"/>
    <n v="122"/>
    <n v="70.23"/>
    <x v="1"/>
    <s v="plays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d v="2016-05-31T11:00:00"/>
    <x v="3811"/>
    <b v="0"/>
    <n v="19"/>
    <b v="1"/>
    <s v="theater/plays"/>
    <n v="330"/>
    <n v="43.42"/>
    <x v="1"/>
    <s v="plays"/>
    <x v="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b v="0"/>
    <n v="11"/>
    <b v="1"/>
    <s v="theater/plays"/>
    <n v="110"/>
    <n v="199.18"/>
    <x v="1"/>
    <s v="plays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b v="0"/>
    <n v="27"/>
    <b v="1"/>
    <s v="theater/plays"/>
    <n v="101"/>
    <n v="78.52"/>
    <x v="1"/>
    <s v="plays"/>
    <x v="2"/>
  </r>
  <r>
    <n v="3814"/>
    <x v="3809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b v="0"/>
    <n v="34"/>
    <b v="1"/>
    <s v="theater/plays"/>
    <n v="140"/>
    <n v="61.82"/>
    <x v="1"/>
    <s v="plays"/>
    <x v="0"/>
  </r>
  <r>
    <n v="3815"/>
    <x v="3810"/>
    <s v="Come and help us make the Canterbury Shakespeare Festival a reality"/>
    <n v="1000"/>
    <n v="1000.01"/>
    <x v="0"/>
    <x v="1"/>
    <s v="GBP"/>
    <d v="2015-08-20T23:00:00"/>
    <x v="3815"/>
    <b v="0"/>
    <n v="20"/>
    <b v="1"/>
    <s v="theater/plays"/>
    <n v="100"/>
    <n v="50"/>
    <x v="1"/>
    <s v="plays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b v="0"/>
    <n v="37"/>
    <b v="1"/>
    <s v="theater/plays"/>
    <n v="119"/>
    <n v="48.34"/>
    <x v="1"/>
    <s v="plays"/>
    <x v="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b v="0"/>
    <n v="20"/>
    <b v="1"/>
    <s v="theater/plays"/>
    <n v="107"/>
    <n v="107.25"/>
    <x v="1"/>
    <s v="plays"/>
    <x v="0"/>
  </r>
  <r>
    <n v="3818"/>
    <x v="3813"/>
    <s v="The Arthurian Order of Avalon is attempting to raise funds to put on the annual Human Chessboard in March 2015!"/>
    <n v="250"/>
    <n v="570"/>
    <x v="0"/>
    <x v="0"/>
    <s v="USD"/>
    <d v="2015-03-12T19:13:02"/>
    <x v="3818"/>
    <b v="0"/>
    <n v="10"/>
    <b v="1"/>
    <s v="theater/plays"/>
    <n v="228"/>
    <n v="57"/>
    <x v="1"/>
    <s v="plays"/>
    <x v="0"/>
  </r>
  <r>
    <n v="3819"/>
    <x v="3814"/>
    <s v="Support this collection of new plays by Kansas City writers and the artists who are bringing it to life!"/>
    <n v="1000"/>
    <n v="1064"/>
    <x v="0"/>
    <x v="0"/>
    <s v="USD"/>
    <d v="2015-07-17T21:02:00"/>
    <x v="3819"/>
    <b v="0"/>
    <n v="26"/>
    <b v="1"/>
    <s v="theater/plays"/>
    <n v="106"/>
    <n v="40.92"/>
    <x v="1"/>
    <s v="plays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d v="2015-07-05T15:38:37"/>
    <x v="3820"/>
    <b v="0"/>
    <n v="20"/>
    <b v="1"/>
    <s v="theater/plays"/>
    <n v="143"/>
    <n v="21.5"/>
    <x v="1"/>
    <s v="plays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b v="0"/>
    <n v="46"/>
    <b v="1"/>
    <s v="theater/plays"/>
    <n v="105"/>
    <n v="79.540000000000006"/>
    <x v="1"/>
    <s v="plays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b v="0"/>
    <n v="76"/>
    <b v="1"/>
    <s v="theater/plays"/>
    <n v="110"/>
    <n v="72.38"/>
    <x v="1"/>
    <s v="plays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d v="2015-07-20T03:59:00"/>
    <x v="3823"/>
    <b v="0"/>
    <n v="41"/>
    <b v="1"/>
    <s v="theater/plays"/>
    <n v="106"/>
    <n v="64.63"/>
    <x v="1"/>
    <s v="plays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b v="0"/>
    <n v="7"/>
    <b v="1"/>
    <s v="theater/plays"/>
    <n v="108"/>
    <n v="38.57"/>
    <x v="1"/>
    <s v="plays"/>
    <x v="2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b v="0"/>
    <n v="49"/>
    <b v="1"/>
    <s v="theater/plays"/>
    <n v="105"/>
    <n v="107.57"/>
    <x v="1"/>
    <s v="plays"/>
    <x v="0"/>
  </r>
  <r>
    <n v="3826"/>
    <x v="3821"/>
    <s v="This is the story about the Westons. One family who live with mental illness on a daily basis."/>
    <n v="600"/>
    <n v="715"/>
    <x v="0"/>
    <x v="1"/>
    <s v="GBP"/>
    <d v="2015-05-07T10:09:54"/>
    <x v="3826"/>
    <b v="0"/>
    <n v="26"/>
    <b v="1"/>
    <s v="theater/plays"/>
    <n v="119"/>
    <n v="27.5"/>
    <x v="1"/>
    <s v="plays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b v="0"/>
    <n v="65"/>
    <b v="1"/>
    <s v="theater/plays"/>
    <n v="153"/>
    <n v="70.459999999999994"/>
    <x v="1"/>
    <s v="plays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b v="0"/>
    <n v="28"/>
    <b v="1"/>
    <s v="theater/plays"/>
    <n v="100"/>
    <n v="178.57"/>
    <x v="1"/>
    <s v="plays"/>
    <x v="3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b v="0"/>
    <n v="8"/>
    <b v="1"/>
    <s v="theater/plays"/>
    <n v="100"/>
    <n v="62.63"/>
    <x v="1"/>
    <s v="plays"/>
    <x v="2"/>
  </r>
  <r>
    <n v="3830"/>
    <x v="3825"/>
    <s v="The Aeon Theatre company is producing another original play by Parker Hale at the Manhattan Reportory Theatre"/>
    <n v="100"/>
    <n v="225"/>
    <x v="0"/>
    <x v="0"/>
    <s v="USD"/>
    <d v="2016-05-27T17:46:51"/>
    <x v="3830"/>
    <b v="0"/>
    <n v="3"/>
    <b v="1"/>
    <s v="theater/plays"/>
    <n v="225"/>
    <n v="75"/>
    <x v="1"/>
    <s v="plays"/>
    <x v="2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b v="0"/>
    <n v="9"/>
    <b v="1"/>
    <s v="theater/plays"/>
    <n v="106"/>
    <n v="58.9"/>
    <x v="1"/>
    <s v="plays"/>
    <x v="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b v="0"/>
    <n v="9"/>
    <b v="1"/>
    <s v="theater/plays"/>
    <n v="105"/>
    <n v="139.56"/>
    <x v="1"/>
    <s v="plays"/>
    <x v="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b v="0"/>
    <n v="20"/>
    <b v="1"/>
    <s v="theater/plays"/>
    <n v="117"/>
    <n v="70"/>
    <x v="1"/>
    <s v="plays"/>
    <x v="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b v="0"/>
    <n v="57"/>
    <b v="1"/>
    <s v="theater/plays"/>
    <n v="109"/>
    <n v="57.39"/>
    <x v="1"/>
    <s v="plays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b v="0"/>
    <n v="8"/>
    <b v="1"/>
    <s v="theater/plays"/>
    <n v="160"/>
    <n v="40"/>
    <x v="1"/>
    <s v="plays"/>
    <x v="2"/>
  </r>
  <r>
    <n v="3836"/>
    <x v="3831"/>
    <s v="&quot;The surveyor said the foundation was shaky&quot;. A woman finds what it means to rebuild her marriage."/>
    <n v="800"/>
    <n v="900"/>
    <x v="0"/>
    <x v="0"/>
    <s v="USD"/>
    <d v="2016-08-03T04:09:00"/>
    <x v="3836"/>
    <b v="0"/>
    <n v="14"/>
    <b v="1"/>
    <s v="theater/plays"/>
    <n v="113"/>
    <n v="64.290000000000006"/>
    <x v="1"/>
    <s v="plays"/>
    <x v="2"/>
  </r>
  <r>
    <n v="3837"/>
    <x v="3832"/>
    <s v="A high-flying French farce with the thrust of a well-tuned jet engine"/>
    <n v="2000"/>
    <n v="2042"/>
    <x v="0"/>
    <x v="1"/>
    <s v="GBP"/>
    <d v="2015-07-03T18:22:38"/>
    <x v="3837"/>
    <b v="0"/>
    <n v="17"/>
    <b v="1"/>
    <s v="theater/plays"/>
    <n v="102"/>
    <n v="120.12"/>
    <x v="1"/>
    <s v="plays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b v="0"/>
    <n v="100"/>
    <b v="1"/>
    <s v="theater/plays"/>
    <n v="101"/>
    <n v="1008.24"/>
    <x v="1"/>
    <s v="plays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b v="0"/>
    <n v="32"/>
    <b v="1"/>
    <s v="theater/plays"/>
    <n v="101"/>
    <n v="63.28"/>
    <x v="1"/>
    <s v="plays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d v="2016-03-28T15:50:29"/>
    <x v="3840"/>
    <b v="0"/>
    <n v="3"/>
    <b v="1"/>
    <s v="theater/plays"/>
    <n v="6500"/>
    <n v="21.67"/>
    <x v="1"/>
    <s v="plays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b v="1"/>
    <n v="34"/>
    <b v="0"/>
    <s v="theater/plays"/>
    <n v="9"/>
    <n v="25.65"/>
    <x v="1"/>
    <s v="plays"/>
    <x v="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b v="1"/>
    <n v="23"/>
    <b v="0"/>
    <s v="theater/plays"/>
    <n v="22"/>
    <n v="47.7"/>
    <x v="1"/>
    <s v="plays"/>
    <x v="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b v="1"/>
    <n v="19"/>
    <b v="0"/>
    <s v="theater/plays"/>
    <n v="21"/>
    <n v="56.05"/>
    <x v="1"/>
    <s v="plays"/>
    <x v="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b v="1"/>
    <n v="50"/>
    <b v="0"/>
    <s v="theater/plays"/>
    <n v="41"/>
    <n v="81.319999999999993"/>
    <x v="1"/>
    <s v="plays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b v="1"/>
    <n v="12"/>
    <b v="0"/>
    <s v="theater/plays"/>
    <n v="2"/>
    <n v="70.17"/>
    <x v="1"/>
    <s v="plays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d v="2014-10-04T06:59:00"/>
    <x v="3846"/>
    <b v="1"/>
    <n v="8"/>
    <b v="0"/>
    <s v="theater/plays"/>
    <n v="3"/>
    <n v="23.63"/>
    <x v="1"/>
    <s v="plays"/>
    <x v="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b v="1"/>
    <n v="9"/>
    <b v="0"/>
    <s v="theater/plays"/>
    <n v="16"/>
    <n v="188.56"/>
    <x v="1"/>
    <s v="plays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b v="1"/>
    <n v="43"/>
    <b v="0"/>
    <s v="theater/plays"/>
    <n v="16"/>
    <n v="49.51"/>
    <x v="1"/>
    <s v="plays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b v="1"/>
    <n v="28"/>
    <b v="0"/>
    <s v="theater/plays"/>
    <n v="7"/>
    <n v="75.459999999999994"/>
    <x v="1"/>
    <s v="plays"/>
    <x v="0"/>
  </r>
  <r>
    <n v="3850"/>
    <x v="3845"/>
    <s v="V-Day is a global activist movement to end violence against women and girls."/>
    <n v="1000"/>
    <n v="38"/>
    <x v="2"/>
    <x v="0"/>
    <s v="USD"/>
    <d v="2015-01-01T02:59:03"/>
    <x v="3850"/>
    <b v="1"/>
    <n v="4"/>
    <b v="0"/>
    <s v="theater/plays"/>
    <n v="4"/>
    <n v="9.5"/>
    <x v="1"/>
    <s v="plays"/>
    <x v="3"/>
  </r>
  <r>
    <n v="3851"/>
    <x v="3846"/>
    <s v="A play about the horrible choices we have to make every day. Should we take a risk, or take the road most travelled?"/>
    <n v="2500"/>
    <n v="852"/>
    <x v="2"/>
    <x v="1"/>
    <s v="GBP"/>
    <d v="2015-07-17T10:32:59"/>
    <x v="3851"/>
    <b v="1"/>
    <n v="24"/>
    <b v="0"/>
    <s v="theater/plays"/>
    <n v="34"/>
    <n v="35.5"/>
    <x v="1"/>
    <s v="plays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d v="2015-03-27T03:34:36"/>
    <x v="3852"/>
    <b v="0"/>
    <n v="2"/>
    <b v="0"/>
    <s v="theater/plays"/>
    <n v="0"/>
    <n v="10"/>
    <x v="1"/>
    <s v="plays"/>
    <x v="0"/>
  </r>
  <r>
    <n v="3853"/>
    <x v="3848"/>
    <s v="A dose of One-woman &quot;Dramedy&quot; to cure those daily blues is just what the doctor ordered!"/>
    <n v="100000"/>
    <n v="26"/>
    <x v="2"/>
    <x v="0"/>
    <s v="USD"/>
    <d v="2014-09-01T20:09:38"/>
    <x v="3853"/>
    <b v="0"/>
    <n v="2"/>
    <b v="0"/>
    <s v="theater/plays"/>
    <n v="0"/>
    <n v="13"/>
    <x v="1"/>
    <s v="plays"/>
    <x v="3"/>
  </r>
  <r>
    <n v="3854"/>
    <x v="3849"/>
    <s v="A play dedicated to the 100th anniversary of the Armenian Genocide."/>
    <n v="11000"/>
    <n v="1788"/>
    <x v="2"/>
    <x v="0"/>
    <s v="USD"/>
    <d v="2015-05-09T21:14:18"/>
    <x v="3854"/>
    <b v="0"/>
    <n v="20"/>
    <b v="0"/>
    <s v="theater/plays"/>
    <n v="16"/>
    <n v="89.4"/>
    <x v="1"/>
    <s v="plays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b v="0"/>
    <n v="1"/>
    <b v="0"/>
    <s v="theater/plays"/>
    <n v="3"/>
    <n v="25"/>
    <x v="1"/>
    <s v="plays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b v="0"/>
    <n v="1"/>
    <b v="0"/>
    <s v="theater/plays"/>
    <n v="0"/>
    <n v="1"/>
    <x v="1"/>
    <s v="plays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b v="0"/>
    <n v="4"/>
    <b v="0"/>
    <s v="theater/plays"/>
    <n v="5"/>
    <n v="65"/>
    <x v="1"/>
    <s v="plays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b v="0"/>
    <n v="1"/>
    <b v="0"/>
    <s v="theater/plays"/>
    <n v="2"/>
    <n v="10"/>
    <x v="1"/>
    <s v="plays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d v="2014-06-25T21:00:00"/>
    <x v="3859"/>
    <b v="0"/>
    <n v="1"/>
    <b v="0"/>
    <s v="theater/plays"/>
    <n v="0"/>
    <n v="1"/>
    <x v="1"/>
    <s v="plays"/>
    <x v="3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b v="0"/>
    <n v="13"/>
    <b v="0"/>
    <s v="theater/plays"/>
    <n v="18"/>
    <n v="81.540000000000006"/>
    <x v="1"/>
    <s v="plays"/>
    <x v="3"/>
  </r>
  <r>
    <n v="3861"/>
    <x v="3856"/>
    <s v="THE COMING OF THE LORD!"/>
    <n v="2000"/>
    <n v="100"/>
    <x v="2"/>
    <x v="0"/>
    <s v="USD"/>
    <d v="2014-11-12T21:47:00"/>
    <x v="3861"/>
    <b v="0"/>
    <n v="1"/>
    <b v="0"/>
    <s v="theater/plays"/>
    <n v="5"/>
    <n v="100"/>
    <x v="1"/>
    <s v="plays"/>
    <x v="3"/>
  </r>
  <r>
    <n v="3862"/>
    <x v="3857"/>
    <s v="The hit immersive theatre experience of England comes to Corpus Christi!"/>
    <n v="7500"/>
    <n v="1"/>
    <x v="2"/>
    <x v="0"/>
    <s v="USD"/>
    <d v="2016-09-12T16:59:00"/>
    <x v="3862"/>
    <b v="0"/>
    <n v="1"/>
    <b v="0"/>
    <s v="theater/plays"/>
    <n v="0"/>
    <n v="1"/>
    <x v="1"/>
    <s v="plays"/>
    <x v="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b v="0"/>
    <n v="0"/>
    <b v="0"/>
    <s v="theater/plays"/>
    <n v="0"/>
    <s v="0"/>
    <x v="1"/>
    <s v="plays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b v="0"/>
    <n v="3"/>
    <b v="0"/>
    <s v="theater/plays"/>
    <n v="1"/>
    <n v="20"/>
    <x v="1"/>
    <s v="plays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d v="2014-08-30T05:30:00"/>
    <x v="3865"/>
    <b v="0"/>
    <n v="14"/>
    <b v="0"/>
    <s v="theater/plays"/>
    <n v="27"/>
    <n v="46.43"/>
    <x v="1"/>
    <s v="plays"/>
    <x v="3"/>
  </r>
  <r>
    <n v="3866"/>
    <x v="3861"/>
    <s v="A funny, moving, witty piece about a girl, her oboe, and her dreams."/>
    <n v="2000"/>
    <n v="11"/>
    <x v="2"/>
    <x v="0"/>
    <s v="USD"/>
    <d v="2016-03-23T03:29:00"/>
    <x v="3866"/>
    <b v="0"/>
    <n v="2"/>
    <b v="0"/>
    <s v="theater/plays"/>
    <n v="1"/>
    <n v="5.5"/>
    <x v="1"/>
    <s v="plays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d v="2016-06-18T19:32:19"/>
    <x v="3867"/>
    <b v="0"/>
    <n v="5"/>
    <b v="0"/>
    <s v="theater/plays"/>
    <n v="13"/>
    <n v="50.2"/>
    <x v="1"/>
    <s v="plays"/>
    <x v="2"/>
  </r>
  <r>
    <n v="3868"/>
    <x v="3863"/>
    <s v="New collection of music by Scott Evan Davis!"/>
    <n v="5000"/>
    <n v="10"/>
    <x v="1"/>
    <x v="1"/>
    <s v="GBP"/>
    <d v="2014-09-08T15:50:05"/>
    <x v="3868"/>
    <b v="0"/>
    <n v="1"/>
    <b v="0"/>
    <s v="theater/musical"/>
    <n v="0"/>
    <n v="10"/>
    <x v="1"/>
    <s v="musical"/>
    <x v="3"/>
  </r>
  <r>
    <n v="3869"/>
    <x v="3864"/>
    <s v="A Musical about 3 women who pursue their Pleasure and end up finding themselves."/>
    <n v="13111"/>
    <n v="452"/>
    <x v="1"/>
    <x v="0"/>
    <s v="USD"/>
    <d v="2015-03-14T03:11:00"/>
    <x v="3869"/>
    <b v="0"/>
    <n v="15"/>
    <b v="0"/>
    <s v="theater/musical"/>
    <n v="3"/>
    <n v="30.13"/>
    <x v="1"/>
    <s v="musical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b v="0"/>
    <n v="10"/>
    <b v="0"/>
    <s v="theater/musical"/>
    <n v="15"/>
    <n v="150"/>
    <x v="1"/>
    <s v="musical"/>
    <x v="3"/>
  </r>
  <r>
    <n v="3871"/>
    <x v="3866"/>
    <s v="Our musical is finally ready to come to life, and we're raising funds to help make that happen!"/>
    <n v="1500"/>
    <n v="40"/>
    <x v="1"/>
    <x v="0"/>
    <s v="USD"/>
    <d v="2017-03-29T17:44:10"/>
    <x v="3871"/>
    <b v="0"/>
    <n v="3"/>
    <b v="0"/>
    <s v="theater/musical"/>
    <n v="3"/>
    <n v="13.33"/>
    <x v="1"/>
    <s v="musical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d v="2015-08-14T03:29:56"/>
    <x v="3872"/>
    <b v="0"/>
    <n v="0"/>
    <b v="0"/>
    <s v="theater/musical"/>
    <n v="0"/>
    <s v="0"/>
    <x v="1"/>
    <s v="musical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b v="0"/>
    <n v="0"/>
    <b v="0"/>
    <s v="theater/musical"/>
    <n v="0"/>
    <s v="0"/>
    <x v="1"/>
    <s v="musical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b v="0"/>
    <n v="0"/>
    <b v="0"/>
    <s v="theater/musical"/>
    <n v="0"/>
    <s v="0"/>
    <x v="1"/>
    <s v="musical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b v="0"/>
    <n v="0"/>
    <b v="0"/>
    <s v="theater/musical"/>
    <n v="0"/>
    <s v="0"/>
    <x v="1"/>
    <s v="musical"/>
    <x v="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b v="0"/>
    <n v="46"/>
    <b v="0"/>
    <s v="theater/musical"/>
    <n v="53"/>
    <n v="44.76"/>
    <x v="1"/>
    <s v="musical"/>
    <x v="2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b v="0"/>
    <n v="14"/>
    <b v="0"/>
    <s v="theater/musical"/>
    <n v="5"/>
    <n v="88.64"/>
    <x v="1"/>
    <s v="musical"/>
    <x v="2"/>
  </r>
  <r>
    <n v="3878"/>
    <x v="3873"/>
    <s v="Encouraging young males to engage in vocational development in the art of musical theater and related dance classes."/>
    <n v="18000"/>
    <n v="10"/>
    <x v="1"/>
    <x v="0"/>
    <s v="USD"/>
    <d v="2015-06-30T03:59:00"/>
    <x v="3878"/>
    <b v="0"/>
    <n v="1"/>
    <b v="0"/>
    <s v="theater/musical"/>
    <n v="0"/>
    <n v="10"/>
    <x v="1"/>
    <s v="musical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d v="2015-01-25T20:39:56"/>
    <x v="3879"/>
    <b v="0"/>
    <n v="0"/>
    <b v="0"/>
    <s v="theater/musical"/>
    <n v="0"/>
    <s v="0"/>
    <x v="1"/>
    <s v="musical"/>
    <x v="3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b v="0"/>
    <n v="17"/>
    <b v="0"/>
    <s v="theater/musical"/>
    <n v="13"/>
    <n v="57.65"/>
    <x v="1"/>
    <s v="musical"/>
    <x v="3"/>
  </r>
  <r>
    <n v="3881"/>
    <x v="3876"/>
    <s v="A musical journey coming to the Blue Venue at the 2017 Orlando Fringe Festival!"/>
    <n v="500"/>
    <n v="25"/>
    <x v="1"/>
    <x v="0"/>
    <s v="USD"/>
    <d v="2017-02-20T00:26:39"/>
    <x v="3881"/>
    <b v="0"/>
    <n v="1"/>
    <b v="0"/>
    <s v="theater/musical"/>
    <n v="5"/>
    <n v="25"/>
    <x v="1"/>
    <s v="musical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d v="2016-01-31T23:03:00"/>
    <x v="3882"/>
    <b v="0"/>
    <n v="0"/>
    <b v="0"/>
    <s v="theater/musical"/>
    <n v="0"/>
    <s v="0"/>
    <x v="1"/>
    <s v="musical"/>
    <x v="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b v="0"/>
    <n v="0"/>
    <b v="0"/>
    <s v="theater/musical"/>
    <n v="0"/>
    <s v="0"/>
    <x v="1"/>
    <s v="musical"/>
    <x v="3"/>
  </r>
  <r>
    <n v="3884"/>
    <x v="3879"/>
    <s v="The Group M3 is striving to give one of the poorest towns in the country hope again this Easter Holiday."/>
    <n v="10000"/>
    <n v="0"/>
    <x v="1"/>
    <x v="0"/>
    <s v="USD"/>
    <d v="2015-03-27T17:59:52"/>
    <x v="3884"/>
    <b v="0"/>
    <n v="0"/>
    <b v="0"/>
    <s v="theater/musical"/>
    <n v="0"/>
    <s v="0"/>
    <x v="1"/>
    <s v="musical"/>
    <x v="0"/>
  </r>
  <r>
    <n v="3885"/>
    <x v="3880"/>
    <s v="A LIVE musical spectacular theatrical experience of The Beatles recording sessions at Abbey Road Studios."/>
    <n v="375000"/>
    <n v="0"/>
    <x v="1"/>
    <x v="0"/>
    <s v="USD"/>
    <d v="2016-05-09T22:49:51"/>
    <x v="3885"/>
    <b v="0"/>
    <n v="0"/>
    <b v="0"/>
    <s v="theater/musical"/>
    <n v="0"/>
    <s v="0"/>
    <x v="1"/>
    <s v="musical"/>
    <x v="2"/>
  </r>
  <r>
    <n v="3886"/>
    <x v="3881"/>
    <n v="1"/>
    <n v="10000"/>
    <n v="0"/>
    <x v="1"/>
    <x v="2"/>
    <s v="AUD"/>
    <d v="2014-12-11T05:28:22"/>
    <x v="3886"/>
    <b v="0"/>
    <n v="0"/>
    <b v="0"/>
    <s v="theater/musical"/>
    <n v="0"/>
    <s v="0"/>
    <x v="1"/>
    <s v="musical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b v="0"/>
    <n v="2"/>
    <b v="0"/>
    <s v="theater/musical"/>
    <n v="2"/>
    <n v="17.5"/>
    <x v="1"/>
    <s v="musical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b v="0"/>
    <n v="14"/>
    <b v="0"/>
    <s v="theater/plays"/>
    <n v="27"/>
    <n v="38.71"/>
    <x v="1"/>
    <s v="plays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d v="2015-01-04T23:26:00"/>
    <x v="3889"/>
    <b v="0"/>
    <n v="9"/>
    <b v="0"/>
    <s v="theater/plays"/>
    <n v="1"/>
    <n v="13.11"/>
    <x v="1"/>
    <s v="plays"/>
    <x v="3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b v="0"/>
    <n v="8"/>
    <b v="0"/>
    <s v="theater/plays"/>
    <n v="17"/>
    <n v="315.5"/>
    <x v="1"/>
    <s v="plays"/>
    <x v="0"/>
  </r>
  <r>
    <n v="3891"/>
    <x v="3886"/>
    <s v="A comedy about a mime who dreams of becoming a stand up comedian."/>
    <n v="800"/>
    <n v="260"/>
    <x v="2"/>
    <x v="0"/>
    <s v="USD"/>
    <d v="2015-03-23T04:59:00"/>
    <x v="3891"/>
    <b v="0"/>
    <n v="7"/>
    <b v="0"/>
    <s v="theater/plays"/>
    <n v="33"/>
    <n v="37.14"/>
    <x v="1"/>
    <s v="plays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b v="0"/>
    <n v="0"/>
    <b v="0"/>
    <s v="theater/plays"/>
    <n v="0"/>
    <s v="0"/>
    <x v="1"/>
    <s v="plays"/>
    <x v="3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b v="0"/>
    <n v="84"/>
    <b v="0"/>
    <s v="theater/plays"/>
    <n v="22"/>
    <n v="128.27000000000001"/>
    <x v="1"/>
    <s v="plays"/>
    <x v="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b v="0"/>
    <n v="11"/>
    <b v="0"/>
    <s v="theater/plays"/>
    <n v="3"/>
    <n v="47.27"/>
    <x v="1"/>
    <s v="plays"/>
    <x v="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b v="0"/>
    <n v="1"/>
    <b v="0"/>
    <s v="theater/plays"/>
    <n v="5"/>
    <n v="50"/>
    <x v="1"/>
    <s v="plays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d v="2014-06-17T04:36:18"/>
    <x v="3896"/>
    <b v="0"/>
    <n v="4"/>
    <b v="0"/>
    <s v="theater/plays"/>
    <n v="11"/>
    <n v="42.5"/>
    <x v="1"/>
    <s v="plays"/>
    <x v="3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b v="0"/>
    <n v="10"/>
    <b v="0"/>
    <s v="theater/plays"/>
    <n v="18"/>
    <n v="44"/>
    <x v="1"/>
    <s v="plays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b v="0"/>
    <n v="16"/>
    <b v="0"/>
    <s v="theater/plays"/>
    <n v="33"/>
    <n v="50.88"/>
    <x v="1"/>
    <s v="plays"/>
    <x v="0"/>
  </r>
  <r>
    <n v="3899"/>
    <x v="3894"/>
    <s v="More than just a play, RAIN is an outreach to hurting people who feel disengaged or rejected by others."/>
    <n v="10000"/>
    <n v="125"/>
    <x v="2"/>
    <x v="0"/>
    <s v="USD"/>
    <d v="2014-08-12T18:36:01"/>
    <x v="3899"/>
    <b v="0"/>
    <n v="2"/>
    <b v="0"/>
    <s v="theater/plays"/>
    <n v="1"/>
    <n v="62.5"/>
    <x v="1"/>
    <s v="plays"/>
    <x v="3"/>
  </r>
  <r>
    <n v="3900"/>
    <x v="3895"/>
    <s v="HUB Theatre Group collaborates with local artists to present John Logan's RED to the community."/>
    <n v="2500"/>
    <n v="135"/>
    <x v="2"/>
    <x v="0"/>
    <s v="USD"/>
    <d v="2015-06-11T02:13:11"/>
    <x v="3900"/>
    <b v="0"/>
    <n v="5"/>
    <b v="0"/>
    <s v="theater/plays"/>
    <n v="5"/>
    <n v="27"/>
    <x v="1"/>
    <s v="plays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b v="0"/>
    <n v="1"/>
    <b v="0"/>
    <s v="theater/plays"/>
    <n v="1"/>
    <n v="25"/>
    <x v="1"/>
    <s v="plays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b v="0"/>
    <n v="31"/>
    <b v="0"/>
    <s v="theater/plays"/>
    <n v="49"/>
    <n v="47.26"/>
    <x v="1"/>
    <s v="plays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b v="0"/>
    <n v="0"/>
    <b v="0"/>
    <s v="theater/plays"/>
    <n v="0"/>
    <s v="0"/>
    <x v="1"/>
    <s v="plays"/>
    <x v="0"/>
  </r>
  <r>
    <n v="3904"/>
    <x v="3899"/>
    <s v="A play that will cover 4000 years of black history."/>
    <n v="10000"/>
    <n v="3"/>
    <x v="2"/>
    <x v="0"/>
    <s v="USD"/>
    <d v="2015-04-15T05:04:00"/>
    <x v="3904"/>
    <b v="0"/>
    <n v="2"/>
    <b v="0"/>
    <s v="theater/plays"/>
    <n v="0"/>
    <n v="1.5"/>
    <x v="1"/>
    <s v="plays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b v="0"/>
    <n v="7"/>
    <b v="0"/>
    <s v="theater/plays"/>
    <n v="12"/>
    <n v="24.71"/>
    <x v="1"/>
    <s v="plays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b v="0"/>
    <n v="16"/>
    <b v="0"/>
    <s v="theater/plays"/>
    <n v="67"/>
    <n v="63.13"/>
    <x v="1"/>
    <s v="plays"/>
    <x v="0"/>
  </r>
  <r>
    <n v="3907"/>
    <x v="3902"/>
    <s v="Burqa&amp;Rifle dramatizes the  encounter between two women -- a vigilante and a convert to Islam."/>
    <n v="1000"/>
    <n v="153"/>
    <x v="2"/>
    <x v="0"/>
    <s v="USD"/>
    <d v="2014-10-26T20:08:00"/>
    <x v="3907"/>
    <b v="0"/>
    <n v="4"/>
    <b v="0"/>
    <s v="theater/plays"/>
    <n v="15"/>
    <n v="38.25"/>
    <x v="1"/>
    <s v="plays"/>
    <x v="3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b v="0"/>
    <n v="4"/>
    <b v="0"/>
    <s v="theater/plays"/>
    <n v="9"/>
    <n v="16.25"/>
    <x v="1"/>
    <s v="plays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b v="0"/>
    <n v="4"/>
    <b v="0"/>
    <s v="theater/plays"/>
    <n v="0"/>
    <n v="33.75"/>
    <x v="1"/>
    <s v="plays"/>
    <x v="3"/>
  </r>
  <r>
    <n v="3910"/>
    <x v="3905"/>
    <s v="Join Sherlock Holmes and Dr. Watson as the first adventure together is dramatized live on-stage!  The game is afoot!"/>
    <n v="6000"/>
    <n v="185"/>
    <x v="2"/>
    <x v="0"/>
    <s v="USD"/>
    <d v="2015-09-07T18:09:57"/>
    <x v="3910"/>
    <b v="0"/>
    <n v="3"/>
    <b v="0"/>
    <s v="theater/plays"/>
    <n v="3"/>
    <n v="61.67"/>
    <x v="1"/>
    <s v="plays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d v="2014-11-26T20:29:37"/>
    <x v="3911"/>
    <b v="0"/>
    <n v="36"/>
    <b v="0"/>
    <s v="theater/plays"/>
    <n v="37"/>
    <n v="83.14"/>
    <x v="1"/>
    <s v="plays"/>
    <x v="3"/>
  </r>
  <r>
    <n v="3912"/>
    <x v="3907"/>
    <s v="Producing &amp; directing Jake's Women by Neil Simon opening July 9 and running through July 26 for Sonoma Arts Live"/>
    <n v="15000"/>
    <n v="1"/>
    <x v="2"/>
    <x v="0"/>
    <s v="USD"/>
    <d v="2015-04-25T04:35:00"/>
    <x v="3912"/>
    <b v="0"/>
    <n v="1"/>
    <b v="0"/>
    <s v="theater/plays"/>
    <n v="0"/>
    <n v="1"/>
    <x v="1"/>
    <s v="plays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b v="0"/>
    <n v="7"/>
    <b v="0"/>
    <s v="theater/plays"/>
    <n v="10"/>
    <n v="142.86000000000001"/>
    <x v="1"/>
    <s v="plays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b v="0"/>
    <n v="27"/>
    <b v="0"/>
    <s v="theater/plays"/>
    <n v="36"/>
    <n v="33.67"/>
    <x v="1"/>
    <s v="plays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d v="2016-06-01T23:38:29"/>
    <x v="3915"/>
    <b v="0"/>
    <n v="1"/>
    <b v="0"/>
    <s v="theater/plays"/>
    <n v="0"/>
    <n v="5"/>
    <x v="1"/>
    <s v="plays"/>
    <x v="2"/>
  </r>
  <r>
    <n v="3916"/>
    <x v="3911"/>
    <s v="We're a small group of University students who need a little help making our final exam production the best product possible."/>
    <n v="2000"/>
    <n v="0"/>
    <x v="2"/>
    <x v="8"/>
    <s v="DKK"/>
    <d v="2016-06-03T11:19:12"/>
    <x v="3916"/>
    <b v="0"/>
    <n v="0"/>
    <b v="0"/>
    <s v="theater/plays"/>
    <n v="0"/>
    <s v="0"/>
    <x v="1"/>
    <s v="plays"/>
    <x v="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b v="0"/>
    <n v="1"/>
    <b v="0"/>
    <s v="theater/plays"/>
    <n v="0"/>
    <n v="10"/>
    <x v="1"/>
    <s v="plays"/>
    <x v="3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b v="0"/>
    <n v="3"/>
    <b v="0"/>
    <s v="theater/plays"/>
    <n v="0"/>
    <n v="40"/>
    <x v="1"/>
    <s v="plays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b v="0"/>
    <n v="3"/>
    <b v="0"/>
    <s v="theater/plays"/>
    <n v="2"/>
    <n v="30"/>
    <x v="1"/>
    <s v="plays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b v="0"/>
    <n v="3"/>
    <b v="0"/>
    <s v="theater/plays"/>
    <n v="5"/>
    <n v="45"/>
    <x v="1"/>
    <s v="plays"/>
    <x v="2"/>
  </r>
  <r>
    <n v="3921"/>
    <x v="3916"/>
    <s v="CLTC are crowdfunding for our latest production - Joe Calarco's brilliant adaptation of Shakespeare's most loved tragedy."/>
    <n v="3000"/>
    <n v="0"/>
    <x v="2"/>
    <x v="1"/>
    <s v="GBP"/>
    <d v="2014-10-26T18:00:00"/>
    <x v="3921"/>
    <b v="0"/>
    <n v="0"/>
    <b v="0"/>
    <s v="theater/plays"/>
    <n v="0"/>
    <s v="0"/>
    <x v="1"/>
    <s v="plays"/>
    <x v="3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b v="0"/>
    <n v="6"/>
    <b v="0"/>
    <s v="theater/plays"/>
    <n v="8"/>
    <n v="10.17"/>
    <x v="1"/>
    <s v="plays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b v="0"/>
    <n v="17"/>
    <b v="0"/>
    <s v="theater/plays"/>
    <n v="12"/>
    <n v="81.41"/>
    <x v="1"/>
    <s v="plays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b v="0"/>
    <n v="40"/>
    <b v="0"/>
    <s v="theater/plays"/>
    <n v="15"/>
    <n v="57.25"/>
    <x v="1"/>
    <s v="plays"/>
    <x v="3"/>
  </r>
  <r>
    <n v="3925"/>
    <x v="3920"/>
    <s v="Help Save High School Theater Program_x000a_Your donations will be used to purchase props, build sets, and costumes."/>
    <n v="150"/>
    <n v="15"/>
    <x v="2"/>
    <x v="0"/>
    <s v="USD"/>
    <d v="2014-07-30T20:53:59"/>
    <x v="3925"/>
    <b v="0"/>
    <n v="3"/>
    <b v="0"/>
    <s v="theater/plays"/>
    <n v="10"/>
    <n v="5"/>
    <x v="1"/>
    <s v="plays"/>
    <x v="3"/>
  </r>
  <r>
    <n v="3926"/>
    <x v="3921"/>
    <s v="Producing syllabus-relevant theatre targeted to HSC students on the NSW Central Coast"/>
    <n v="5000"/>
    <n v="15"/>
    <x v="2"/>
    <x v="2"/>
    <s v="AUD"/>
    <d v="2014-12-27T02:02:28"/>
    <x v="3926"/>
    <b v="0"/>
    <n v="1"/>
    <b v="0"/>
    <s v="theater/plays"/>
    <n v="0"/>
    <n v="15"/>
    <x v="1"/>
    <s v="plays"/>
    <x v="3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b v="0"/>
    <n v="2"/>
    <b v="0"/>
    <s v="theater/plays"/>
    <n v="1"/>
    <n v="12.5"/>
    <x v="1"/>
    <s v="plays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b v="0"/>
    <n v="7"/>
    <b v="0"/>
    <s v="theater/plays"/>
    <n v="13"/>
    <n v="93"/>
    <x v="1"/>
    <s v="plays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b v="0"/>
    <n v="14"/>
    <b v="0"/>
    <s v="theater/plays"/>
    <n v="2"/>
    <n v="32.36"/>
    <x v="1"/>
    <s v="plays"/>
    <x v="2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b v="0"/>
    <n v="0"/>
    <b v="0"/>
    <s v="theater/plays"/>
    <n v="0"/>
    <s v="0"/>
    <x v="1"/>
    <s v="plays"/>
    <x v="2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b v="0"/>
    <n v="0"/>
    <b v="0"/>
    <s v="theater/plays"/>
    <n v="0"/>
    <s v="0"/>
    <x v="1"/>
    <s v="plays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b v="0"/>
    <n v="1"/>
    <b v="0"/>
    <s v="theater/plays"/>
    <n v="0"/>
    <n v="1"/>
    <x v="1"/>
    <s v="plays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b v="0"/>
    <n v="12"/>
    <b v="0"/>
    <s v="theater/plays"/>
    <n v="16"/>
    <n v="91.83"/>
    <x v="1"/>
    <s v="plays"/>
    <x v="2"/>
  </r>
  <r>
    <n v="3934"/>
    <x v="3929"/>
    <s v="Lost youth and lost souls struggle to find meaning amid dingy basements, vanishing malls, and a bleak Midwestern summer."/>
    <n v="5000"/>
    <n v="550"/>
    <x v="2"/>
    <x v="0"/>
    <s v="USD"/>
    <d v="2015-10-01T13:00:00"/>
    <x v="3934"/>
    <b v="0"/>
    <n v="12"/>
    <b v="0"/>
    <s v="theater/plays"/>
    <n v="11"/>
    <n v="45.83"/>
    <x v="1"/>
    <s v="plays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b v="0"/>
    <n v="23"/>
    <b v="0"/>
    <s v="theater/plays"/>
    <n v="44"/>
    <n v="57.17"/>
    <x v="1"/>
    <s v="plays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b v="0"/>
    <n v="0"/>
    <b v="0"/>
    <s v="theater/plays"/>
    <n v="0"/>
    <s v="0"/>
    <x v="1"/>
    <s v="plays"/>
    <x v="2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b v="0"/>
    <n v="10"/>
    <b v="0"/>
    <s v="theater/plays"/>
    <n v="86"/>
    <n v="248.5"/>
    <x v="1"/>
    <s v="plays"/>
    <x v="2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b v="0"/>
    <n v="5"/>
    <b v="0"/>
    <s v="theater/plays"/>
    <n v="12"/>
    <n v="79.400000000000006"/>
    <x v="1"/>
    <s v="plays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b v="0"/>
    <n v="1"/>
    <b v="0"/>
    <s v="theater/plays"/>
    <n v="0"/>
    <n v="5"/>
    <x v="1"/>
    <s v="plays"/>
    <x v="3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b v="0"/>
    <n v="2"/>
    <b v="0"/>
    <s v="theater/plays"/>
    <n v="0"/>
    <n v="5.5"/>
    <x v="1"/>
    <s v="plays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b v="0"/>
    <n v="2"/>
    <b v="0"/>
    <s v="theater/plays"/>
    <n v="1"/>
    <n v="25"/>
    <x v="1"/>
    <s v="plays"/>
    <x v="3"/>
  </r>
  <r>
    <n v="3942"/>
    <x v="3937"/>
    <s v="In the 30's, two brothers, Benny and Phil, who go to the Arizona desert to be extras in a huge Biblical epic. Riotous comedy!"/>
    <n v="1200"/>
    <n v="0"/>
    <x v="2"/>
    <x v="0"/>
    <s v="USD"/>
    <d v="2015-06-16T21:41:54"/>
    <x v="3942"/>
    <b v="0"/>
    <n v="0"/>
    <b v="0"/>
    <s v="theater/plays"/>
    <n v="0"/>
    <s v="0"/>
    <x v="1"/>
    <s v="plays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d v="2015-11-02T16:50:00"/>
    <x v="3943"/>
    <b v="0"/>
    <n v="13"/>
    <b v="0"/>
    <s v="theater/plays"/>
    <n v="36"/>
    <n v="137.08000000000001"/>
    <x v="1"/>
    <s v="plays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b v="0"/>
    <n v="0"/>
    <b v="0"/>
    <s v="theater/plays"/>
    <n v="0"/>
    <s v="0"/>
    <x v="1"/>
    <s v="plays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b v="0"/>
    <n v="1"/>
    <b v="0"/>
    <s v="theater/plays"/>
    <n v="0"/>
    <n v="5"/>
    <x v="1"/>
    <s v="plays"/>
    <x v="0"/>
  </r>
  <r>
    <n v="3946"/>
    <x v="3941"/>
    <s v="Dr. Mecurio's is an original work of fantasy designed and written for the stage."/>
    <n v="6000"/>
    <n v="195"/>
    <x v="2"/>
    <x v="0"/>
    <s v="USD"/>
    <d v="2015-02-28T08:00:00"/>
    <x v="3946"/>
    <b v="0"/>
    <n v="5"/>
    <b v="0"/>
    <s v="theater/plays"/>
    <n v="3"/>
    <n v="39"/>
    <x v="1"/>
    <s v="plays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b v="0"/>
    <n v="2"/>
    <b v="0"/>
    <s v="theater/plays"/>
    <n v="3"/>
    <n v="50.5"/>
    <x v="1"/>
    <s v="plays"/>
    <x v="2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b v="0"/>
    <n v="0"/>
    <b v="0"/>
    <s v="theater/plays"/>
    <n v="0"/>
    <s v="0"/>
    <x v="1"/>
    <s v="plays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b v="0"/>
    <n v="32"/>
    <b v="0"/>
    <s v="theater/plays"/>
    <n v="16"/>
    <n v="49.28"/>
    <x v="1"/>
    <s v="plays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b v="0"/>
    <n v="1"/>
    <b v="0"/>
    <s v="theater/plays"/>
    <n v="1"/>
    <n v="25"/>
    <x v="1"/>
    <s v="plays"/>
    <x v="2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b v="0"/>
    <n v="1"/>
    <b v="0"/>
    <s v="theater/plays"/>
    <n v="0"/>
    <n v="1"/>
    <x v="1"/>
    <s v="plays"/>
    <x v="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b v="0"/>
    <n v="1"/>
    <b v="0"/>
    <s v="theater/plays"/>
    <n v="0"/>
    <n v="25"/>
    <x v="1"/>
    <s v="plays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d v="2016-07-29T23:29:00"/>
    <x v="3953"/>
    <b v="0"/>
    <n v="0"/>
    <b v="0"/>
    <s v="theater/plays"/>
    <n v="0"/>
    <s v="0"/>
    <x v="1"/>
    <s v="plays"/>
    <x v="2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b v="0"/>
    <n v="0"/>
    <b v="0"/>
    <s v="theater/plays"/>
    <n v="0"/>
    <s v="0"/>
    <x v="1"/>
    <s v="plays"/>
    <x v="3"/>
  </r>
  <r>
    <n v="3955"/>
    <x v="3950"/>
    <s v="FHE High School Theatre Booster Fund Raiser for Costumes --Fall Play Snow Queen and Spring Musical Once on this Island"/>
    <n v="1750"/>
    <n v="425"/>
    <x v="2"/>
    <x v="0"/>
    <s v="USD"/>
    <d v="2015-11-28T21:22:21"/>
    <x v="3955"/>
    <b v="0"/>
    <n v="8"/>
    <b v="0"/>
    <s v="theater/plays"/>
    <n v="24"/>
    <n v="53.13"/>
    <x v="1"/>
    <s v="plays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b v="0"/>
    <n v="0"/>
    <b v="0"/>
    <s v="theater/plays"/>
    <n v="0"/>
    <s v="0"/>
    <x v="1"/>
    <s v="plays"/>
    <x v="2"/>
  </r>
  <r>
    <n v="3957"/>
    <x v="3952"/>
    <s v="A play about something, or maybe nothing. Four actors depicting all 9 seasons of Seinfeld in 90 minutes."/>
    <n v="28000"/>
    <n v="7"/>
    <x v="2"/>
    <x v="0"/>
    <s v="USD"/>
    <d v="2016-07-08T23:25:54"/>
    <x v="3957"/>
    <b v="0"/>
    <n v="1"/>
    <b v="0"/>
    <s v="theater/plays"/>
    <n v="0"/>
    <n v="7"/>
    <x v="1"/>
    <s v="plays"/>
    <x v="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b v="0"/>
    <n v="16"/>
    <b v="0"/>
    <s v="theater/plays"/>
    <n v="32"/>
    <n v="40.06"/>
    <x v="1"/>
    <s v="plays"/>
    <x v="3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b v="0"/>
    <n v="12"/>
    <b v="0"/>
    <s v="theater/plays"/>
    <n v="24"/>
    <n v="24.33"/>
    <x v="1"/>
    <s v="plays"/>
    <x v="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b v="0"/>
    <n v="4"/>
    <b v="0"/>
    <s v="theater/plays"/>
    <n v="2"/>
    <n v="11.25"/>
    <x v="1"/>
    <s v="plays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b v="0"/>
    <n v="2"/>
    <b v="0"/>
    <s v="theater/plays"/>
    <n v="0"/>
    <n v="10.5"/>
    <x v="1"/>
    <s v="plays"/>
    <x v="3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b v="0"/>
    <n v="3"/>
    <b v="0"/>
    <s v="theater/plays"/>
    <n v="3"/>
    <n v="15"/>
    <x v="1"/>
    <s v="plays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b v="0"/>
    <n v="0"/>
    <b v="0"/>
    <s v="theater/plays"/>
    <n v="0"/>
    <s v="0"/>
    <x v="1"/>
    <s v="plays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d v="2015-04-19T16:19:46"/>
    <x v="3964"/>
    <b v="0"/>
    <n v="3"/>
    <b v="0"/>
    <s v="theater/plays"/>
    <n v="6"/>
    <n v="42"/>
    <x v="1"/>
    <s v="plays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b v="0"/>
    <n v="4"/>
    <b v="0"/>
    <s v="theater/plays"/>
    <n v="14"/>
    <n v="71.25"/>
    <x v="1"/>
    <s v="plays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b v="0"/>
    <n v="2"/>
    <b v="0"/>
    <s v="theater/plays"/>
    <n v="1"/>
    <n v="22.5"/>
    <x v="1"/>
    <s v="plays"/>
    <x v="3"/>
  </r>
  <r>
    <n v="3967"/>
    <x v="3962"/>
    <s v="Ramsay Wise is painting the backdrops for the Maplewood Barn Theatre's summer 2017 production. He needs canvas and paint."/>
    <n v="1700"/>
    <n v="410"/>
    <x v="2"/>
    <x v="0"/>
    <s v="USD"/>
    <d v="2017-03-06T06:58:27"/>
    <x v="3967"/>
    <b v="0"/>
    <n v="10"/>
    <b v="0"/>
    <s v="theater/plays"/>
    <n v="24"/>
    <n v="41"/>
    <x v="1"/>
    <s v="plays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d v="2016-05-22T19:34:33"/>
    <x v="3968"/>
    <b v="0"/>
    <n v="11"/>
    <b v="0"/>
    <s v="theater/plays"/>
    <n v="11"/>
    <n v="47.91"/>
    <x v="1"/>
    <s v="plays"/>
    <x v="2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b v="0"/>
    <n v="6"/>
    <b v="0"/>
    <s v="theater/plays"/>
    <n v="7"/>
    <n v="35.17"/>
    <x v="1"/>
    <s v="plays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b v="0"/>
    <n v="2"/>
    <b v="0"/>
    <s v="theater/plays"/>
    <n v="0"/>
    <n v="5.5"/>
    <x v="1"/>
    <s v="plays"/>
    <x v="2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b v="0"/>
    <n v="6"/>
    <b v="0"/>
    <s v="theater/plays"/>
    <n v="1"/>
    <n v="22.67"/>
    <x v="1"/>
    <s v="plays"/>
    <x v="3"/>
  </r>
  <r>
    <n v="3972"/>
    <x v="3967"/>
    <s v="We're a horror based theatre company in Oklahoma City beginning our first season of shows."/>
    <n v="1000"/>
    <n v="211"/>
    <x v="2"/>
    <x v="0"/>
    <s v="USD"/>
    <d v="2015-02-06T01:37:14"/>
    <x v="3972"/>
    <b v="0"/>
    <n v="8"/>
    <b v="0"/>
    <s v="theater/plays"/>
    <n v="21"/>
    <n v="26.38"/>
    <x v="1"/>
    <s v="plays"/>
    <x v="3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b v="0"/>
    <n v="37"/>
    <b v="0"/>
    <s v="theater/plays"/>
    <n v="78"/>
    <n v="105.54"/>
    <x v="1"/>
    <s v="plays"/>
    <x v="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b v="0"/>
    <n v="11"/>
    <b v="0"/>
    <s v="theater/plays"/>
    <n v="32"/>
    <n v="29.09"/>
    <x v="1"/>
    <s v="plays"/>
    <x v="2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b v="0"/>
    <n v="0"/>
    <b v="0"/>
    <s v="theater/plays"/>
    <n v="0"/>
    <s v="0"/>
    <x v="1"/>
    <s v="plays"/>
    <x v="2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b v="0"/>
    <n v="10"/>
    <b v="0"/>
    <s v="theater/plays"/>
    <n v="48"/>
    <n v="62"/>
    <x v="1"/>
    <s v="plays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b v="0"/>
    <n v="6"/>
    <b v="0"/>
    <s v="theater/plays"/>
    <n v="1"/>
    <n v="217.5"/>
    <x v="1"/>
    <s v="plays"/>
    <x v="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b v="0"/>
    <n v="8"/>
    <b v="0"/>
    <s v="theater/plays"/>
    <n v="11"/>
    <n v="26.75"/>
    <x v="1"/>
    <s v="plays"/>
    <x v="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b v="0"/>
    <n v="6"/>
    <b v="0"/>
    <s v="theater/plays"/>
    <n v="2"/>
    <n v="18.329999999999998"/>
    <x v="1"/>
    <s v="plays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b v="0"/>
    <n v="7"/>
    <b v="0"/>
    <s v="theater/plays"/>
    <n v="18"/>
    <n v="64.290000000000006"/>
    <x v="1"/>
    <s v="plays"/>
    <x v="3"/>
  </r>
  <r>
    <n v="3981"/>
    <x v="3357"/>
    <s v="A Theatrical Production Celebrating the Lebanese Culture and the Human Spirit in Time of War."/>
    <n v="30000"/>
    <n v="1225"/>
    <x v="2"/>
    <x v="0"/>
    <s v="USD"/>
    <d v="2016-07-17T04:19:09"/>
    <x v="3981"/>
    <b v="0"/>
    <n v="7"/>
    <b v="0"/>
    <s v="theater/plays"/>
    <n v="4"/>
    <n v="175"/>
    <x v="1"/>
    <s v="plays"/>
    <x v="2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b v="0"/>
    <n v="5"/>
    <b v="0"/>
    <s v="theater/plays"/>
    <n v="20"/>
    <n v="34"/>
    <x v="1"/>
    <s v="plays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b v="0"/>
    <n v="46"/>
    <b v="0"/>
    <s v="theater/plays"/>
    <n v="35"/>
    <n v="84.28"/>
    <x v="1"/>
    <s v="plays"/>
    <x v="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b v="0"/>
    <n v="10"/>
    <b v="0"/>
    <s v="theater/plays"/>
    <n v="6"/>
    <n v="9.5"/>
    <x v="1"/>
    <s v="plays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b v="0"/>
    <n v="19"/>
    <b v="0"/>
    <s v="theater/plays"/>
    <n v="32"/>
    <n v="33.74"/>
    <x v="1"/>
    <s v="plays"/>
    <x v="2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b v="0"/>
    <n v="13"/>
    <b v="0"/>
    <s v="theater/plays"/>
    <n v="10"/>
    <n v="37.54"/>
    <x v="1"/>
    <s v="plays"/>
    <x v="2"/>
  </r>
  <r>
    <n v="3987"/>
    <x v="3981"/>
    <s v="Write Now 5 is a new writing festival in south east London promoting new work from emerging playwrights."/>
    <n v="400"/>
    <n v="151"/>
    <x v="2"/>
    <x v="1"/>
    <s v="GBP"/>
    <d v="2014-05-16T22:11:30"/>
    <x v="3987"/>
    <b v="0"/>
    <n v="13"/>
    <b v="0"/>
    <s v="theater/plays"/>
    <n v="38"/>
    <n v="11.62"/>
    <x v="1"/>
    <s v="plays"/>
    <x v="3"/>
  </r>
  <r>
    <n v="3988"/>
    <x v="3982"/>
    <s v="An evening of of stories based both in myth and truth."/>
    <n v="1500"/>
    <n v="32"/>
    <x v="2"/>
    <x v="0"/>
    <s v="USD"/>
    <d v="2015-08-29T01:56:53"/>
    <x v="3988"/>
    <b v="0"/>
    <n v="4"/>
    <b v="0"/>
    <s v="theater/plays"/>
    <n v="2"/>
    <n v="8"/>
    <x v="1"/>
    <s v="plays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b v="0"/>
    <n v="0"/>
    <b v="0"/>
    <s v="theater/plays"/>
    <n v="0"/>
    <s v="0"/>
    <x v="1"/>
    <s v="plays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b v="0"/>
    <n v="3"/>
    <b v="0"/>
    <s v="theater/plays"/>
    <n v="4"/>
    <n v="23"/>
    <x v="1"/>
    <s v="plays"/>
    <x v="2"/>
  </r>
  <r>
    <n v="3991"/>
    <x v="3985"/>
    <s v="North Texas first actor-driven theatre company needs your help"/>
    <n v="500"/>
    <n v="100"/>
    <x v="2"/>
    <x v="0"/>
    <s v="USD"/>
    <d v="2015-05-31T15:28:02"/>
    <x v="3991"/>
    <b v="0"/>
    <n v="1"/>
    <b v="0"/>
    <s v="theater/plays"/>
    <n v="20"/>
    <n v="100"/>
    <x v="1"/>
    <s v="plays"/>
    <x v="0"/>
  </r>
  <r>
    <n v="3992"/>
    <x v="3986"/>
    <s v="A richly textured and intellectually powerful social commentary about family, community and America."/>
    <n v="10000"/>
    <n v="541"/>
    <x v="2"/>
    <x v="0"/>
    <s v="USD"/>
    <d v="2015-12-11T23:34:19"/>
    <x v="3992"/>
    <b v="0"/>
    <n v="9"/>
    <b v="0"/>
    <s v="theater/plays"/>
    <n v="5"/>
    <n v="60.11"/>
    <x v="1"/>
    <s v="plays"/>
    <x v="0"/>
  </r>
  <r>
    <n v="3993"/>
    <x v="3987"/>
    <s v="I am seeking to turn my collection of urban poetry into a stage play. My desire is to inspire victims to heal."/>
    <n v="50000"/>
    <n v="3"/>
    <x v="2"/>
    <x v="0"/>
    <s v="USD"/>
    <d v="2015-05-13T20:45:12"/>
    <x v="3993"/>
    <b v="0"/>
    <n v="1"/>
    <b v="0"/>
    <s v="theater/plays"/>
    <n v="0"/>
    <n v="3"/>
    <x v="1"/>
    <s v="plays"/>
    <x v="0"/>
  </r>
  <r>
    <n v="3994"/>
    <x v="3988"/>
    <s v="Is Henson willing to dare risk a theatrical speaking tour of his North Pole adventures...and more?"/>
    <n v="2000"/>
    <n v="5"/>
    <x v="2"/>
    <x v="0"/>
    <s v="USD"/>
    <d v="2014-07-19T09:21:30"/>
    <x v="3994"/>
    <b v="0"/>
    <n v="1"/>
    <b v="0"/>
    <s v="theater/plays"/>
    <n v="0"/>
    <n v="5"/>
    <x v="1"/>
    <s v="plays"/>
    <x v="3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b v="0"/>
    <n v="4"/>
    <b v="0"/>
    <s v="theater/plays"/>
    <n v="35"/>
    <n v="17.5"/>
    <x v="1"/>
    <s v="plays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b v="0"/>
    <n v="17"/>
    <b v="0"/>
    <s v="theater/plays"/>
    <n v="17"/>
    <n v="29.24"/>
    <x v="1"/>
    <s v="plays"/>
    <x v="3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b v="0"/>
    <n v="0"/>
    <b v="0"/>
    <s v="theater/plays"/>
    <n v="0"/>
    <s v="0"/>
    <x v="1"/>
    <s v="plays"/>
    <x v="0"/>
  </r>
  <r>
    <n v="3998"/>
    <x v="3992"/>
    <s v="Forsaken Angels, a powerful new play by William Leary, author of DCMTA's Best Of 2014 Play Masquerade."/>
    <n v="1250"/>
    <n v="715"/>
    <x v="2"/>
    <x v="0"/>
    <s v="USD"/>
    <d v="2015-03-28T22:07:06"/>
    <x v="3998"/>
    <b v="0"/>
    <n v="12"/>
    <b v="0"/>
    <s v="theater/plays"/>
    <n v="57"/>
    <n v="59.58"/>
    <x v="1"/>
    <s v="plays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d v="2014-08-31T19:51:49"/>
    <x v="3999"/>
    <b v="0"/>
    <n v="14"/>
    <b v="0"/>
    <s v="theater/plays"/>
    <n v="17"/>
    <n v="82.57"/>
    <x v="1"/>
    <s v="plays"/>
    <x v="3"/>
  </r>
  <r>
    <n v="4000"/>
    <x v="3994"/>
    <s v="An Enticing Trip into the World of Assisted Dying"/>
    <n v="8000"/>
    <n v="10"/>
    <x v="2"/>
    <x v="0"/>
    <s v="USD"/>
    <d v="2016-05-07T14:29:18"/>
    <x v="4000"/>
    <b v="0"/>
    <n v="1"/>
    <b v="0"/>
    <s v="theater/plays"/>
    <n v="0"/>
    <n v="10"/>
    <x v="1"/>
    <s v="plays"/>
    <x v="2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b v="0"/>
    <n v="14"/>
    <b v="0"/>
    <s v="theater/plays"/>
    <n v="38"/>
    <n v="32.36"/>
    <x v="1"/>
    <s v="plays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b v="0"/>
    <n v="4"/>
    <b v="0"/>
    <s v="theater/plays"/>
    <n v="2"/>
    <n v="5.75"/>
    <x v="1"/>
    <s v="plays"/>
    <x v="3"/>
  </r>
  <r>
    <n v="4003"/>
    <x v="3997"/>
    <s v="&quot;MAMA'Z BA-B&quot; is the story of Marcus Williams who struggles to find a place for himself as a young black male."/>
    <n v="2000"/>
    <n v="201"/>
    <x v="2"/>
    <x v="0"/>
    <s v="USD"/>
    <d v="2015-02-15T14:05:47"/>
    <x v="4003"/>
    <b v="0"/>
    <n v="2"/>
    <b v="0"/>
    <s v="theater/plays"/>
    <n v="10"/>
    <n v="100.5"/>
    <x v="1"/>
    <s v="plays"/>
    <x v="0"/>
  </r>
  <r>
    <n v="4004"/>
    <x v="3998"/>
    <s v="Help Launch The Queen Into South Florida!"/>
    <n v="500"/>
    <n v="1"/>
    <x v="2"/>
    <x v="0"/>
    <s v="USD"/>
    <d v="2014-10-08T03:54:17"/>
    <x v="4004"/>
    <b v="0"/>
    <n v="1"/>
    <b v="0"/>
    <s v="theater/plays"/>
    <n v="0"/>
    <n v="1"/>
    <x v="1"/>
    <s v="plays"/>
    <x v="3"/>
  </r>
  <r>
    <n v="4005"/>
    <x v="3999"/>
    <s v="Help us bring more Art to the Community. It's our second production, Fences by August Wilson. Help us make it a success!"/>
    <n v="3000"/>
    <n v="40"/>
    <x v="2"/>
    <x v="0"/>
    <s v="USD"/>
    <d v="2014-10-20T19:23:05"/>
    <x v="4005"/>
    <b v="0"/>
    <n v="2"/>
    <b v="0"/>
    <s v="theater/plays"/>
    <n v="1"/>
    <n v="20"/>
    <x v="1"/>
    <s v="plays"/>
    <x v="3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b v="0"/>
    <n v="1"/>
    <b v="0"/>
    <s v="theater/plays"/>
    <n v="0"/>
    <n v="2"/>
    <x v="1"/>
    <s v="plays"/>
    <x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d v="2014-08-26T16:28:00"/>
    <x v="4007"/>
    <b v="0"/>
    <n v="1"/>
    <b v="0"/>
    <s v="theater/plays"/>
    <n v="0"/>
    <n v="5"/>
    <x v="1"/>
    <s v="plays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b v="0"/>
    <n v="4"/>
    <b v="0"/>
    <s v="theater/plays"/>
    <n v="6"/>
    <n v="15"/>
    <x v="1"/>
    <s v="plays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b v="0"/>
    <n v="3"/>
    <b v="0"/>
    <s v="theater/plays"/>
    <n v="4"/>
    <n v="25"/>
    <x v="1"/>
    <s v="plays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d v="2014-10-26T18:29:26"/>
    <x v="4010"/>
    <b v="0"/>
    <n v="38"/>
    <b v="0"/>
    <s v="theater/plays"/>
    <n v="24"/>
    <n v="45.84"/>
    <x v="1"/>
    <s v="plays"/>
    <x v="3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b v="0"/>
    <n v="4"/>
    <b v="0"/>
    <s v="theater/plays"/>
    <n v="8"/>
    <n v="4.75"/>
    <x v="1"/>
    <s v="plays"/>
    <x v="3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b v="0"/>
    <n v="0"/>
    <b v="0"/>
    <s v="theater/plays"/>
    <n v="0"/>
    <s v="0"/>
    <x v="1"/>
    <s v="plays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b v="0"/>
    <n v="2"/>
    <b v="0"/>
    <s v="theater/plays"/>
    <n v="1"/>
    <n v="13"/>
    <x v="1"/>
    <s v="plays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b v="0"/>
    <n v="0"/>
    <b v="0"/>
    <s v="theater/plays"/>
    <n v="0"/>
    <s v="0"/>
    <x v="1"/>
    <s v="plays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b v="0"/>
    <n v="1"/>
    <b v="0"/>
    <s v="theater/plays"/>
    <n v="0"/>
    <n v="1"/>
    <x v="1"/>
    <s v="plays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b v="0"/>
    <n v="7"/>
    <b v="0"/>
    <s v="theater/plays"/>
    <n v="14"/>
    <n v="10"/>
    <x v="1"/>
    <s v="plays"/>
    <x v="3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b v="0"/>
    <n v="2"/>
    <b v="0"/>
    <s v="theater/plays"/>
    <n v="1"/>
    <n v="52.5"/>
    <x v="1"/>
    <s v="plays"/>
    <x v="3"/>
  </r>
  <r>
    <n v="4018"/>
    <x v="4011"/>
    <s v="Funding for a production of Time Please at the Brighton Fringe 2017... and beyond."/>
    <n v="1500"/>
    <n v="130"/>
    <x v="2"/>
    <x v="1"/>
    <s v="GBP"/>
    <d v="2016-10-07T21:51:48"/>
    <x v="4018"/>
    <b v="0"/>
    <n v="4"/>
    <b v="0"/>
    <s v="theater/plays"/>
    <n v="9"/>
    <n v="32.5"/>
    <x v="1"/>
    <s v="plays"/>
    <x v="2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b v="0"/>
    <n v="4"/>
    <b v="0"/>
    <s v="theater/plays"/>
    <n v="1"/>
    <n v="7.25"/>
    <x v="1"/>
    <s v="plays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b v="0"/>
    <n v="3"/>
    <b v="0"/>
    <s v="theater/plays"/>
    <n v="17"/>
    <n v="33.33"/>
    <x v="1"/>
    <s v="plays"/>
    <x v="0"/>
  </r>
  <r>
    <n v="4021"/>
    <x v="4014"/>
    <s v="Help a group of actors end bigotry in Houston, TX by supporting a  full production of Angels in America."/>
    <n v="15000"/>
    <n v="125"/>
    <x v="2"/>
    <x v="0"/>
    <s v="USD"/>
    <d v="2014-10-26T21:52:38"/>
    <x v="4021"/>
    <b v="0"/>
    <n v="2"/>
    <b v="0"/>
    <s v="theater/plays"/>
    <n v="1"/>
    <n v="62.5"/>
    <x v="1"/>
    <s v="plays"/>
    <x v="3"/>
  </r>
  <r>
    <n v="4022"/>
    <x v="4015"/>
    <s v="Help us produce a video of the first Original Pronunciation Merchant of Venice."/>
    <n v="18000"/>
    <n v="12521"/>
    <x v="2"/>
    <x v="0"/>
    <s v="USD"/>
    <d v="2015-02-01T02:54:00"/>
    <x v="4022"/>
    <b v="0"/>
    <n v="197"/>
    <b v="0"/>
    <s v="theater/plays"/>
    <n v="70"/>
    <n v="63.56"/>
    <x v="1"/>
    <s v="plays"/>
    <x v="3"/>
  </r>
  <r>
    <n v="4023"/>
    <x v="4016"/>
    <s v="An original gospel stage play that explores the pain and hurt caused by those who struggle to forgive others!"/>
    <n v="7000"/>
    <n v="0"/>
    <x v="2"/>
    <x v="0"/>
    <s v="USD"/>
    <d v="2016-03-24T22:59:23"/>
    <x v="4023"/>
    <b v="0"/>
    <n v="0"/>
    <b v="0"/>
    <s v="theater/plays"/>
    <n v="0"/>
    <s v="0"/>
    <x v="1"/>
    <s v="plays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b v="0"/>
    <n v="1"/>
    <b v="0"/>
    <s v="theater/plays"/>
    <n v="1"/>
    <n v="10"/>
    <x v="1"/>
    <s v="plays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b v="0"/>
    <n v="4"/>
    <b v="0"/>
    <s v="theater/plays"/>
    <n v="5"/>
    <n v="62.5"/>
    <x v="1"/>
    <s v="plays"/>
    <x v="0"/>
  </r>
  <r>
    <n v="4026"/>
    <x v="4019"/>
    <s v="This is a play that voices that stories of the black experience in America using spoken word, song and dance."/>
    <n v="4000"/>
    <n v="0"/>
    <x v="2"/>
    <x v="0"/>
    <s v="USD"/>
    <d v="2015-12-04T16:43:59"/>
    <x v="4026"/>
    <b v="0"/>
    <n v="0"/>
    <b v="0"/>
    <s v="theater/plays"/>
    <n v="0"/>
    <s v="0"/>
    <x v="1"/>
    <s v="plays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b v="0"/>
    <n v="7"/>
    <b v="0"/>
    <s v="theater/plays"/>
    <n v="7"/>
    <n v="30.71"/>
    <x v="1"/>
    <s v="plays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d v="2014-06-05T22:31:40"/>
    <x v="4028"/>
    <b v="0"/>
    <n v="11"/>
    <b v="0"/>
    <s v="theater/plays"/>
    <n v="28"/>
    <n v="51"/>
    <x v="1"/>
    <s v="plays"/>
    <x v="3"/>
  </r>
  <r>
    <n v="4029"/>
    <x v="4022"/>
    <s v="A theater complex that educates as we entertain.  We will provide shows that inspire and theater classes that motivate."/>
    <n v="20000"/>
    <n v="0"/>
    <x v="2"/>
    <x v="0"/>
    <s v="USD"/>
    <d v="2015-12-14T00:36:10"/>
    <x v="4029"/>
    <b v="0"/>
    <n v="0"/>
    <b v="0"/>
    <s v="theater/plays"/>
    <n v="0"/>
    <s v="0"/>
    <x v="1"/>
    <s v="plays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d v="2016-02-03T18:49:00"/>
    <x v="4030"/>
    <b v="0"/>
    <n v="6"/>
    <b v="0"/>
    <s v="theater/plays"/>
    <n v="16"/>
    <n v="66.67"/>
    <x v="1"/>
    <s v="plays"/>
    <x v="2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b v="0"/>
    <n v="0"/>
    <b v="0"/>
    <s v="theater/plays"/>
    <n v="0"/>
    <s v="0"/>
    <x v="1"/>
    <s v="plays"/>
    <x v="3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b v="0"/>
    <n v="7"/>
    <b v="0"/>
    <s v="theater/plays"/>
    <n v="7"/>
    <n v="59"/>
    <x v="1"/>
    <s v="plays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b v="0"/>
    <n v="94"/>
    <b v="0"/>
    <s v="theater/plays"/>
    <n v="26"/>
    <n v="65.34"/>
    <x v="1"/>
    <s v="plays"/>
    <x v="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b v="0"/>
    <n v="2"/>
    <b v="0"/>
    <s v="theater/plays"/>
    <n v="1"/>
    <n v="100"/>
    <x v="1"/>
    <s v="plays"/>
    <x v="0"/>
  </r>
  <r>
    <n v="4035"/>
    <x v="4028"/>
    <s v="&quot;Stories are where you go to look for the truth of your own life.&quot; (Frank Delaney)"/>
    <n v="10000"/>
    <n v="3685"/>
    <x v="2"/>
    <x v="0"/>
    <s v="USD"/>
    <d v="2014-10-21T21:11:27"/>
    <x v="4035"/>
    <b v="0"/>
    <n v="25"/>
    <b v="0"/>
    <s v="theater/plays"/>
    <n v="37"/>
    <n v="147.4"/>
    <x v="1"/>
    <s v="plays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b v="0"/>
    <n v="17"/>
    <b v="0"/>
    <s v="theater/plays"/>
    <n v="47"/>
    <n v="166.06"/>
    <x v="1"/>
    <s v="plays"/>
    <x v="3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b v="0"/>
    <n v="2"/>
    <b v="0"/>
    <s v="theater/plays"/>
    <n v="11"/>
    <n v="40"/>
    <x v="1"/>
    <s v="plays"/>
    <x v="2"/>
  </r>
  <r>
    <n v="4038"/>
    <x v="4031"/>
    <s v="We are vagina warriors ready to bring our message of human rights, empowerment and diversity to Main St. Lexington, NC."/>
    <n v="2500"/>
    <n v="301"/>
    <x v="2"/>
    <x v="0"/>
    <s v="USD"/>
    <d v="2014-10-17T19:10:10"/>
    <x v="4038"/>
    <b v="0"/>
    <n v="4"/>
    <b v="0"/>
    <s v="theater/plays"/>
    <n v="12"/>
    <n v="75.25"/>
    <x v="1"/>
    <s v="plays"/>
    <x v="3"/>
  </r>
  <r>
    <n v="4039"/>
    <x v="4032"/>
    <s v="Help stage an original One Act Play that brings awareness to Alzheimer's in its debut performance."/>
    <n v="500"/>
    <n v="300"/>
    <x v="2"/>
    <x v="0"/>
    <s v="USD"/>
    <d v="2015-12-01T05:59:00"/>
    <x v="4039"/>
    <b v="0"/>
    <n v="5"/>
    <b v="0"/>
    <s v="theater/plays"/>
    <n v="60"/>
    <n v="60"/>
    <x v="1"/>
    <s v="plays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b v="0"/>
    <n v="2"/>
    <b v="0"/>
    <s v="theater/plays"/>
    <n v="31"/>
    <n v="1250"/>
    <x v="1"/>
    <s v="plays"/>
    <x v="0"/>
  </r>
  <r>
    <n v="4041"/>
    <x v="4034"/>
    <s v="A bold, colouful, vibrant play centred around the last remaining monarchy of Africa."/>
    <n v="5000"/>
    <n v="21"/>
    <x v="2"/>
    <x v="1"/>
    <s v="GBP"/>
    <d v="2016-09-06T11:22:34"/>
    <x v="4041"/>
    <b v="0"/>
    <n v="2"/>
    <b v="0"/>
    <s v="theater/plays"/>
    <n v="0"/>
    <n v="10.5"/>
    <x v="1"/>
    <s v="plays"/>
    <x v="2"/>
  </r>
  <r>
    <n v="4042"/>
    <x v="4035"/>
    <s v="Acting group and production for inner city youth, about inner city youth. The problems and stuation that they see everyday."/>
    <n v="10000"/>
    <n v="21"/>
    <x v="2"/>
    <x v="0"/>
    <s v="USD"/>
    <d v="2015-01-20T19:16:00"/>
    <x v="4042"/>
    <b v="0"/>
    <n v="3"/>
    <b v="0"/>
    <s v="theater/plays"/>
    <n v="0"/>
    <n v="7"/>
    <x v="1"/>
    <s v="plays"/>
    <x v="3"/>
  </r>
  <r>
    <n v="4043"/>
    <x v="4036"/>
    <s v="This could be my last play, need to bring my son out to see it before it's over.  Need to fly him here from BC"/>
    <n v="300"/>
    <n v="0"/>
    <x v="2"/>
    <x v="5"/>
    <s v="CAD"/>
    <d v="2014-11-20T22:58:45"/>
    <x v="4043"/>
    <b v="0"/>
    <n v="0"/>
    <b v="0"/>
    <s v="theater/plays"/>
    <n v="0"/>
    <s v="0"/>
    <x v="1"/>
    <s v="plays"/>
    <x v="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b v="0"/>
    <n v="4"/>
    <b v="0"/>
    <s v="theater/plays"/>
    <n v="38"/>
    <n v="56.25"/>
    <x v="1"/>
    <s v="plays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b v="0"/>
    <n v="1"/>
    <b v="0"/>
    <s v="theater/plays"/>
    <n v="0"/>
    <n v="1"/>
    <x v="1"/>
    <s v="plays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b v="0"/>
    <n v="12"/>
    <b v="0"/>
    <s v="theater/plays"/>
    <n v="8"/>
    <n v="38.33"/>
    <x v="1"/>
    <s v="plays"/>
    <x v="3"/>
  </r>
  <r>
    <n v="4047"/>
    <x v="4040"/>
    <s v="A conservative grandmother takes her hip-hop generation grandchildren through the history of Gospel music in one night..."/>
    <n v="5000"/>
    <n v="110"/>
    <x v="2"/>
    <x v="0"/>
    <s v="USD"/>
    <d v="2015-01-11T01:00:00"/>
    <x v="4047"/>
    <b v="0"/>
    <n v="4"/>
    <b v="0"/>
    <s v="theater/plays"/>
    <n v="2"/>
    <n v="27.5"/>
    <x v="1"/>
    <s v="plays"/>
    <x v="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b v="0"/>
    <n v="91"/>
    <b v="0"/>
    <s v="theater/plays"/>
    <n v="18"/>
    <n v="32.979999999999997"/>
    <x v="1"/>
    <s v="plays"/>
    <x v="2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b v="0"/>
    <n v="1"/>
    <b v="0"/>
    <s v="theater/plays"/>
    <n v="0"/>
    <n v="16"/>
    <x v="1"/>
    <s v="plays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b v="0"/>
    <n v="1"/>
    <b v="0"/>
    <s v="theater/plays"/>
    <n v="0"/>
    <n v="1"/>
    <x v="1"/>
    <s v="plays"/>
    <x v="3"/>
  </r>
  <r>
    <n v="4051"/>
    <x v="4044"/>
    <s v="It is a heart-breaking life story of Wu family who tries to preserve the gem of Chinese Kun Opera through generations."/>
    <n v="500"/>
    <n v="0"/>
    <x v="2"/>
    <x v="0"/>
    <s v="USD"/>
    <d v="2014-05-09T06:53:00"/>
    <x v="4051"/>
    <b v="0"/>
    <n v="0"/>
    <b v="0"/>
    <s v="theater/plays"/>
    <n v="0"/>
    <s v="0"/>
    <x v="1"/>
    <s v="plays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b v="0"/>
    <n v="13"/>
    <b v="0"/>
    <s v="theater/plays"/>
    <n v="38"/>
    <n v="86.62"/>
    <x v="1"/>
    <s v="plays"/>
    <x v="3"/>
  </r>
  <r>
    <n v="4053"/>
    <x v="4046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b v="0"/>
    <n v="2"/>
    <b v="0"/>
    <s v="theater/plays"/>
    <n v="22"/>
    <n v="55"/>
    <x v="1"/>
    <s v="plays"/>
    <x v="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b v="0"/>
    <n v="0"/>
    <b v="0"/>
    <s v="theater/plays"/>
    <n v="0"/>
    <s v="0"/>
    <x v="1"/>
    <s v="plays"/>
    <x v="2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b v="0"/>
    <n v="21"/>
    <b v="0"/>
    <s v="theater/plays"/>
    <n v="18"/>
    <n v="41.95"/>
    <x v="1"/>
    <s v="plays"/>
    <x v="3"/>
  </r>
  <r>
    <n v="4056"/>
    <x v="4049"/>
    <s v="American Pride is a play centered on the Poetry of one Iraq War veteran, and follows her journey through war and back home."/>
    <n v="1500"/>
    <n v="795"/>
    <x v="2"/>
    <x v="0"/>
    <s v="USD"/>
    <d v="2016-07-03T19:59:00"/>
    <x v="4056"/>
    <b v="0"/>
    <n v="9"/>
    <b v="0"/>
    <s v="theater/plays"/>
    <n v="53"/>
    <n v="88.33"/>
    <x v="1"/>
    <s v="plays"/>
    <x v="2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b v="0"/>
    <n v="6"/>
    <b v="0"/>
    <s v="theater/plays"/>
    <n v="22"/>
    <n v="129.16999999999999"/>
    <x v="1"/>
    <s v="plays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d v="2016-04-01T03:59:00"/>
    <x v="4058"/>
    <b v="0"/>
    <n v="4"/>
    <b v="0"/>
    <s v="theater/plays"/>
    <n v="3"/>
    <n v="23.75"/>
    <x v="1"/>
    <s v="plays"/>
    <x v="2"/>
  </r>
  <r>
    <n v="4059"/>
    <x v="4052"/>
    <s v="A very Canadian children's play inspired by the tradition of British pantomimes like Aladdin, and the Nutcracker."/>
    <n v="10000"/>
    <n v="250"/>
    <x v="2"/>
    <x v="5"/>
    <s v="CAD"/>
    <d v="2014-09-16T03:00:00"/>
    <x v="4059"/>
    <b v="0"/>
    <n v="7"/>
    <b v="0"/>
    <s v="theater/plays"/>
    <n v="3"/>
    <n v="35.71"/>
    <x v="1"/>
    <s v="plays"/>
    <x v="3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b v="0"/>
    <n v="5"/>
    <b v="0"/>
    <s v="theater/plays"/>
    <n v="3"/>
    <n v="57"/>
    <x v="1"/>
    <s v="plays"/>
    <x v="3"/>
  </r>
  <r>
    <n v="4061"/>
    <x v="4054"/>
    <s v="SKYLAR'S SYNDROME is a tremendous psychodrama by master playwright Gavin Kayner!"/>
    <n v="525"/>
    <n v="0"/>
    <x v="2"/>
    <x v="0"/>
    <s v="USD"/>
    <d v="2016-04-21T02:23:43"/>
    <x v="4061"/>
    <b v="0"/>
    <n v="0"/>
    <b v="0"/>
    <s v="theater/plays"/>
    <n v="0"/>
    <s v="0"/>
    <x v="1"/>
    <s v="plays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b v="0"/>
    <n v="3"/>
    <b v="0"/>
    <s v="theater/plays"/>
    <n v="2"/>
    <n v="163.33000000000001"/>
    <x v="1"/>
    <s v="plays"/>
    <x v="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b v="0"/>
    <n v="9"/>
    <b v="0"/>
    <s v="theater/plays"/>
    <n v="1"/>
    <n v="15"/>
    <x v="1"/>
    <s v="plays"/>
    <x v="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b v="0"/>
    <n v="6"/>
    <b v="0"/>
    <s v="theater/plays"/>
    <n v="19"/>
    <n v="64.17"/>
    <x v="1"/>
    <s v="plays"/>
    <x v="0"/>
  </r>
  <r>
    <n v="4065"/>
    <x v="4058"/>
    <s v="A classical/ fantasy version of midsummers done by professionally trained actors in Tulsa!"/>
    <n v="4000"/>
    <n v="27"/>
    <x v="2"/>
    <x v="0"/>
    <s v="USD"/>
    <d v="2014-08-12T22:50:11"/>
    <x v="4065"/>
    <b v="0"/>
    <n v="4"/>
    <b v="0"/>
    <s v="theater/plays"/>
    <n v="1"/>
    <n v="6.75"/>
    <x v="1"/>
    <s v="plays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b v="0"/>
    <n v="1"/>
    <b v="0"/>
    <s v="theater/plays"/>
    <n v="0"/>
    <n v="25"/>
    <x v="1"/>
    <s v="plays"/>
    <x v="2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b v="0"/>
    <n v="17"/>
    <b v="0"/>
    <s v="theater/plays"/>
    <n v="61"/>
    <n v="179.12"/>
    <x v="1"/>
    <s v="plays"/>
    <x v="0"/>
  </r>
  <r>
    <n v="4068"/>
    <x v="4061"/>
    <s v="Be a PRODUCER of the Original stage play BELLE DAME SANS MERCI by Michael Fenlason! :-) :-( !"/>
    <n v="3495"/>
    <n v="34.950000000000003"/>
    <x v="2"/>
    <x v="0"/>
    <s v="USD"/>
    <d v="2017-01-13T23:05:00"/>
    <x v="4068"/>
    <b v="0"/>
    <n v="1"/>
    <b v="0"/>
    <s v="theater/plays"/>
    <n v="1"/>
    <n v="34.950000000000003"/>
    <x v="1"/>
    <s v="plays"/>
    <x v="2"/>
  </r>
  <r>
    <n v="4069"/>
    <x v="4062"/>
    <s v="'The Pendulum Swings' is a three-act dark comedy that sees Frank and Michael await their execution on Death Row."/>
    <n v="1250"/>
    <n v="430"/>
    <x v="2"/>
    <x v="1"/>
    <s v="GBP"/>
    <d v="2015-02-28T12:00:00"/>
    <x v="4069"/>
    <b v="0"/>
    <n v="13"/>
    <b v="0"/>
    <s v="theater/plays"/>
    <n v="34"/>
    <n v="33.08"/>
    <x v="1"/>
    <s v="plays"/>
    <x v="0"/>
  </r>
  <r>
    <n v="4070"/>
    <x v="4063"/>
    <s v="V-Day Southern Utah University 2015 and Second Studio Players presents: The Vagina Monologues"/>
    <n v="1000"/>
    <n v="165"/>
    <x v="2"/>
    <x v="0"/>
    <s v="USD"/>
    <d v="2015-03-01T03:00:00"/>
    <x v="4070"/>
    <b v="0"/>
    <n v="6"/>
    <b v="0"/>
    <s v="theater/plays"/>
    <n v="17"/>
    <n v="27.5"/>
    <x v="1"/>
    <s v="plays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b v="0"/>
    <n v="0"/>
    <b v="0"/>
    <s v="theater/plays"/>
    <n v="0"/>
    <s v="0"/>
    <x v="1"/>
    <s v="plays"/>
    <x v="2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b v="0"/>
    <n v="2"/>
    <b v="0"/>
    <s v="theater/plays"/>
    <n v="0"/>
    <n v="2"/>
    <x v="1"/>
    <s v="plays"/>
    <x v="3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b v="0"/>
    <n v="2"/>
    <b v="0"/>
    <s v="theater/plays"/>
    <n v="1"/>
    <n v="18.5"/>
    <x v="1"/>
    <s v="plays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b v="0"/>
    <n v="21"/>
    <b v="0"/>
    <s v="theater/plays"/>
    <n v="27"/>
    <n v="35"/>
    <x v="1"/>
    <s v="plays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b v="0"/>
    <n v="13"/>
    <b v="0"/>
    <s v="theater/plays"/>
    <n v="29"/>
    <n v="44.31"/>
    <x v="1"/>
    <s v="plays"/>
    <x v="3"/>
  </r>
  <r>
    <n v="4076"/>
    <x v="4069"/>
    <s v="A play to raise awareness about the effects of mental illness on a military family in the Cold War area."/>
    <n v="700"/>
    <n v="0"/>
    <x v="2"/>
    <x v="0"/>
    <s v="USD"/>
    <d v="2014-10-21T19:51:00"/>
    <x v="4076"/>
    <b v="0"/>
    <n v="0"/>
    <b v="0"/>
    <s v="theater/plays"/>
    <n v="0"/>
    <s v="0"/>
    <x v="1"/>
    <s v="plays"/>
    <x v="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b v="0"/>
    <n v="6"/>
    <b v="0"/>
    <s v="theater/plays"/>
    <n v="9"/>
    <n v="222.5"/>
    <x v="1"/>
    <s v="plays"/>
    <x v="2"/>
  </r>
  <r>
    <n v="4078"/>
    <x v="4071"/>
    <s v="Theatre Memoire are a High Wycombe based theatre company. Performing plays about multi-culturalism and interconectedness."/>
    <n v="250"/>
    <n v="0"/>
    <x v="2"/>
    <x v="1"/>
    <s v="GBP"/>
    <d v="2017-01-27T18:54:02"/>
    <x v="4078"/>
    <b v="0"/>
    <n v="0"/>
    <b v="0"/>
    <s v="theater/plays"/>
    <n v="0"/>
    <s v="0"/>
    <x v="1"/>
    <s v="plays"/>
    <x v="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b v="0"/>
    <n v="1"/>
    <b v="0"/>
    <s v="theater/plays"/>
    <n v="0"/>
    <n v="5"/>
    <x v="1"/>
    <s v="plays"/>
    <x v="2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b v="0"/>
    <n v="0"/>
    <b v="0"/>
    <s v="theater/plays"/>
    <n v="0"/>
    <s v="0"/>
    <x v="1"/>
    <s v="plays"/>
    <x v="2"/>
  </r>
  <r>
    <n v="4081"/>
    <x v="4074"/>
    <s v="AUTheatreWing is a student theatre association fostering the development of the dramatic arts at our university."/>
    <n v="2224"/>
    <n v="350"/>
    <x v="2"/>
    <x v="0"/>
    <s v="USD"/>
    <d v="2015-03-08T12:57:05"/>
    <x v="4081"/>
    <b v="0"/>
    <n v="12"/>
    <b v="0"/>
    <s v="theater/plays"/>
    <n v="16"/>
    <n v="29.17"/>
    <x v="1"/>
    <s v="plays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b v="0"/>
    <n v="2"/>
    <b v="0"/>
    <s v="theater/plays"/>
    <n v="2"/>
    <n v="1.5"/>
    <x v="1"/>
    <s v="plays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b v="0"/>
    <n v="6"/>
    <b v="0"/>
    <s v="theater/plays"/>
    <n v="22"/>
    <n v="126.5"/>
    <x v="1"/>
    <s v="plays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b v="0"/>
    <n v="1"/>
    <b v="0"/>
    <s v="theater/plays"/>
    <n v="0"/>
    <n v="10"/>
    <x v="1"/>
    <s v="plays"/>
    <x v="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b v="0"/>
    <n v="1"/>
    <b v="0"/>
    <s v="theater/plays"/>
    <n v="0"/>
    <n v="10"/>
    <x v="1"/>
    <s v="plays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b v="0"/>
    <n v="5"/>
    <b v="0"/>
    <s v="theater/plays"/>
    <n v="5"/>
    <n v="9.4"/>
    <x v="1"/>
    <s v="plays"/>
    <x v="0"/>
  </r>
  <r>
    <n v="4087"/>
    <x v="4080"/>
    <s v="Comedy Stage Play"/>
    <n v="9600"/>
    <n v="0"/>
    <x v="2"/>
    <x v="0"/>
    <s v="USD"/>
    <d v="2016-07-17T17:49:46"/>
    <x v="4087"/>
    <b v="0"/>
    <n v="0"/>
    <b v="0"/>
    <s v="theater/plays"/>
    <n v="0"/>
    <s v="0"/>
    <x v="1"/>
    <s v="plays"/>
    <x v="2"/>
  </r>
  <r>
    <n v="4088"/>
    <x v="4081"/>
    <s v="Young persons theatre company working in deprived area seeking funding for children's theatrical production."/>
    <n v="2000"/>
    <n v="216"/>
    <x v="2"/>
    <x v="1"/>
    <s v="GBP"/>
    <d v="2015-01-16T10:26:00"/>
    <x v="4088"/>
    <b v="0"/>
    <n v="3"/>
    <b v="0"/>
    <s v="theater/plays"/>
    <n v="11"/>
    <n v="72"/>
    <x v="1"/>
    <s v="plays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b v="0"/>
    <n v="8"/>
    <b v="0"/>
    <s v="theater/plays"/>
    <n v="5"/>
    <n v="30"/>
    <x v="1"/>
    <s v="plays"/>
    <x v="0"/>
  </r>
  <r>
    <n v="4090"/>
    <x v="4083"/>
    <s v="A gripping re-enactment of a true breast cancer survival story, highlighted with inspiration and laughter!"/>
    <n v="1000"/>
    <n v="32"/>
    <x v="2"/>
    <x v="0"/>
    <s v="USD"/>
    <d v="2015-08-07T15:00:00"/>
    <x v="4090"/>
    <b v="0"/>
    <n v="3"/>
    <b v="0"/>
    <s v="theater/plays"/>
    <n v="3"/>
    <n v="10.67"/>
    <x v="1"/>
    <s v="plays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b v="0"/>
    <n v="8"/>
    <b v="0"/>
    <s v="theater/plays"/>
    <n v="13"/>
    <n v="25.5"/>
    <x v="1"/>
    <s v="plays"/>
    <x v="3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b v="0"/>
    <n v="1"/>
    <b v="0"/>
    <s v="theater/plays"/>
    <n v="0"/>
    <n v="20"/>
    <x v="1"/>
    <s v="plays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b v="0"/>
    <n v="4"/>
    <b v="0"/>
    <s v="theater/plays"/>
    <n v="2"/>
    <n v="15"/>
    <x v="1"/>
    <s v="plays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d v="2014-10-22T04:59:00"/>
    <x v="4094"/>
    <b v="0"/>
    <n v="8"/>
    <b v="0"/>
    <s v="theater/plays"/>
    <n v="37"/>
    <n v="91.25"/>
    <x v="1"/>
    <s v="plays"/>
    <x v="3"/>
  </r>
  <r>
    <n v="4095"/>
    <x v="4088"/>
    <s v="Proyecto teatral dirigido por MartÃ­n Acosta que habla y reflexiona sobre el amor y su naturaleza."/>
    <n v="30000"/>
    <n v="800"/>
    <x v="2"/>
    <x v="14"/>
    <s v="MXN"/>
    <d v="2016-12-19T00:45:50"/>
    <x v="4095"/>
    <b v="0"/>
    <n v="1"/>
    <b v="0"/>
    <s v="theater/plays"/>
    <n v="3"/>
    <n v="800"/>
    <x v="1"/>
    <s v="plays"/>
    <x v="2"/>
  </r>
  <r>
    <n v="4096"/>
    <x v="4089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b v="0"/>
    <n v="5"/>
    <b v="0"/>
    <s v="theater/plays"/>
    <n v="11"/>
    <n v="80"/>
    <x v="1"/>
    <s v="plays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b v="0"/>
    <n v="0"/>
    <b v="0"/>
    <s v="theater/plays"/>
    <n v="0"/>
    <s v="0"/>
    <x v="1"/>
    <s v="plays"/>
    <x v="0"/>
  </r>
  <r>
    <n v="4098"/>
    <x v="4091"/>
    <s v="Community Youth play, written by and performed by the youth about finding joy in the simple things in life"/>
    <n v="75000"/>
    <n v="0"/>
    <x v="2"/>
    <x v="0"/>
    <s v="USD"/>
    <d v="2016-06-04T17:19:57"/>
    <x v="4098"/>
    <b v="0"/>
    <n v="0"/>
    <b v="0"/>
    <s v="theater/plays"/>
    <n v="0"/>
    <s v="0"/>
    <x v="1"/>
    <s v="plays"/>
    <x v="2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b v="0"/>
    <n v="1"/>
    <b v="0"/>
    <s v="theater/plays"/>
    <n v="1"/>
    <n v="50"/>
    <x v="1"/>
    <s v="plays"/>
    <x v="2"/>
  </r>
  <r>
    <n v="4100"/>
    <x v="4093"/>
    <s v="How does war change a family?  A peek into one family's kitchen as their soldier fights in Iraq."/>
    <n v="270"/>
    <n v="0"/>
    <x v="2"/>
    <x v="0"/>
    <s v="USD"/>
    <d v="2014-10-25T02:59:50"/>
    <x v="4100"/>
    <b v="0"/>
    <n v="0"/>
    <b v="0"/>
    <s v="theater/plays"/>
    <n v="0"/>
    <s v="0"/>
    <x v="1"/>
    <s v="plays"/>
    <x v="3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b v="0"/>
    <n v="0"/>
    <b v="0"/>
    <s v="theater/plays"/>
    <n v="0"/>
    <s v="0"/>
    <x v="1"/>
    <s v="plays"/>
    <x v="2"/>
  </r>
  <r>
    <n v="4102"/>
    <x v="4095"/>
    <s v="Local Community theater to get up and running in the Idaho Falls area. Something new, something different!"/>
    <n v="500"/>
    <n v="137"/>
    <x v="2"/>
    <x v="0"/>
    <s v="USD"/>
    <d v="2016-05-15T20:21:13"/>
    <x v="4102"/>
    <b v="0"/>
    <n v="6"/>
    <b v="0"/>
    <s v="theater/plays"/>
    <n v="27"/>
    <n v="22.83"/>
    <x v="1"/>
    <s v="plays"/>
    <x v="2"/>
  </r>
  <r>
    <n v="4103"/>
    <x v="4096"/>
    <s v="Weather Men is a play, written by Nathan Black.  A comedy/drama that explores the question of 'why people stay together?'"/>
    <n v="1000"/>
    <n v="100"/>
    <x v="2"/>
    <x v="0"/>
    <s v="USD"/>
    <d v="2015-08-26T18:32:00"/>
    <x v="4103"/>
    <b v="0"/>
    <n v="6"/>
    <b v="0"/>
    <s v="theater/plays"/>
    <n v="10"/>
    <n v="16.670000000000002"/>
    <x v="1"/>
    <s v="plays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b v="0"/>
    <n v="14"/>
    <b v="0"/>
    <s v="theater/plays"/>
    <n v="21"/>
    <n v="45.79"/>
    <x v="1"/>
    <s v="plays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b v="0"/>
    <n v="6"/>
    <b v="0"/>
    <s v="theater/plays"/>
    <n v="7"/>
    <n v="383.33"/>
    <x v="1"/>
    <s v="plays"/>
    <x v="2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b v="0"/>
    <n v="33"/>
    <b v="0"/>
    <s v="theater/plays"/>
    <n v="71"/>
    <n v="106.97"/>
    <x v="1"/>
    <s v="plays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b v="0"/>
    <n v="4"/>
    <b v="0"/>
    <s v="theater/plays"/>
    <n v="2"/>
    <n v="10.25"/>
    <x v="1"/>
    <s v="plays"/>
    <x v="3"/>
  </r>
  <r>
    <n v="4108"/>
    <x v="4101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b v="0"/>
    <n v="1"/>
    <b v="0"/>
    <s v="theater/plays"/>
    <n v="2"/>
    <n v="59"/>
    <x v="1"/>
    <s v="plays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d v="2015-11-29T13:56:44"/>
    <x v="4109"/>
    <b v="0"/>
    <n v="0"/>
    <b v="0"/>
    <s v="theater/plays"/>
    <n v="0"/>
    <s v="0"/>
    <x v="1"/>
    <s v="plays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b v="0"/>
    <n v="6"/>
    <b v="0"/>
    <s v="theater/plays"/>
    <n v="29"/>
    <n v="14.33"/>
    <x v="1"/>
    <s v="plays"/>
    <x v="2"/>
  </r>
  <r>
    <n v="4111"/>
    <x v="4104"/>
    <s v="REBORN IN LOVE is the sequel to REBORN FROM ABOVE: A Tale of Eternal Love.  This is part two, of a One-Act play series."/>
    <n v="3000"/>
    <n v="94"/>
    <x v="2"/>
    <x v="0"/>
    <s v="USD"/>
    <d v="2015-02-24T03:15:40"/>
    <x v="4111"/>
    <b v="0"/>
    <n v="6"/>
    <b v="0"/>
    <s v="theater/plays"/>
    <n v="3"/>
    <n v="15.67"/>
    <x v="1"/>
    <s v="plays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b v="0"/>
    <n v="1"/>
    <b v="0"/>
    <s v="theater/plays"/>
    <n v="0"/>
    <n v="1"/>
    <x v="1"/>
    <s v="plays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b v="0"/>
    <n v="3"/>
    <b v="0"/>
    <s v="theater/plays"/>
    <n v="0"/>
    <n v="1"/>
    <x v="1"/>
    <s v="plays"/>
    <x v="0"/>
  </r>
  <r>
    <m/>
    <x v="4107"/>
    <m/>
    <m/>
    <m/>
    <x v="4"/>
    <x v="21"/>
    <m/>
    <m/>
    <x v="4114"/>
    <m/>
    <m/>
    <m/>
    <m/>
    <m/>
    <m/>
    <x v="9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AC9AF-B890-3448-BBF4-696CFEB19AD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19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8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95A3-F566-4895-B756-0501C056DD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2DB27-8922-4F45-9EDB-019B624598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7B8BC-5586-4680-BB14-0E30DC523F9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23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3C2525-D2B8-D743-8224-654E423D1348}" name="Table2" displayName="Table2" ref="A1:H14" totalsRowShown="0" dataDxfId="0" dataCellStyle="Percent">
  <autoFilter ref="A1:H14" xr:uid="{8C3C2525-D2B8-D743-8224-654E423D1348}"/>
  <tableColumns count="8">
    <tableColumn id="1" xr3:uid="{DB2914F3-B0BF-2549-A7D3-C07AD9AACC23}" name="Goal"/>
    <tableColumn id="2" xr3:uid="{E78DC0D4-C764-EF4D-A8FE-68EB0548341B}" name="Number Successful"/>
    <tableColumn id="3" xr3:uid="{203C9E7D-05C1-6640-8694-3E8CD5F4CE4C}" name="Number Failed"/>
    <tableColumn id="4" xr3:uid="{FE50C898-86B3-EF46-8406-4510CF40A34C}" name="Number canceled"/>
    <tableColumn id="5" xr3:uid="{1A600A57-6292-694E-BBB8-BE487CFE1864}" name="Total Projects">
      <calculatedColumnFormula>SUM(B2:D2)</calculatedColumnFormula>
    </tableColumn>
    <tableColumn id="6" xr3:uid="{A0B3D77A-D341-DC4A-8A90-364F7948C83A}" name="Percentage Successful" dataDxfId="3" dataCellStyle="Percent">
      <calculatedColumnFormula>B2/E2</calculatedColumnFormula>
    </tableColumn>
    <tableColumn id="7" xr3:uid="{F6228A7C-86CF-4541-90C5-5C6206DE598C}" name="Percentage Failed" dataDxfId="2" dataCellStyle="Percent">
      <calculatedColumnFormula>C2/E2</calculatedColumnFormula>
    </tableColumn>
    <tableColumn id="8" xr3:uid="{2BD3CEE9-5454-F24C-99DE-06DE8AD5C58A}" name="Percentage Canceled" dataDxfId="1" dataCellStyle="Percent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4" tint="0.79998168889431442"/>
  </sheetPr>
  <dimension ref="A1:S4115"/>
  <sheetViews>
    <sheetView zoomScale="95" zoomScaleNormal="95" workbookViewId="0">
      <selection activeCell="N527" sqref="N527"/>
    </sheetView>
  </sheetViews>
  <sheetFormatPr baseColWidth="10" defaultColWidth="8.83203125" defaultRowHeight="15" x14ac:dyDescent="0.2"/>
  <cols>
    <col min="1" max="1" width="7.1640625" bestFit="1" customWidth="1"/>
    <col min="2" max="2" width="38.5" style="3" customWidth="1"/>
    <col min="3" max="3" width="79.164062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" bestFit="1" customWidth="1"/>
    <col min="8" max="8" width="8.33203125" bestFit="1" customWidth="1"/>
    <col min="9" max="9" width="11.5" bestFit="1" customWidth="1"/>
    <col min="10" max="10" width="11.5" style="10" bestFit="1" customWidth="1"/>
    <col min="11" max="11" width="9.1640625" bestFit="1" customWidth="1"/>
    <col min="12" max="12" width="13.5" bestFit="1" customWidth="1"/>
    <col min="13" max="13" width="8.33203125" bestFit="1" customWidth="1"/>
    <col min="14" max="14" width="25.6640625" bestFit="1" customWidth="1"/>
    <col min="15" max="15" width="17.5" bestFit="1" customWidth="1"/>
    <col min="16" max="16" width="16.1640625" style="6" bestFit="1" customWidth="1"/>
    <col min="17" max="17" width="25.6640625" bestFit="1" customWidth="1"/>
    <col min="18" max="18" width="15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8358</v>
      </c>
      <c r="R1" s="17" t="s">
        <v>8359</v>
      </c>
      <c r="S1" s="17" t="s">
        <v>8381</v>
      </c>
    </row>
    <row r="2" spans="1:19" ht="32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42208.125</v>
      </c>
      <c r="J2" s="10">
        <v>42177.007071759261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>IFERROR(ROUND(E2/L2,2),"0")</f>
        <v>63.92</v>
      </c>
      <c r="Q2" s="12" t="s">
        <v>8308</v>
      </c>
      <c r="R2" t="s">
        <v>8309</v>
      </c>
      <c r="S2">
        <f>YEAR(J2)</f>
        <v>2015</v>
      </c>
    </row>
    <row r="3" spans="1:19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42796.600497685184</v>
      </c>
      <c r="J3" s="10">
        <v>42766.600497685184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ref="P3:P66" si="1">IFERROR(ROUND(E3/L3,2),"0")</f>
        <v>185.48</v>
      </c>
      <c r="Q3" s="12" t="s">
        <v>8308</v>
      </c>
      <c r="R3" t="s">
        <v>8309</v>
      </c>
      <c r="S3">
        <f t="shared" ref="S3:S66" si="2">YEAR(J3)</f>
        <v>2017</v>
      </c>
    </row>
    <row r="4" spans="1:19" ht="32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42415.702349537038</v>
      </c>
      <c r="J4" s="10">
        <v>42405.702349537038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  <c r="S4">
        <f t="shared" si="2"/>
        <v>2016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41858.515127314815</v>
      </c>
      <c r="J5" s="10">
        <v>41828.515127314815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  <c r="S5">
        <f t="shared" si="2"/>
        <v>2014</v>
      </c>
    </row>
    <row r="6" spans="1:19" ht="32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42357.834247685183</v>
      </c>
      <c r="J6" s="10">
        <v>42327.834247685183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  <c r="S6">
        <f t="shared" si="2"/>
        <v>2015</v>
      </c>
    </row>
    <row r="7" spans="1:19" ht="3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42580.232638888891</v>
      </c>
      <c r="J7" s="10">
        <v>42563.932951388888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  <c r="S7">
        <f t="shared" si="2"/>
        <v>2016</v>
      </c>
    </row>
    <row r="8" spans="1:19" ht="32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41804.072337962964</v>
      </c>
      <c r="J8" s="10">
        <v>41794.072337962964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  <c r="S8">
        <f t="shared" si="2"/>
        <v>2014</v>
      </c>
    </row>
    <row r="9" spans="1:19" ht="32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42556.047071759254</v>
      </c>
      <c r="J9" s="10">
        <v>42516.047071759254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  <c r="S9">
        <f t="shared" si="2"/>
        <v>2016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42475.875</v>
      </c>
      <c r="J10" s="10">
        <v>42468.94458333333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  <c r="S10">
        <f t="shared" si="2"/>
        <v>2016</v>
      </c>
    </row>
    <row r="11" spans="1:19" ht="32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42477.103518518517</v>
      </c>
      <c r="J11" s="10">
        <v>42447.103518518517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  <c r="S11">
        <f t="shared" si="2"/>
        <v>2016</v>
      </c>
    </row>
    <row r="12" spans="1:19" ht="3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41815.068043981482</v>
      </c>
      <c r="J12" s="10">
        <v>41780.068043981482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  <c r="S12">
        <f t="shared" si="2"/>
        <v>2014</v>
      </c>
    </row>
    <row r="13" spans="1:19" ht="32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42604.125</v>
      </c>
      <c r="J13" s="10">
        <v>42572.778495370367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  <c r="S13">
        <f t="shared" si="2"/>
        <v>2016</v>
      </c>
    </row>
    <row r="14" spans="1:19" ht="32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41836.125</v>
      </c>
      <c r="J14" s="10">
        <v>41791.713252314818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  <c r="S14">
        <f t="shared" si="2"/>
        <v>2014</v>
      </c>
    </row>
    <row r="15" spans="1:19" ht="16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42544.852083333331</v>
      </c>
      <c r="J15" s="10">
        <v>42508.677187499998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  <c r="S15">
        <f t="shared" si="2"/>
        <v>2016</v>
      </c>
    </row>
    <row r="16" spans="1:19" ht="16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41833.582638888889</v>
      </c>
      <c r="J16" s="10">
        <v>41808.02648148148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  <c r="S16">
        <f t="shared" si="2"/>
        <v>2014</v>
      </c>
    </row>
    <row r="17" spans="1:19" ht="32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42274.843055555553</v>
      </c>
      <c r="J17" s="10">
        <v>42256.391875000001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  <c r="S17">
        <f t="shared" si="2"/>
        <v>2015</v>
      </c>
    </row>
    <row r="18" spans="1:19" ht="32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41806.229166666664</v>
      </c>
      <c r="J18" s="10">
        <v>41760.796423611115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  <c r="S18">
        <f t="shared" si="2"/>
        <v>2014</v>
      </c>
    </row>
    <row r="19" spans="1:19" ht="32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41947.773402777777</v>
      </c>
      <c r="J19" s="10">
        <v>41917.731736111113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  <c r="S19">
        <f t="shared" si="2"/>
        <v>2014</v>
      </c>
    </row>
    <row r="20" spans="1:19" ht="32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41899.542314814811</v>
      </c>
      <c r="J20" s="10">
        <v>41869.542314814811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  <c r="S20">
        <f t="shared" si="2"/>
        <v>2014</v>
      </c>
    </row>
    <row r="21" spans="1:19" ht="32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42205.816365740742</v>
      </c>
      <c r="J21" s="10">
        <v>42175.816365740742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  <c r="S21">
        <f t="shared" si="2"/>
        <v>2015</v>
      </c>
    </row>
    <row r="22" spans="1:19" ht="32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42260.758240740739</v>
      </c>
      <c r="J22" s="10">
        <v>42200.758240740739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  <c r="S22">
        <f t="shared" si="2"/>
        <v>2015</v>
      </c>
    </row>
    <row r="23" spans="1:19" ht="32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41908.627187500002</v>
      </c>
      <c r="J23" s="10">
        <v>41878.627187500002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  <c r="S23">
        <f t="shared" si="2"/>
        <v>2014</v>
      </c>
    </row>
    <row r="24" spans="1:19" ht="16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42005.332638888889</v>
      </c>
      <c r="J24" s="10">
        <v>41989.91134259259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  <c r="S24">
        <f t="shared" si="2"/>
        <v>2014</v>
      </c>
    </row>
    <row r="25" spans="1:19" ht="32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42124.638888888891</v>
      </c>
      <c r="J25" s="10">
        <v>42097.778946759259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  <c r="S25">
        <f t="shared" si="2"/>
        <v>2015</v>
      </c>
    </row>
    <row r="26" spans="1:19" ht="16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42262.818749999999</v>
      </c>
      <c r="J26" s="10">
        <v>42229.820173611108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  <c r="S26">
        <f t="shared" si="2"/>
        <v>2015</v>
      </c>
    </row>
    <row r="27" spans="1:19" ht="32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42378.025011574078</v>
      </c>
      <c r="J27" s="10">
        <v>42318.025011574078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  <c r="S27">
        <f t="shared" si="2"/>
        <v>2015</v>
      </c>
    </row>
    <row r="28" spans="1:19" ht="16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41868.515555555554</v>
      </c>
      <c r="J28" s="10">
        <v>41828.515555555554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  <c r="S28">
        <f t="shared" si="2"/>
        <v>2014</v>
      </c>
    </row>
    <row r="29" spans="1:19" ht="32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41959.206400462965</v>
      </c>
      <c r="J29" s="10">
        <v>41929.164733796293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  <c r="S29">
        <f t="shared" si="2"/>
        <v>2014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42354.96393518518</v>
      </c>
      <c r="J30" s="10">
        <v>42324.96393518518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  <c r="S30">
        <f t="shared" si="2"/>
        <v>2015</v>
      </c>
    </row>
    <row r="31" spans="1:19" ht="32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41842.67324074074</v>
      </c>
      <c r="J31" s="10">
        <v>41812.67324074074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  <c r="S31">
        <f t="shared" si="2"/>
        <v>2014</v>
      </c>
    </row>
    <row r="32" spans="1:19" ht="32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41872.292997685188</v>
      </c>
      <c r="J32" s="10">
        <v>41842.292997685188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  <c r="S32">
        <f t="shared" si="2"/>
        <v>2014</v>
      </c>
    </row>
    <row r="33" spans="1:19" ht="32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42394.79206018518</v>
      </c>
      <c r="J33" s="10">
        <v>42376.79206018518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  <c r="S33">
        <f t="shared" si="2"/>
        <v>2016</v>
      </c>
    </row>
    <row r="34" spans="1:19" ht="32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42503.165972222225</v>
      </c>
      <c r="J34" s="10">
        <v>42461.627511574072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  <c r="S34">
        <f t="shared" si="2"/>
        <v>2016</v>
      </c>
    </row>
    <row r="35" spans="1:19" ht="32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42316.702557870369</v>
      </c>
      <c r="J35" s="10">
        <v>42286.660891203705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  <c r="S35">
        <f t="shared" si="2"/>
        <v>2015</v>
      </c>
    </row>
    <row r="36" spans="1:19" ht="32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41856.321770833332</v>
      </c>
      <c r="J36" s="10">
        <v>41841.321770833332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  <c r="S36">
        <f t="shared" si="2"/>
        <v>2014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42122</v>
      </c>
      <c r="J37" s="10">
        <v>42098.291828703703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  <c r="S37">
        <f t="shared" si="2"/>
        <v>2015</v>
      </c>
    </row>
    <row r="38" spans="1:19" ht="16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42098.265335648146</v>
      </c>
      <c r="J38" s="10">
        <v>42068.307002314818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  <c r="S38">
        <f t="shared" si="2"/>
        <v>2015</v>
      </c>
    </row>
    <row r="39" spans="1:19" ht="32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42062.693043981482</v>
      </c>
      <c r="J39" s="10">
        <v>42032.693043981482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  <c r="S39">
        <f t="shared" si="2"/>
        <v>2015</v>
      </c>
    </row>
    <row r="40" spans="1:19" ht="32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41405.057222222225</v>
      </c>
      <c r="J40" s="10">
        <v>41375.057222222225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  <c r="S40">
        <f t="shared" si="2"/>
        <v>2013</v>
      </c>
    </row>
    <row r="41" spans="1:19" ht="32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41784.957638888889</v>
      </c>
      <c r="J41" s="10">
        <v>41754.047083333331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  <c r="S41">
        <f t="shared" si="2"/>
        <v>2014</v>
      </c>
    </row>
    <row r="42" spans="1:19" ht="32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41809.166666666664</v>
      </c>
      <c r="J42" s="10">
        <v>41789.21398148148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  <c r="S42">
        <f t="shared" si="2"/>
        <v>2014</v>
      </c>
    </row>
    <row r="43" spans="1:19" ht="32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41917.568912037037</v>
      </c>
      <c r="J43" s="10">
        <v>41887.568912037037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  <c r="S43">
        <f t="shared" si="2"/>
        <v>2014</v>
      </c>
    </row>
    <row r="44" spans="1:19" ht="32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42001.639189814814</v>
      </c>
      <c r="J44" s="10">
        <v>41971.639189814814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  <c r="S44">
        <f t="shared" si="2"/>
        <v>2014</v>
      </c>
    </row>
    <row r="45" spans="1:19" ht="32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41833</v>
      </c>
      <c r="J45" s="10">
        <v>41802.790347222224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  <c r="S45">
        <f t="shared" si="2"/>
        <v>2014</v>
      </c>
    </row>
    <row r="46" spans="1:19" ht="32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41919.098807870367</v>
      </c>
      <c r="J46" s="10">
        <v>41874.098807870367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  <c r="S46">
        <f t="shared" si="2"/>
        <v>2014</v>
      </c>
    </row>
    <row r="47" spans="1:19" ht="32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42487.623923611114</v>
      </c>
      <c r="J47" s="10">
        <v>42457.623923611114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  <c r="S47">
        <f t="shared" si="2"/>
        <v>2016</v>
      </c>
    </row>
    <row r="48" spans="1:19" ht="3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42353.96497685185</v>
      </c>
      <c r="J48" s="10">
        <v>42323.96497685185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  <c r="S48">
        <f t="shared" si="2"/>
        <v>2015</v>
      </c>
    </row>
    <row r="49" spans="1:19" ht="32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41992.861192129625</v>
      </c>
      <c r="J49" s="10">
        <v>41932.819525462961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  <c r="S49">
        <f t="shared" si="2"/>
        <v>2014</v>
      </c>
    </row>
    <row r="50" spans="1:19" ht="32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42064.5</v>
      </c>
      <c r="J50" s="10">
        <v>42033.516898148147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  <c r="S50">
        <f t="shared" si="2"/>
        <v>2015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42301.176446759258</v>
      </c>
      <c r="J51" s="10">
        <v>42271.176446759258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  <c r="S51">
        <f t="shared" si="2"/>
        <v>2015</v>
      </c>
    </row>
    <row r="52" spans="1:19" ht="32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42034.708333333328</v>
      </c>
      <c r="J52" s="10">
        <v>41995.752986111111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  <c r="S52">
        <f t="shared" si="2"/>
        <v>2014</v>
      </c>
    </row>
    <row r="53" spans="1:19" ht="32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42226.928668981476</v>
      </c>
      <c r="J53" s="10">
        <v>42196.928668981476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  <c r="S53">
        <f t="shared" si="2"/>
        <v>2015</v>
      </c>
    </row>
    <row r="54" spans="1:19" ht="32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41837.701921296299</v>
      </c>
      <c r="J54" s="10">
        <v>41807.701921296299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  <c r="S54">
        <f t="shared" si="2"/>
        <v>2014</v>
      </c>
    </row>
    <row r="55" spans="1:19" ht="16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41733.916666666664</v>
      </c>
      <c r="J55" s="10">
        <v>41719.549131944441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  <c r="S55">
        <f t="shared" si="2"/>
        <v>2014</v>
      </c>
    </row>
    <row r="56" spans="1:19" ht="32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42363.713206018518</v>
      </c>
      <c r="J56" s="10">
        <v>42333.713206018518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  <c r="S56">
        <f t="shared" si="2"/>
        <v>2015</v>
      </c>
    </row>
    <row r="57" spans="1:19" ht="32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42517.968935185185</v>
      </c>
      <c r="J57" s="10">
        <v>42496.968935185185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  <c r="S57">
        <f t="shared" si="2"/>
        <v>2016</v>
      </c>
    </row>
    <row r="58" spans="1:19" ht="16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42163.666666666672</v>
      </c>
      <c r="J58" s="10">
        <v>42149.548888888894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  <c r="S58">
        <f t="shared" si="2"/>
        <v>2015</v>
      </c>
    </row>
    <row r="59" spans="1:19" ht="3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42119.83289351852</v>
      </c>
      <c r="J59" s="10">
        <v>42089.83289351852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  <c r="S59">
        <f t="shared" si="2"/>
        <v>2015</v>
      </c>
    </row>
    <row r="60" spans="1:19" ht="16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41962.786712962959</v>
      </c>
      <c r="J60" s="10">
        <v>41932.745046296295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  <c r="S60">
        <f t="shared" si="2"/>
        <v>2014</v>
      </c>
    </row>
    <row r="61" spans="1:19" ht="32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42261.875</v>
      </c>
      <c r="J61" s="10">
        <v>42230.235833333332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  <c r="S61">
        <f t="shared" si="2"/>
        <v>2015</v>
      </c>
    </row>
    <row r="62" spans="1:19" ht="32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41721</v>
      </c>
      <c r="J62" s="10">
        <v>41701.901817129634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  <c r="S62">
        <f t="shared" si="2"/>
        <v>2014</v>
      </c>
    </row>
    <row r="63" spans="1:19" ht="32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41431.814317129625</v>
      </c>
      <c r="J63" s="10">
        <v>41409.814317129625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  <c r="S63">
        <f t="shared" si="2"/>
        <v>2013</v>
      </c>
    </row>
    <row r="64" spans="1:19" ht="32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41336.799513888887</v>
      </c>
      <c r="J64" s="10">
        <v>41311.799513888887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  <c r="S64">
        <f t="shared" si="2"/>
        <v>2013</v>
      </c>
    </row>
    <row r="65" spans="1:19" ht="32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41636.207638888889</v>
      </c>
      <c r="J65" s="10">
        <v>41612.912187499998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  <c r="S65">
        <f t="shared" si="2"/>
        <v>2013</v>
      </c>
    </row>
    <row r="66" spans="1:19" ht="32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41463.01829861111</v>
      </c>
      <c r="J66" s="10">
        <v>41433.01829861111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 s="6">
        <f t="shared" si="1"/>
        <v>86.67</v>
      </c>
      <c r="Q66" s="12" t="s">
        <v>8308</v>
      </c>
      <c r="R66" t="s">
        <v>8310</v>
      </c>
      <c r="S66">
        <f t="shared" si="2"/>
        <v>2013</v>
      </c>
    </row>
    <row r="67" spans="1:19" ht="16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41862.249305555553</v>
      </c>
      <c r="J67" s="10">
        <v>41835.821226851855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 s="6">
        <f t="shared" ref="P67:P130" si="4">IFERROR(ROUND(E67/L67,2),"0")</f>
        <v>132.05000000000001</v>
      </c>
      <c r="Q67" s="12" t="s">
        <v>8308</v>
      </c>
      <c r="R67" t="s">
        <v>8310</v>
      </c>
      <c r="S67">
        <f t="shared" ref="S67:S130" si="5">YEAR(J67)</f>
        <v>2014</v>
      </c>
    </row>
    <row r="68" spans="1:19" ht="16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42569.849768518514</v>
      </c>
      <c r="J68" s="10">
        <v>42539.849768518514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 s="6">
        <f t="shared" si="4"/>
        <v>91.23</v>
      </c>
      <c r="Q68" s="12" t="s">
        <v>8308</v>
      </c>
      <c r="R68" t="s">
        <v>8310</v>
      </c>
      <c r="S68">
        <f t="shared" si="5"/>
        <v>2016</v>
      </c>
    </row>
    <row r="69" spans="1:19" ht="32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41105.583379629628</v>
      </c>
      <c r="J69" s="10">
        <v>41075.583379629628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 s="6">
        <f t="shared" si="4"/>
        <v>116.25</v>
      </c>
      <c r="Q69" s="12" t="s">
        <v>8308</v>
      </c>
      <c r="R69" t="s">
        <v>8310</v>
      </c>
      <c r="S69">
        <f t="shared" si="5"/>
        <v>2012</v>
      </c>
    </row>
    <row r="70" spans="1:19" ht="32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41693.569340277776</v>
      </c>
      <c r="J70" s="10">
        <v>41663.569340277776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 s="6">
        <f t="shared" si="4"/>
        <v>21.19</v>
      </c>
      <c r="Q70" s="12" t="s">
        <v>8308</v>
      </c>
      <c r="R70" t="s">
        <v>8310</v>
      </c>
      <c r="S70">
        <f t="shared" si="5"/>
        <v>2014</v>
      </c>
    </row>
    <row r="71" spans="1:19" ht="32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40818.290972222225</v>
      </c>
      <c r="J71" s="10">
        <v>40786.187789351854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 s="6">
        <f t="shared" si="4"/>
        <v>62.33</v>
      </c>
      <c r="Q71" s="12" t="s">
        <v>8308</v>
      </c>
      <c r="R71" t="s">
        <v>8310</v>
      </c>
      <c r="S71">
        <f t="shared" si="5"/>
        <v>2011</v>
      </c>
    </row>
    <row r="72" spans="1:19" ht="32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40790.896354166667</v>
      </c>
      <c r="J72" s="10">
        <v>40730.896354166667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 s="6">
        <f t="shared" si="4"/>
        <v>37.409999999999997</v>
      </c>
      <c r="Q72" s="12" t="s">
        <v>8308</v>
      </c>
      <c r="R72" t="s">
        <v>8310</v>
      </c>
      <c r="S72">
        <f t="shared" si="5"/>
        <v>2011</v>
      </c>
    </row>
    <row r="73" spans="1:19" ht="32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41057.271493055552</v>
      </c>
      <c r="J73" s="10">
        <v>40997.271493055552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 s="6">
        <f t="shared" si="4"/>
        <v>69.72</v>
      </c>
      <c r="Q73" s="12" t="s">
        <v>8308</v>
      </c>
      <c r="R73" t="s">
        <v>8310</v>
      </c>
      <c r="S73">
        <f t="shared" si="5"/>
        <v>2012</v>
      </c>
    </row>
    <row r="74" spans="1:19" ht="32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41228</v>
      </c>
      <c r="J74" s="10">
        <v>41208.010196759264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 s="6">
        <f t="shared" si="4"/>
        <v>58.17</v>
      </c>
      <c r="Q74" s="12" t="s">
        <v>8308</v>
      </c>
      <c r="R74" t="s">
        <v>8310</v>
      </c>
      <c r="S74">
        <f t="shared" si="5"/>
        <v>2012</v>
      </c>
    </row>
    <row r="75" spans="1:19" ht="32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40666.165972222225</v>
      </c>
      <c r="J75" s="10">
        <v>40587.75675925926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 s="6">
        <f t="shared" si="4"/>
        <v>50</v>
      </c>
      <c r="Q75" s="12" t="s">
        <v>8308</v>
      </c>
      <c r="R75" t="s">
        <v>8310</v>
      </c>
      <c r="S75">
        <f t="shared" si="5"/>
        <v>2011</v>
      </c>
    </row>
    <row r="76" spans="1:19" ht="32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42390.487210648149</v>
      </c>
      <c r="J76" s="10">
        <v>42360.487210648149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 s="6">
        <f t="shared" si="4"/>
        <v>19.47</v>
      </c>
      <c r="Q76" s="12" t="s">
        <v>8308</v>
      </c>
      <c r="R76" t="s">
        <v>8310</v>
      </c>
      <c r="S76">
        <f t="shared" si="5"/>
        <v>2015</v>
      </c>
    </row>
    <row r="77" spans="1:19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41387.209166666667</v>
      </c>
      <c r="J77" s="10">
        <v>41357.209166666667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 s="6">
        <f t="shared" si="4"/>
        <v>85.96</v>
      </c>
      <c r="Q77" s="12" t="s">
        <v>8308</v>
      </c>
      <c r="R77" t="s">
        <v>8310</v>
      </c>
      <c r="S77">
        <f t="shared" si="5"/>
        <v>2013</v>
      </c>
    </row>
    <row r="78" spans="1:19" ht="32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40904.733310185184</v>
      </c>
      <c r="J78" s="10">
        <v>40844.691643518519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 s="6">
        <f t="shared" si="4"/>
        <v>30.67</v>
      </c>
      <c r="Q78" s="12" t="s">
        <v>8308</v>
      </c>
      <c r="R78" t="s">
        <v>8310</v>
      </c>
      <c r="S78">
        <f t="shared" si="5"/>
        <v>2011</v>
      </c>
    </row>
    <row r="79" spans="1:19" ht="16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41050.124305555553</v>
      </c>
      <c r="J79" s="10">
        <v>40997.144872685181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 s="6">
        <f t="shared" si="4"/>
        <v>60.38</v>
      </c>
      <c r="Q79" s="12" t="s">
        <v>8308</v>
      </c>
      <c r="R79" t="s">
        <v>8310</v>
      </c>
      <c r="S79">
        <f t="shared" si="5"/>
        <v>2012</v>
      </c>
    </row>
    <row r="80" spans="1:19" ht="8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42614.730567129634</v>
      </c>
      <c r="J80" s="10">
        <v>42604.730567129634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 s="6">
        <f t="shared" si="4"/>
        <v>38.6</v>
      </c>
      <c r="Q80" s="12" t="s">
        <v>8308</v>
      </c>
      <c r="R80" t="s">
        <v>8310</v>
      </c>
      <c r="S80">
        <f t="shared" si="5"/>
        <v>2016</v>
      </c>
    </row>
    <row r="81" spans="1:19" ht="32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41754.776539351849</v>
      </c>
      <c r="J81" s="10">
        <v>41724.776539351849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 s="6">
        <f t="shared" si="4"/>
        <v>40.270000000000003</v>
      </c>
      <c r="Q81" s="12" t="s">
        <v>8308</v>
      </c>
      <c r="R81" t="s">
        <v>8310</v>
      </c>
      <c r="S81">
        <f t="shared" si="5"/>
        <v>2014</v>
      </c>
    </row>
    <row r="82" spans="1:19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41618.083981481483</v>
      </c>
      <c r="J82" s="10">
        <v>41583.083981481483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 s="6">
        <f t="shared" si="4"/>
        <v>273.83</v>
      </c>
      <c r="Q82" s="12" t="s">
        <v>8308</v>
      </c>
      <c r="R82" t="s">
        <v>8310</v>
      </c>
      <c r="S82">
        <f t="shared" si="5"/>
        <v>2013</v>
      </c>
    </row>
    <row r="83" spans="1:19" ht="32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41104.126388888893</v>
      </c>
      <c r="J83" s="10">
        <v>41100.158877314811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 s="6">
        <f t="shared" si="4"/>
        <v>53.04</v>
      </c>
      <c r="Q83" s="12" t="s">
        <v>8308</v>
      </c>
      <c r="R83" t="s">
        <v>8310</v>
      </c>
      <c r="S83">
        <f t="shared" si="5"/>
        <v>2012</v>
      </c>
    </row>
    <row r="84" spans="1:19" ht="32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40825.820150462961</v>
      </c>
      <c r="J84" s="10">
        <v>40795.820150462961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 s="6">
        <f t="shared" si="4"/>
        <v>40.01</v>
      </c>
      <c r="Q84" s="12" t="s">
        <v>8308</v>
      </c>
      <c r="R84" t="s">
        <v>8310</v>
      </c>
      <c r="S84">
        <f t="shared" si="5"/>
        <v>2011</v>
      </c>
    </row>
    <row r="85" spans="1:19" ht="32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42057.479166666672</v>
      </c>
      <c r="J85" s="10">
        <v>42042.615613425922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 s="6">
        <f t="shared" si="4"/>
        <v>15.77</v>
      </c>
      <c r="Q85" s="12" t="s">
        <v>8308</v>
      </c>
      <c r="R85" t="s">
        <v>8310</v>
      </c>
      <c r="S85">
        <f t="shared" si="5"/>
        <v>2015</v>
      </c>
    </row>
    <row r="86" spans="1:19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40678.757939814815</v>
      </c>
      <c r="J86" s="10">
        <v>40648.757939814815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 s="6">
        <f t="shared" si="4"/>
        <v>71.430000000000007</v>
      </c>
      <c r="Q86" s="12" t="s">
        <v>8308</v>
      </c>
      <c r="R86" t="s">
        <v>8310</v>
      </c>
      <c r="S86">
        <f t="shared" si="5"/>
        <v>2011</v>
      </c>
    </row>
    <row r="87" spans="1:19" ht="32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40809.125428240739</v>
      </c>
      <c r="J87" s="10">
        <v>40779.125428240739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 s="6">
        <f t="shared" si="4"/>
        <v>71.709999999999994</v>
      </c>
      <c r="Q87" s="12" t="s">
        <v>8308</v>
      </c>
      <c r="R87" t="s">
        <v>8310</v>
      </c>
      <c r="S87">
        <f t="shared" si="5"/>
        <v>2011</v>
      </c>
    </row>
    <row r="88" spans="1:19" ht="32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42365.59774305555</v>
      </c>
      <c r="J88" s="10">
        <v>42291.556076388893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 s="6">
        <f t="shared" si="4"/>
        <v>375.76</v>
      </c>
      <c r="Q88" s="12" t="s">
        <v>8308</v>
      </c>
      <c r="R88" t="s">
        <v>8310</v>
      </c>
      <c r="S88">
        <f t="shared" si="5"/>
        <v>2015</v>
      </c>
    </row>
    <row r="89" spans="1:19" ht="32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40332.070138888885</v>
      </c>
      <c r="J89" s="10">
        <v>40322.539386574077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 s="6">
        <f t="shared" si="4"/>
        <v>104.6</v>
      </c>
      <c r="Q89" s="12" t="s">
        <v>8308</v>
      </c>
      <c r="R89" t="s">
        <v>8310</v>
      </c>
      <c r="S89">
        <f t="shared" si="5"/>
        <v>2010</v>
      </c>
    </row>
    <row r="90" spans="1:19" ht="32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41812.65892361111</v>
      </c>
      <c r="J90" s="10">
        <v>41786.65892361111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 s="6">
        <f t="shared" si="4"/>
        <v>60</v>
      </c>
      <c r="Q90" s="12" t="s">
        <v>8308</v>
      </c>
      <c r="R90" t="s">
        <v>8310</v>
      </c>
      <c r="S90">
        <f t="shared" si="5"/>
        <v>2014</v>
      </c>
    </row>
    <row r="91" spans="1:19" ht="3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41427.752222222218</v>
      </c>
      <c r="J91" s="10">
        <v>41402.752222222218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 s="6">
        <f t="shared" si="4"/>
        <v>123.29</v>
      </c>
      <c r="Q91" s="12" t="s">
        <v>8308</v>
      </c>
      <c r="R91" t="s">
        <v>8310</v>
      </c>
      <c r="S91">
        <f t="shared" si="5"/>
        <v>2013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40736.297442129631</v>
      </c>
      <c r="J92" s="10">
        <v>40706.297442129631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 s="6">
        <f t="shared" si="4"/>
        <v>31.38</v>
      </c>
      <c r="Q92" s="12" t="s">
        <v>8308</v>
      </c>
      <c r="R92" t="s">
        <v>8310</v>
      </c>
      <c r="S92">
        <f t="shared" si="5"/>
        <v>2011</v>
      </c>
    </row>
    <row r="93" spans="1:19" ht="32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40680.402361111112</v>
      </c>
      <c r="J93" s="10">
        <v>40619.402361111112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 s="6">
        <f t="shared" si="4"/>
        <v>78.260000000000005</v>
      </c>
      <c r="Q93" s="12" t="s">
        <v>8308</v>
      </c>
      <c r="R93" t="s">
        <v>8310</v>
      </c>
      <c r="S93">
        <f t="shared" si="5"/>
        <v>2011</v>
      </c>
    </row>
    <row r="94" spans="1:19" ht="32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42767.333333333328</v>
      </c>
      <c r="J94" s="10">
        <v>42721.198877314819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 s="6">
        <f t="shared" si="4"/>
        <v>122.33</v>
      </c>
      <c r="Q94" s="12" t="s">
        <v>8308</v>
      </c>
      <c r="R94" t="s">
        <v>8310</v>
      </c>
      <c r="S94">
        <f t="shared" si="5"/>
        <v>2016</v>
      </c>
    </row>
    <row r="95" spans="1:19" ht="32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41093.875</v>
      </c>
      <c r="J95" s="10">
        <v>41065.858067129629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 s="6">
        <f t="shared" si="4"/>
        <v>73.73</v>
      </c>
      <c r="Q95" s="12" t="s">
        <v>8308</v>
      </c>
      <c r="R95" t="s">
        <v>8310</v>
      </c>
      <c r="S95">
        <f t="shared" si="5"/>
        <v>2012</v>
      </c>
    </row>
    <row r="96" spans="1:19" ht="3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41736.717847222222</v>
      </c>
      <c r="J96" s="10">
        <v>41716.717847222222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 s="6">
        <f t="shared" si="4"/>
        <v>21.67</v>
      </c>
      <c r="Q96" s="12" t="s">
        <v>8308</v>
      </c>
      <c r="R96" t="s">
        <v>8310</v>
      </c>
      <c r="S96">
        <f t="shared" si="5"/>
        <v>2014</v>
      </c>
    </row>
    <row r="97" spans="1:19" ht="32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40965.005104166667</v>
      </c>
      <c r="J97" s="10">
        <v>40935.005104166667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 s="6">
        <f t="shared" si="4"/>
        <v>21.9</v>
      </c>
      <c r="Q97" s="12" t="s">
        <v>8308</v>
      </c>
      <c r="R97" t="s">
        <v>8310</v>
      </c>
      <c r="S97">
        <f t="shared" si="5"/>
        <v>2012</v>
      </c>
    </row>
    <row r="98" spans="1:19" ht="32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40391.125</v>
      </c>
      <c r="J98" s="10">
        <v>40324.662511574075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 s="6">
        <f t="shared" si="4"/>
        <v>50.59</v>
      </c>
      <c r="Q98" s="12" t="s">
        <v>8308</v>
      </c>
      <c r="R98" t="s">
        <v>8310</v>
      </c>
      <c r="S98">
        <f t="shared" si="5"/>
        <v>2010</v>
      </c>
    </row>
    <row r="99" spans="1:19" ht="32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40736.135208333333</v>
      </c>
      <c r="J99" s="10">
        <v>40706.135208333333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 s="6">
        <f t="shared" si="4"/>
        <v>53.13</v>
      </c>
      <c r="Q99" s="12" t="s">
        <v>8308</v>
      </c>
      <c r="R99" t="s">
        <v>8310</v>
      </c>
      <c r="S99">
        <f t="shared" si="5"/>
        <v>2011</v>
      </c>
    </row>
    <row r="100" spans="1:19" ht="32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41250.979166666664</v>
      </c>
      <c r="J100" s="10">
        <v>41214.794837962967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 s="6">
        <f t="shared" si="4"/>
        <v>56.67</v>
      </c>
      <c r="Q100" s="12" t="s">
        <v>8308</v>
      </c>
      <c r="R100" t="s">
        <v>8310</v>
      </c>
      <c r="S100">
        <f t="shared" si="5"/>
        <v>2012</v>
      </c>
    </row>
    <row r="101" spans="1:19" ht="16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41661.902766203704</v>
      </c>
      <c r="J101" s="10">
        <v>41631.902766203704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 s="6">
        <f t="shared" si="4"/>
        <v>40.78</v>
      </c>
      <c r="Q101" s="12" t="s">
        <v>8308</v>
      </c>
      <c r="R101" t="s">
        <v>8310</v>
      </c>
      <c r="S101">
        <f t="shared" si="5"/>
        <v>2013</v>
      </c>
    </row>
    <row r="102" spans="1:19" ht="32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41217.794976851852</v>
      </c>
      <c r="J102" s="10">
        <v>41197.753310185188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 s="6">
        <f t="shared" si="4"/>
        <v>192.31</v>
      </c>
      <c r="Q102" s="12" t="s">
        <v>8308</v>
      </c>
      <c r="R102" t="s">
        <v>8310</v>
      </c>
      <c r="S102">
        <f t="shared" si="5"/>
        <v>2012</v>
      </c>
    </row>
    <row r="103" spans="1:19" ht="32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41298.776736111111</v>
      </c>
      <c r="J103" s="10">
        <v>41274.776736111111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 s="6">
        <f t="shared" si="4"/>
        <v>100</v>
      </c>
      <c r="Q103" s="12" t="s">
        <v>8308</v>
      </c>
      <c r="R103" t="s">
        <v>8310</v>
      </c>
      <c r="S103">
        <f t="shared" si="5"/>
        <v>2012</v>
      </c>
    </row>
    <row r="104" spans="1:19" ht="3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40535.131168981483</v>
      </c>
      <c r="J104" s="10">
        <v>40505.131168981483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 s="6">
        <f t="shared" si="4"/>
        <v>117.92</v>
      </c>
      <c r="Q104" s="12" t="s">
        <v>8308</v>
      </c>
      <c r="R104" t="s">
        <v>8310</v>
      </c>
      <c r="S104">
        <f t="shared" si="5"/>
        <v>2010</v>
      </c>
    </row>
    <row r="105" spans="1:19" ht="16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41705.805902777778</v>
      </c>
      <c r="J105" s="10">
        <v>41682.805902777778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 s="6">
        <f t="shared" si="4"/>
        <v>27.9</v>
      </c>
      <c r="Q105" s="12" t="s">
        <v>8308</v>
      </c>
      <c r="R105" t="s">
        <v>8310</v>
      </c>
      <c r="S105">
        <f t="shared" si="5"/>
        <v>2014</v>
      </c>
    </row>
    <row r="106" spans="1:19" ht="16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40636.041666666664</v>
      </c>
      <c r="J106" s="10">
        <v>40612.695208333331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 s="6">
        <f t="shared" si="4"/>
        <v>60</v>
      </c>
      <c r="Q106" s="12" t="s">
        <v>8308</v>
      </c>
      <c r="R106" t="s">
        <v>8310</v>
      </c>
      <c r="S106">
        <f t="shared" si="5"/>
        <v>2011</v>
      </c>
    </row>
    <row r="107" spans="1:19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42504</v>
      </c>
      <c r="J107" s="10">
        <v>42485.724768518514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 s="6">
        <f t="shared" si="4"/>
        <v>39.380000000000003</v>
      </c>
      <c r="Q107" s="12" t="s">
        <v>8308</v>
      </c>
      <c r="R107" t="s">
        <v>8310</v>
      </c>
      <c r="S107">
        <f t="shared" si="5"/>
        <v>2016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41001.776631944442</v>
      </c>
      <c r="J108" s="10">
        <v>40987.776631944442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 s="6">
        <f t="shared" si="4"/>
        <v>186.11</v>
      </c>
      <c r="Q108" s="12" t="s">
        <v>8308</v>
      </c>
      <c r="R108" t="s">
        <v>8310</v>
      </c>
      <c r="S108">
        <f t="shared" si="5"/>
        <v>2012</v>
      </c>
    </row>
    <row r="109" spans="1:19" ht="32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40657.982488425929</v>
      </c>
      <c r="J109" s="10">
        <v>40635.982488425929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 s="6">
        <f t="shared" si="4"/>
        <v>111.38</v>
      </c>
      <c r="Q109" s="12" t="s">
        <v>8308</v>
      </c>
      <c r="R109" t="s">
        <v>8310</v>
      </c>
      <c r="S109">
        <f t="shared" si="5"/>
        <v>2011</v>
      </c>
    </row>
    <row r="110" spans="1:19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41425.613078703704</v>
      </c>
      <c r="J110" s="10">
        <v>41365.613078703704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 s="6">
        <f t="shared" si="4"/>
        <v>78.72</v>
      </c>
      <c r="Q110" s="12" t="s">
        <v>8308</v>
      </c>
      <c r="R110" t="s">
        <v>8310</v>
      </c>
      <c r="S110">
        <f t="shared" si="5"/>
        <v>2013</v>
      </c>
    </row>
    <row r="111" spans="1:19" ht="3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40600.025810185187</v>
      </c>
      <c r="J111" s="10">
        <v>40570.025810185187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 s="6">
        <f t="shared" si="4"/>
        <v>46.7</v>
      </c>
      <c r="Q111" s="12" t="s">
        <v>8308</v>
      </c>
      <c r="R111" t="s">
        <v>8310</v>
      </c>
      <c r="S111">
        <f t="shared" si="5"/>
        <v>2011</v>
      </c>
    </row>
    <row r="112" spans="1:19" ht="32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41592.249305555553</v>
      </c>
      <c r="J112" s="10">
        <v>41557.949687500004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 s="6">
        <f t="shared" si="4"/>
        <v>65.38</v>
      </c>
      <c r="Q112" s="12" t="s">
        <v>8308</v>
      </c>
      <c r="R112" t="s">
        <v>8310</v>
      </c>
      <c r="S112">
        <f t="shared" si="5"/>
        <v>2013</v>
      </c>
    </row>
    <row r="113" spans="1:19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42155.333182870367</v>
      </c>
      <c r="J113" s="10">
        <v>42125.333182870367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 s="6">
        <f t="shared" si="4"/>
        <v>102.08</v>
      </c>
      <c r="Q113" s="12" t="s">
        <v>8308</v>
      </c>
      <c r="R113" t="s">
        <v>8310</v>
      </c>
      <c r="S113">
        <f t="shared" si="5"/>
        <v>2015</v>
      </c>
    </row>
    <row r="114" spans="1:19" ht="32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41742.083333333336</v>
      </c>
      <c r="J114" s="10">
        <v>41718.043032407411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 s="6">
        <f t="shared" si="4"/>
        <v>64.2</v>
      </c>
      <c r="Q114" s="12" t="s">
        <v>8308</v>
      </c>
      <c r="R114" t="s">
        <v>8310</v>
      </c>
      <c r="S114">
        <f t="shared" si="5"/>
        <v>2014</v>
      </c>
    </row>
    <row r="115" spans="1:19" ht="1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40761.625</v>
      </c>
      <c r="J115" s="10">
        <v>40753.758425925924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 s="6">
        <f t="shared" si="4"/>
        <v>90.38</v>
      </c>
      <c r="Q115" s="12" t="s">
        <v>8308</v>
      </c>
      <c r="R115" t="s">
        <v>8310</v>
      </c>
      <c r="S115">
        <f t="shared" si="5"/>
        <v>2011</v>
      </c>
    </row>
    <row r="116" spans="1:19" ht="32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40921.27416666667</v>
      </c>
      <c r="J116" s="10">
        <v>40861.27416666667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 s="6">
        <f t="shared" si="4"/>
        <v>88.57</v>
      </c>
      <c r="Q116" s="12" t="s">
        <v>8308</v>
      </c>
      <c r="R116" t="s">
        <v>8310</v>
      </c>
      <c r="S116">
        <f t="shared" si="5"/>
        <v>2011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40943.738935185189</v>
      </c>
      <c r="J117" s="10">
        <v>40918.738935185189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 s="6">
        <f t="shared" si="4"/>
        <v>28.73</v>
      </c>
      <c r="Q117" s="12" t="s">
        <v>8308</v>
      </c>
      <c r="R117" t="s">
        <v>8310</v>
      </c>
      <c r="S117">
        <f t="shared" si="5"/>
        <v>2012</v>
      </c>
    </row>
    <row r="118" spans="1:19" ht="32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40641.455497685187</v>
      </c>
      <c r="J118" s="10">
        <v>40595.497164351851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 s="6">
        <f t="shared" si="4"/>
        <v>69.790000000000006</v>
      </c>
      <c r="Q118" s="12" t="s">
        <v>8308</v>
      </c>
      <c r="R118" t="s">
        <v>8310</v>
      </c>
      <c r="S118">
        <f t="shared" si="5"/>
        <v>2011</v>
      </c>
    </row>
    <row r="119" spans="1:19" ht="32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40338.791666666664</v>
      </c>
      <c r="J119" s="10">
        <v>40248.834999999999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 s="6">
        <f t="shared" si="4"/>
        <v>167.49</v>
      </c>
      <c r="Q119" s="12" t="s">
        <v>8308</v>
      </c>
      <c r="R119" t="s">
        <v>8310</v>
      </c>
      <c r="S119">
        <f t="shared" si="5"/>
        <v>2010</v>
      </c>
    </row>
    <row r="120" spans="1:19" ht="16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40753.053657407407</v>
      </c>
      <c r="J120" s="10">
        <v>40723.053657407407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 s="6">
        <f t="shared" si="4"/>
        <v>144.91</v>
      </c>
      <c r="Q120" s="12" t="s">
        <v>8308</v>
      </c>
      <c r="R120" t="s">
        <v>8310</v>
      </c>
      <c r="S120">
        <f t="shared" si="5"/>
        <v>2011</v>
      </c>
    </row>
    <row r="121" spans="1:19" ht="32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40768.958333333336</v>
      </c>
      <c r="J121" s="10">
        <v>40739.069282407407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 s="6">
        <f t="shared" si="4"/>
        <v>91.84</v>
      </c>
      <c r="Q121" s="12" t="s">
        <v>8308</v>
      </c>
      <c r="R121" t="s">
        <v>8310</v>
      </c>
      <c r="S121">
        <f t="shared" si="5"/>
        <v>2011</v>
      </c>
    </row>
    <row r="122" spans="1:19" ht="32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42646.049849537041</v>
      </c>
      <c r="J122" s="10">
        <v>42616.049849537041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s="6">
        <f t="shared" si="4"/>
        <v>10</v>
      </c>
      <c r="Q122" s="12" t="s">
        <v>8308</v>
      </c>
      <c r="R122" t="s">
        <v>8311</v>
      </c>
      <c r="S122">
        <f t="shared" si="5"/>
        <v>2016</v>
      </c>
    </row>
    <row r="123" spans="1:19" ht="32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42112.427777777775</v>
      </c>
      <c r="J123" s="10">
        <v>42096.704976851848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s="6">
        <f t="shared" si="4"/>
        <v>1</v>
      </c>
      <c r="Q123" s="12" t="s">
        <v>8308</v>
      </c>
      <c r="R123" t="s">
        <v>8311</v>
      </c>
      <c r="S123">
        <f t="shared" si="5"/>
        <v>2015</v>
      </c>
    </row>
    <row r="124" spans="1:19" ht="16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42653.431793981479</v>
      </c>
      <c r="J124" s="10">
        <v>42593.431793981479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 s="6" t="str">
        <f t="shared" si="4"/>
        <v>0</v>
      </c>
      <c r="Q124" s="12" t="s">
        <v>8308</v>
      </c>
      <c r="R124" t="s">
        <v>8311</v>
      </c>
      <c r="S124">
        <f t="shared" si="5"/>
        <v>2016</v>
      </c>
    </row>
    <row r="125" spans="1:19" ht="32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41940.916666666664</v>
      </c>
      <c r="J125" s="10">
        <v>41904.781990740739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s="6">
        <f t="shared" si="4"/>
        <v>25.17</v>
      </c>
      <c r="Q125" s="12" t="s">
        <v>8308</v>
      </c>
      <c r="R125" t="s">
        <v>8311</v>
      </c>
      <c r="S125">
        <f t="shared" si="5"/>
        <v>2014</v>
      </c>
    </row>
    <row r="126" spans="1:19" ht="32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42139.928726851853</v>
      </c>
      <c r="J126" s="10">
        <v>42114.928726851853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 s="6" t="str">
        <f t="shared" si="4"/>
        <v>0</v>
      </c>
      <c r="Q126" s="12" t="s">
        <v>8308</v>
      </c>
      <c r="R126" t="s">
        <v>8311</v>
      </c>
      <c r="S126">
        <f t="shared" si="5"/>
        <v>2015</v>
      </c>
    </row>
    <row r="127" spans="1:19" ht="32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42769.993981481486</v>
      </c>
      <c r="J127" s="10">
        <v>42709.993981481486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 s="6">
        <f t="shared" si="4"/>
        <v>11.67</v>
      </c>
      <c r="Q127" s="12" t="s">
        <v>8308</v>
      </c>
      <c r="R127" t="s">
        <v>8311</v>
      </c>
      <c r="S127">
        <f t="shared" si="5"/>
        <v>2016</v>
      </c>
    </row>
    <row r="128" spans="1:19" ht="32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42166.083333333328</v>
      </c>
      <c r="J128" s="10">
        <v>42135.589548611111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 s="6">
        <f t="shared" si="4"/>
        <v>106.69</v>
      </c>
      <c r="Q128" s="12" t="s">
        <v>8308</v>
      </c>
      <c r="R128" t="s">
        <v>8311</v>
      </c>
      <c r="S128">
        <f t="shared" si="5"/>
        <v>2015</v>
      </c>
    </row>
    <row r="129" spans="1:19" ht="32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42097.582650462966</v>
      </c>
      <c r="J129" s="10">
        <v>42067.62431712963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 s="6">
        <f t="shared" si="4"/>
        <v>47.5</v>
      </c>
      <c r="Q129" s="12" t="s">
        <v>8308</v>
      </c>
      <c r="R129" t="s">
        <v>8311</v>
      </c>
      <c r="S129">
        <f t="shared" si="5"/>
        <v>2015</v>
      </c>
    </row>
    <row r="130" spans="1:19" ht="16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42663.22792824074</v>
      </c>
      <c r="J130" s="10">
        <v>42628.22792824074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 s="6">
        <f t="shared" si="4"/>
        <v>311.17</v>
      </c>
      <c r="Q130" s="12" t="s">
        <v>8308</v>
      </c>
      <c r="R130" t="s">
        <v>8311</v>
      </c>
      <c r="S130">
        <f t="shared" si="5"/>
        <v>2016</v>
      </c>
    </row>
    <row r="131" spans="1:19" ht="32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41942.937303240738</v>
      </c>
      <c r="J131" s="10">
        <v>41882.937303240738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 s="6">
        <f>IFERROR(ROUND(E131/L131,2),0)</f>
        <v>0</v>
      </c>
      <c r="Q131" s="12" t="s">
        <v>8308</v>
      </c>
      <c r="R131" t="s">
        <v>8311</v>
      </c>
      <c r="S131">
        <f t="shared" ref="S131:S194" si="7">YEAR(J131)</f>
        <v>2014</v>
      </c>
    </row>
    <row r="132" spans="1:19" ht="32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41806.844444444447</v>
      </c>
      <c r="J132" s="10">
        <v>41778.91541666667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 s="6" t="str">
        <f t="shared" ref="P132:P194" si="8">IFERROR(ROUND(E132/L132,2),"0")</f>
        <v>0</v>
      </c>
      <c r="Q132" s="12" t="s">
        <v>8308</v>
      </c>
      <c r="R132" t="s">
        <v>8311</v>
      </c>
      <c r="S132">
        <f t="shared" si="7"/>
        <v>2014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42557</v>
      </c>
      <c r="J133" s="10">
        <v>42541.837511574078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 s="6" t="str">
        <f t="shared" si="8"/>
        <v>0</v>
      </c>
      <c r="Q133" s="12" t="s">
        <v>8308</v>
      </c>
      <c r="R133" t="s">
        <v>8311</v>
      </c>
      <c r="S133">
        <f t="shared" si="7"/>
        <v>2016</v>
      </c>
    </row>
    <row r="134" spans="1:19" ht="32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41950.854247685187</v>
      </c>
      <c r="J134" s="10">
        <v>41905.812581018516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 s="6">
        <f t="shared" si="8"/>
        <v>94.51</v>
      </c>
      <c r="Q134" s="12" t="s">
        <v>8308</v>
      </c>
      <c r="R134" t="s">
        <v>8311</v>
      </c>
      <c r="S134">
        <f t="shared" si="7"/>
        <v>2014</v>
      </c>
    </row>
    <row r="135" spans="1:19" ht="16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42521.729861111111</v>
      </c>
      <c r="J135" s="10">
        <v>42491.80768518518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 s="6" t="str">
        <f t="shared" si="8"/>
        <v>0</v>
      </c>
      <c r="Q135" s="12" t="s">
        <v>8308</v>
      </c>
      <c r="R135" t="s">
        <v>8311</v>
      </c>
      <c r="S135">
        <f t="shared" si="7"/>
        <v>2016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42251.708333333328</v>
      </c>
      <c r="J136" s="10">
        <v>42221.909930555557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 s="6" t="str">
        <f t="shared" si="8"/>
        <v>0</v>
      </c>
      <c r="Q136" s="12" t="s">
        <v>8308</v>
      </c>
      <c r="R136" t="s">
        <v>8311</v>
      </c>
      <c r="S136">
        <f t="shared" si="7"/>
        <v>2015</v>
      </c>
    </row>
    <row r="137" spans="1:19" ht="32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41821.791666666664</v>
      </c>
      <c r="J137" s="10">
        <v>41788.381909722222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 s="6">
        <f t="shared" si="8"/>
        <v>80.599999999999994</v>
      </c>
      <c r="Q137" s="12" t="s">
        <v>8308</v>
      </c>
      <c r="R137" t="s">
        <v>8311</v>
      </c>
      <c r="S137">
        <f t="shared" si="7"/>
        <v>2014</v>
      </c>
    </row>
    <row r="138" spans="1:19" ht="32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42140.427777777775</v>
      </c>
      <c r="J138" s="10">
        <v>42096.410115740742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 s="6" t="str">
        <f t="shared" si="8"/>
        <v>0</v>
      </c>
      <c r="Q138" s="12" t="s">
        <v>8308</v>
      </c>
      <c r="R138" t="s">
        <v>8311</v>
      </c>
      <c r="S138">
        <f t="shared" si="7"/>
        <v>2015</v>
      </c>
    </row>
    <row r="139" spans="1:19" ht="32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42289.573993055557</v>
      </c>
      <c r="J139" s="10">
        <v>42239.573993055557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 s="6" t="str">
        <f t="shared" si="8"/>
        <v>0</v>
      </c>
      <c r="Q139" s="12" t="s">
        <v>8308</v>
      </c>
      <c r="R139" t="s">
        <v>8311</v>
      </c>
      <c r="S139">
        <f t="shared" si="7"/>
        <v>2015</v>
      </c>
    </row>
    <row r="140" spans="1:19" ht="32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42217.207638888889</v>
      </c>
      <c r="J140" s="10">
        <v>42186.257418981477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 s="6">
        <f t="shared" si="8"/>
        <v>81.239999999999995</v>
      </c>
      <c r="Q140" s="12" t="s">
        <v>8308</v>
      </c>
      <c r="R140" t="s">
        <v>8311</v>
      </c>
      <c r="S140">
        <f t="shared" si="7"/>
        <v>2015</v>
      </c>
    </row>
    <row r="141" spans="1:19" ht="16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42197.920972222222</v>
      </c>
      <c r="J141" s="10">
        <v>42187.920972222222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 s="6">
        <f t="shared" si="8"/>
        <v>500</v>
      </c>
      <c r="Q141" s="12" t="s">
        <v>8308</v>
      </c>
      <c r="R141" t="s">
        <v>8311</v>
      </c>
      <c r="S141">
        <f t="shared" si="7"/>
        <v>2015</v>
      </c>
    </row>
    <row r="142" spans="1:19" ht="32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42083.15662037037</v>
      </c>
      <c r="J142" s="10">
        <v>42053.198287037041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 s="6" t="str">
        <f t="shared" si="8"/>
        <v>0</v>
      </c>
      <c r="Q142" s="12" t="s">
        <v>8308</v>
      </c>
      <c r="R142" t="s">
        <v>8311</v>
      </c>
      <c r="S142">
        <f t="shared" si="7"/>
        <v>2015</v>
      </c>
    </row>
    <row r="143" spans="1:19" ht="32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42155.153043981481</v>
      </c>
      <c r="J143" s="10">
        <v>42110.153043981481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 s="6">
        <f t="shared" si="8"/>
        <v>46.18</v>
      </c>
      <c r="Q143" s="12" t="s">
        <v>8308</v>
      </c>
      <c r="R143" t="s">
        <v>8311</v>
      </c>
      <c r="S143">
        <f t="shared" si="7"/>
        <v>2015</v>
      </c>
    </row>
    <row r="144" spans="1:19" ht="32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41959.934930555552</v>
      </c>
      <c r="J144" s="10">
        <v>41938.893263888887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 s="6">
        <f t="shared" si="8"/>
        <v>10</v>
      </c>
      <c r="Q144" s="12" t="s">
        <v>8308</v>
      </c>
      <c r="R144" t="s">
        <v>8311</v>
      </c>
      <c r="S144">
        <f t="shared" si="7"/>
        <v>2014</v>
      </c>
    </row>
    <row r="145" spans="1:19" ht="32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42616.246527777781</v>
      </c>
      <c r="J145" s="10">
        <v>42559.064143518517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 s="6" t="str">
        <f t="shared" si="8"/>
        <v>0</v>
      </c>
      <c r="Q145" s="12" t="s">
        <v>8308</v>
      </c>
      <c r="R145" t="s">
        <v>8311</v>
      </c>
      <c r="S145">
        <f t="shared" si="7"/>
        <v>2016</v>
      </c>
    </row>
    <row r="146" spans="1:19" ht="3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42107.72074074074</v>
      </c>
      <c r="J146" s="10">
        <v>42047.762407407412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 s="6">
        <f t="shared" si="8"/>
        <v>55.95</v>
      </c>
      <c r="Q146" s="12" t="s">
        <v>8308</v>
      </c>
      <c r="R146" t="s">
        <v>8311</v>
      </c>
      <c r="S146">
        <f t="shared" si="7"/>
        <v>2015</v>
      </c>
    </row>
    <row r="147" spans="1:19" ht="32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42227.542268518519</v>
      </c>
      <c r="J147" s="10">
        <v>42200.542268518519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 s="6">
        <f t="shared" si="8"/>
        <v>37.56</v>
      </c>
      <c r="Q147" s="12" t="s">
        <v>8308</v>
      </c>
      <c r="R147" t="s">
        <v>8311</v>
      </c>
      <c r="S147">
        <f t="shared" si="7"/>
        <v>2015</v>
      </c>
    </row>
    <row r="148" spans="1:19" ht="32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42753.016180555554</v>
      </c>
      <c r="J148" s="10">
        <v>42693.016180555554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 s="6">
        <f t="shared" si="8"/>
        <v>38.33</v>
      </c>
      <c r="Q148" s="12" t="s">
        <v>8308</v>
      </c>
      <c r="R148" t="s">
        <v>8311</v>
      </c>
      <c r="S148">
        <f t="shared" si="7"/>
        <v>2016</v>
      </c>
    </row>
    <row r="149" spans="1:19" ht="1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42012.762499999997</v>
      </c>
      <c r="J149" s="10">
        <v>41969.767824074079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 s="6" t="str">
        <f t="shared" si="8"/>
        <v>0</v>
      </c>
      <c r="Q149" s="12" t="s">
        <v>8308</v>
      </c>
      <c r="R149" t="s">
        <v>8311</v>
      </c>
      <c r="S149">
        <f t="shared" si="7"/>
        <v>2014</v>
      </c>
    </row>
    <row r="150" spans="1:19" ht="32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42427.281666666662</v>
      </c>
      <c r="J150" s="10">
        <v>42397.281666666662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 s="6">
        <f t="shared" si="8"/>
        <v>20</v>
      </c>
      <c r="Q150" s="12" t="s">
        <v>8308</v>
      </c>
      <c r="R150" t="s">
        <v>8311</v>
      </c>
      <c r="S150">
        <f t="shared" si="7"/>
        <v>2016</v>
      </c>
    </row>
    <row r="151" spans="1:19" ht="32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41998.333333333328</v>
      </c>
      <c r="J151" s="10">
        <v>41968.172106481477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 s="6">
        <f t="shared" si="8"/>
        <v>15.33</v>
      </c>
      <c r="Q151" s="12" t="s">
        <v>8308</v>
      </c>
      <c r="R151" t="s">
        <v>8311</v>
      </c>
      <c r="S151">
        <f t="shared" si="7"/>
        <v>2014</v>
      </c>
    </row>
    <row r="152" spans="1:19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42150.161828703705</v>
      </c>
      <c r="J152" s="10">
        <v>42090.161828703705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 s="6">
        <f t="shared" si="8"/>
        <v>449.43</v>
      </c>
      <c r="Q152" s="12" t="s">
        <v>8308</v>
      </c>
      <c r="R152" t="s">
        <v>8311</v>
      </c>
      <c r="S152">
        <f t="shared" si="7"/>
        <v>2015</v>
      </c>
    </row>
    <row r="153" spans="1:19" ht="32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42173.550821759258</v>
      </c>
      <c r="J153" s="10">
        <v>42113.550821759258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 s="6">
        <f t="shared" si="8"/>
        <v>28</v>
      </c>
      <c r="Q153" s="12" t="s">
        <v>8308</v>
      </c>
      <c r="R153" t="s">
        <v>8311</v>
      </c>
      <c r="S153">
        <f t="shared" si="7"/>
        <v>2015</v>
      </c>
    </row>
    <row r="154" spans="1:19" ht="16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41905.077546296292</v>
      </c>
      <c r="J154" s="10">
        <v>41875.077546296292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 s="6">
        <f t="shared" si="8"/>
        <v>15</v>
      </c>
      <c r="Q154" s="12" t="s">
        <v>8308</v>
      </c>
      <c r="R154" t="s">
        <v>8311</v>
      </c>
      <c r="S154">
        <f t="shared" si="7"/>
        <v>2014</v>
      </c>
    </row>
    <row r="155" spans="1:19" ht="32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41975.627824074079</v>
      </c>
      <c r="J155" s="10">
        <v>41933.586157407408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 s="6">
        <f t="shared" si="8"/>
        <v>35.9</v>
      </c>
      <c r="Q155" s="12" t="s">
        <v>8308</v>
      </c>
      <c r="R155" t="s">
        <v>8311</v>
      </c>
      <c r="S155">
        <f t="shared" si="7"/>
        <v>2014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42158.547395833331</v>
      </c>
      <c r="J156" s="10">
        <v>42115.547395833331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 s="6">
        <f t="shared" si="8"/>
        <v>13.33</v>
      </c>
      <c r="Q156" s="12" t="s">
        <v>8308</v>
      </c>
      <c r="R156" t="s">
        <v>8311</v>
      </c>
      <c r="S156">
        <f t="shared" si="7"/>
        <v>2015</v>
      </c>
    </row>
    <row r="157" spans="1:19" ht="32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42208.559432870374</v>
      </c>
      <c r="J157" s="10">
        <v>42168.559432870374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 s="6">
        <f t="shared" si="8"/>
        <v>20.25</v>
      </c>
      <c r="Q157" s="12" t="s">
        <v>8308</v>
      </c>
      <c r="R157" t="s">
        <v>8311</v>
      </c>
      <c r="S157">
        <f t="shared" si="7"/>
        <v>2015</v>
      </c>
    </row>
    <row r="158" spans="1:19" ht="32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41854.124953703707</v>
      </c>
      <c r="J158" s="10">
        <v>41794.124953703707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 s="6">
        <f t="shared" si="8"/>
        <v>119</v>
      </c>
      <c r="Q158" s="12" t="s">
        <v>8308</v>
      </c>
      <c r="R158" t="s">
        <v>8311</v>
      </c>
      <c r="S158">
        <f t="shared" si="7"/>
        <v>2014</v>
      </c>
    </row>
    <row r="159" spans="1:19" ht="3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42426.911712962959</v>
      </c>
      <c r="J159" s="10">
        <v>42396.911712962959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 s="6">
        <f t="shared" si="8"/>
        <v>4</v>
      </c>
      <c r="Q159" s="12" t="s">
        <v>8308</v>
      </c>
      <c r="R159" t="s">
        <v>8311</v>
      </c>
      <c r="S159">
        <f t="shared" si="7"/>
        <v>2016</v>
      </c>
    </row>
    <row r="160" spans="1:19" ht="32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41934.07671296296</v>
      </c>
      <c r="J160" s="10">
        <v>41904.07671296296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 s="6" t="str">
        <f t="shared" si="8"/>
        <v>0</v>
      </c>
      <c r="Q160" s="12" t="s">
        <v>8308</v>
      </c>
      <c r="R160" t="s">
        <v>8311</v>
      </c>
      <c r="S160">
        <f t="shared" si="7"/>
        <v>2014</v>
      </c>
    </row>
    <row r="161" spans="1:19" ht="32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42554.434548611112</v>
      </c>
      <c r="J161" s="10">
        <v>42514.434548611112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 s="6">
        <f t="shared" si="8"/>
        <v>10</v>
      </c>
      <c r="Q161" s="12" t="s">
        <v>8308</v>
      </c>
      <c r="R161" t="s">
        <v>8311</v>
      </c>
      <c r="S161">
        <f t="shared" si="7"/>
        <v>2016</v>
      </c>
    </row>
    <row r="162" spans="1:19" ht="3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42231.913090277776</v>
      </c>
      <c r="J162" s="10">
        <v>42171.913090277776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 s="6" t="str">
        <f t="shared" si="8"/>
        <v>0</v>
      </c>
      <c r="Q162" s="12" t="s">
        <v>8308</v>
      </c>
      <c r="R162" t="s">
        <v>8312</v>
      </c>
      <c r="S162">
        <f t="shared" si="7"/>
        <v>2015</v>
      </c>
    </row>
    <row r="163" spans="1:19" ht="32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41822.687442129631</v>
      </c>
      <c r="J163" s="10">
        <v>41792.687442129631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 s="6">
        <f t="shared" si="8"/>
        <v>5</v>
      </c>
      <c r="Q163" s="12" t="s">
        <v>8308</v>
      </c>
      <c r="R163" t="s">
        <v>8312</v>
      </c>
      <c r="S163">
        <f t="shared" si="7"/>
        <v>2014</v>
      </c>
    </row>
    <row r="164" spans="1:19" ht="32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41867.987500000003</v>
      </c>
      <c r="J164" s="10">
        <v>41835.126805555556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 s="6">
        <f t="shared" si="8"/>
        <v>43.5</v>
      </c>
      <c r="Q164" s="12" t="s">
        <v>8308</v>
      </c>
      <c r="R164" t="s">
        <v>8312</v>
      </c>
      <c r="S164">
        <f t="shared" si="7"/>
        <v>2014</v>
      </c>
    </row>
    <row r="165" spans="1:19" ht="32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42278</v>
      </c>
      <c r="J165" s="10">
        <v>42243.961273148147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 s="6" t="str">
        <f t="shared" si="8"/>
        <v>0</v>
      </c>
      <c r="Q165" s="12" t="s">
        <v>8308</v>
      </c>
      <c r="R165" t="s">
        <v>8312</v>
      </c>
      <c r="S165">
        <f t="shared" si="7"/>
        <v>2015</v>
      </c>
    </row>
    <row r="166" spans="1:19" ht="3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41901.762743055559</v>
      </c>
      <c r="J166" s="10">
        <v>41841.762743055559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 s="6">
        <f t="shared" si="8"/>
        <v>91.43</v>
      </c>
      <c r="Q166" s="12" t="s">
        <v>8308</v>
      </c>
      <c r="R166" t="s">
        <v>8312</v>
      </c>
      <c r="S166">
        <f t="shared" si="7"/>
        <v>2014</v>
      </c>
    </row>
    <row r="167" spans="1:19" ht="16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42381.658842592587</v>
      </c>
      <c r="J167" s="10">
        <v>42351.658842592587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 s="6" t="str">
        <f t="shared" si="8"/>
        <v>0</v>
      </c>
      <c r="Q167" s="12" t="s">
        <v>8308</v>
      </c>
      <c r="R167" t="s">
        <v>8312</v>
      </c>
      <c r="S167">
        <f t="shared" si="7"/>
        <v>2015</v>
      </c>
    </row>
    <row r="168" spans="1:19" ht="32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42751.075949074075</v>
      </c>
      <c r="J168" s="10">
        <v>42721.075949074075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 s="6">
        <f t="shared" si="8"/>
        <v>3000</v>
      </c>
      <c r="Q168" s="12" t="s">
        <v>8308</v>
      </c>
      <c r="R168" t="s">
        <v>8312</v>
      </c>
      <c r="S168">
        <f t="shared" si="7"/>
        <v>2016</v>
      </c>
    </row>
    <row r="169" spans="1:19" ht="32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42220.927488425921</v>
      </c>
      <c r="J169" s="10">
        <v>42160.927488425921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 s="6">
        <f t="shared" si="8"/>
        <v>5.5</v>
      </c>
      <c r="Q169" s="12" t="s">
        <v>8308</v>
      </c>
      <c r="R169" t="s">
        <v>8312</v>
      </c>
      <c r="S169">
        <f t="shared" si="7"/>
        <v>2015</v>
      </c>
    </row>
    <row r="170" spans="1:19" ht="32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42082.793634259258</v>
      </c>
      <c r="J170" s="10">
        <v>42052.83530092593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 s="6">
        <f t="shared" si="8"/>
        <v>108.33</v>
      </c>
      <c r="Q170" s="12" t="s">
        <v>8308</v>
      </c>
      <c r="R170" t="s">
        <v>8312</v>
      </c>
      <c r="S170">
        <f t="shared" si="7"/>
        <v>2015</v>
      </c>
    </row>
    <row r="171" spans="1:19" ht="32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41930.505312499998</v>
      </c>
      <c r="J171" s="10">
        <v>41900.505312499998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 s="6">
        <f t="shared" si="8"/>
        <v>56</v>
      </c>
      <c r="Q171" s="12" t="s">
        <v>8308</v>
      </c>
      <c r="R171" t="s">
        <v>8312</v>
      </c>
      <c r="S171">
        <f t="shared" si="7"/>
        <v>2014</v>
      </c>
    </row>
    <row r="172" spans="1:19" ht="32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42246.227777777778</v>
      </c>
      <c r="J172" s="10">
        <v>42216.977812500001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 s="6">
        <f t="shared" si="8"/>
        <v>32.5</v>
      </c>
      <c r="Q172" s="12" t="s">
        <v>8308</v>
      </c>
      <c r="R172" t="s">
        <v>8312</v>
      </c>
      <c r="S172">
        <f t="shared" si="7"/>
        <v>2015</v>
      </c>
    </row>
    <row r="173" spans="1:19" ht="3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42594.180717592593</v>
      </c>
      <c r="J173" s="10">
        <v>42534.180717592593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 s="6">
        <f t="shared" si="8"/>
        <v>1</v>
      </c>
      <c r="Q173" s="12" t="s">
        <v>8308</v>
      </c>
      <c r="R173" t="s">
        <v>8312</v>
      </c>
      <c r="S173">
        <f t="shared" si="7"/>
        <v>2016</v>
      </c>
    </row>
    <row r="174" spans="1:19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42082.353275462963</v>
      </c>
      <c r="J174" s="10">
        <v>42047.394942129627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 s="6" t="str">
        <f t="shared" si="8"/>
        <v>0</v>
      </c>
      <c r="Q174" s="12" t="s">
        <v>8308</v>
      </c>
      <c r="R174" t="s">
        <v>8312</v>
      </c>
      <c r="S174">
        <f t="shared" si="7"/>
        <v>2015</v>
      </c>
    </row>
    <row r="175" spans="1:19" ht="32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42063.573009259257</v>
      </c>
      <c r="J175" s="10">
        <v>42033.573009259257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 s="6" t="str">
        <f t="shared" si="8"/>
        <v>0</v>
      </c>
      <c r="Q175" s="12" t="s">
        <v>8308</v>
      </c>
      <c r="R175" t="s">
        <v>8312</v>
      </c>
      <c r="S175">
        <f t="shared" si="7"/>
        <v>2015</v>
      </c>
    </row>
    <row r="176" spans="1:19" ht="32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42132.758981481486</v>
      </c>
      <c r="J176" s="10">
        <v>42072.758981481486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 s="6" t="str">
        <f t="shared" si="8"/>
        <v>0</v>
      </c>
      <c r="Q176" s="12" t="s">
        <v>8308</v>
      </c>
      <c r="R176" t="s">
        <v>8312</v>
      </c>
      <c r="S176">
        <f t="shared" si="7"/>
        <v>2015</v>
      </c>
    </row>
    <row r="177" spans="1:19" ht="3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41880.777905092589</v>
      </c>
      <c r="J177" s="10">
        <v>41855.777905092589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 s="6">
        <f t="shared" si="8"/>
        <v>49.88</v>
      </c>
      <c r="Q177" s="12" t="s">
        <v>8308</v>
      </c>
      <c r="R177" t="s">
        <v>8312</v>
      </c>
      <c r="S177">
        <f t="shared" si="7"/>
        <v>2014</v>
      </c>
    </row>
    <row r="178" spans="1:19" ht="32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42221.824062500003</v>
      </c>
      <c r="J178" s="10">
        <v>42191.824062500003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 s="6" t="str">
        <f t="shared" si="8"/>
        <v>0</v>
      </c>
      <c r="Q178" s="12" t="s">
        <v>8308</v>
      </c>
      <c r="R178" t="s">
        <v>8312</v>
      </c>
      <c r="S178">
        <f t="shared" si="7"/>
        <v>2015</v>
      </c>
    </row>
    <row r="179" spans="1:19" ht="16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42087.00608796296</v>
      </c>
      <c r="J179" s="10">
        <v>42070.047754629632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 s="6">
        <f t="shared" si="8"/>
        <v>25.71</v>
      </c>
      <c r="Q179" s="12" t="s">
        <v>8308</v>
      </c>
      <c r="R179" t="s">
        <v>8312</v>
      </c>
      <c r="S179">
        <f t="shared" si="7"/>
        <v>2015</v>
      </c>
    </row>
    <row r="180" spans="1:19" ht="16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42334.997048611112</v>
      </c>
      <c r="J180" s="10">
        <v>42304.955381944441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 s="6" t="str">
        <f t="shared" si="8"/>
        <v>0</v>
      </c>
      <c r="Q180" s="12" t="s">
        <v>8308</v>
      </c>
      <c r="R180" t="s">
        <v>8312</v>
      </c>
      <c r="S180">
        <f t="shared" si="7"/>
        <v>2015</v>
      </c>
    </row>
    <row r="181" spans="1:19" ht="16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42433.080497685187</v>
      </c>
      <c r="J181" s="10">
        <v>42403.080497685187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 s="6">
        <f t="shared" si="8"/>
        <v>100</v>
      </c>
      <c r="Q181" s="12" t="s">
        <v>8308</v>
      </c>
      <c r="R181" t="s">
        <v>8312</v>
      </c>
      <c r="S181">
        <f t="shared" si="7"/>
        <v>2016</v>
      </c>
    </row>
    <row r="182" spans="1:19" ht="32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42107.791666666672</v>
      </c>
      <c r="J182" s="10">
        <v>42067.991238425922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 s="6">
        <f t="shared" si="8"/>
        <v>30.85</v>
      </c>
      <c r="Q182" s="12" t="s">
        <v>8308</v>
      </c>
      <c r="R182" t="s">
        <v>8312</v>
      </c>
      <c r="S182">
        <f t="shared" si="7"/>
        <v>2015</v>
      </c>
    </row>
    <row r="183" spans="1:19" ht="32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42177.741840277777</v>
      </c>
      <c r="J183" s="10">
        <v>42147.741840277777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 s="6">
        <f t="shared" si="8"/>
        <v>180.5</v>
      </c>
      <c r="Q183" s="12" t="s">
        <v>8308</v>
      </c>
      <c r="R183" t="s">
        <v>8312</v>
      </c>
      <c r="S183">
        <f t="shared" si="7"/>
        <v>2015</v>
      </c>
    </row>
    <row r="184" spans="1:19" ht="32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42742.011944444443</v>
      </c>
      <c r="J184" s="10">
        <v>42712.011944444443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 s="6" t="str">
        <f t="shared" si="8"/>
        <v>0</v>
      </c>
      <c r="Q184" s="12" t="s">
        <v>8308</v>
      </c>
      <c r="R184" t="s">
        <v>8312</v>
      </c>
      <c r="S184">
        <f t="shared" si="7"/>
        <v>2016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41969.851967592593</v>
      </c>
      <c r="J185" s="10">
        <v>41939.810300925928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 s="6">
        <f t="shared" si="8"/>
        <v>373.5</v>
      </c>
      <c r="Q185" s="12" t="s">
        <v>8308</v>
      </c>
      <c r="R185" t="s">
        <v>8312</v>
      </c>
      <c r="S185">
        <f t="shared" si="7"/>
        <v>2014</v>
      </c>
    </row>
    <row r="186" spans="1:19" ht="32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41883.165972222225</v>
      </c>
      <c r="J186" s="10">
        <v>41825.791226851856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 s="6">
        <f t="shared" si="8"/>
        <v>25.5</v>
      </c>
      <c r="Q186" s="12" t="s">
        <v>8308</v>
      </c>
      <c r="R186" t="s">
        <v>8312</v>
      </c>
      <c r="S186">
        <f t="shared" si="7"/>
        <v>2014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42600.91133101852</v>
      </c>
      <c r="J187" s="10">
        <v>42570.91133101852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 s="6">
        <f t="shared" si="8"/>
        <v>220</v>
      </c>
      <c r="Q187" s="12" t="s">
        <v>8308</v>
      </c>
      <c r="R187" t="s">
        <v>8312</v>
      </c>
      <c r="S187">
        <f t="shared" si="7"/>
        <v>2016</v>
      </c>
    </row>
    <row r="188" spans="1:19" ht="32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42797.833333333328</v>
      </c>
      <c r="J188" s="10">
        <v>42767.812893518523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 s="6" t="str">
        <f t="shared" si="8"/>
        <v>0</v>
      </c>
      <c r="Q188" s="12" t="s">
        <v>8308</v>
      </c>
      <c r="R188" t="s">
        <v>8312</v>
      </c>
      <c r="S188">
        <f t="shared" si="7"/>
        <v>2017</v>
      </c>
    </row>
    <row r="189" spans="1:19" ht="16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42206.290972222225</v>
      </c>
      <c r="J189" s="10">
        <v>42182.234456018516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 s="6">
        <f t="shared" si="8"/>
        <v>160</v>
      </c>
      <c r="Q189" s="12" t="s">
        <v>8308</v>
      </c>
      <c r="R189" t="s">
        <v>8312</v>
      </c>
      <c r="S189">
        <f t="shared" si="7"/>
        <v>2015</v>
      </c>
    </row>
    <row r="190" spans="1:19" ht="32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41887.18304398148</v>
      </c>
      <c r="J190" s="10">
        <v>41857.18304398148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 s="6" t="str">
        <f t="shared" si="8"/>
        <v>0</v>
      </c>
      <c r="Q190" s="12" t="s">
        <v>8308</v>
      </c>
      <c r="R190" t="s">
        <v>8312</v>
      </c>
      <c r="S190">
        <f t="shared" si="7"/>
        <v>2014</v>
      </c>
    </row>
    <row r="191" spans="1:19" ht="32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42616.690706018519</v>
      </c>
      <c r="J191" s="10">
        <v>42556.690706018519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 s="6">
        <f t="shared" si="8"/>
        <v>69</v>
      </c>
      <c r="Q191" s="12" t="s">
        <v>8308</v>
      </c>
      <c r="R191" t="s">
        <v>8312</v>
      </c>
      <c r="S191">
        <f t="shared" si="7"/>
        <v>2016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42537.650995370372</v>
      </c>
      <c r="J192" s="10">
        <v>42527.650995370372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 s="6">
        <f t="shared" si="8"/>
        <v>50</v>
      </c>
      <c r="Q192" s="12" t="s">
        <v>8308</v>
      </c>
      <c r="R192" t="s">
        <v>8312</v>
      </c>
      <c r="S192">
        <f t="shared" si="7"/>
        <v>2016</v>
      </c>
    </row>
    <row r="193" spans="1:19" ht="32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42279.441412037035</v>
      </c>
      <c r="J193" s="10">
        <v>42239.441412037035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 s="6">
        <f t="shared" si="8"/>
        <v>83.33</v>
      </c>
      <c r="Q193" s="12" t="s">
        <v>8308</v>
      </c>
      <c r="R193" t="s">
        <v>8312</v>
      </c>
      <c r="S193">
        <f t="shared" si="7"/>
        <v>2015</v>
      </c>
    </row>
    <row r="194" spans="1:19" ht="32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41929.792037037041</v>
      </c>
      <c r="J194" s="10">
        <v>41899.792037037041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 s="6">
        <f t="shared" si="8"/>
        <v>5.67</v>
      </c>
      <c r="Q194" s="12" t="s">
        <v>8308</v>
      </c>
      <c r="R194" t="s">
        <v>8312</v>
      </c>
      <c r="S194">
        <f t="shared" si="7"/>
        <v>2014</v>
      </c>
    </row>
    <row r="195" spans="1:19" ht="3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41971.976458333331</v>
      </c>
      <c r="J195" s="10">
        <v>41911.934791666667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 s="6" t="str">
        <f t="shared" ref="P195:P258" si="10">IFERROR(ROUND(E195/L195,2),"0")</f>
        <v>0</v>
      </c>
      <c r="Q195" s="12" t="s">
        <v>8308</v>
      </c>
      <c r="R195" t="s">
        <v>8312</v>
      </c>
      <c r="S195">
        <f t="shared" ref="S195:S258" si="11">YEAR(J195)</f>
        <v>2014</v>
      </c>
    </row>
    <row r="196" spans="1:19" ht="32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42435.996886574074</v>
      </c>
      <c r="J196" s="10">
        <v>42375.996886574074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 s="6">
        <f t="shared" si="10"/>
        <v>1</v>
      </c>
      <c r="Q196" s="12" t="s">
        <v>8308</v>
      </c>
      <c r="R196" t="s">
        <v>8312</v>
      </c>
      <c r="S196">
        <f t="shared" si="11"/>
        <v>2016</v>
      </c>
    </row>
    <row r="197" spans="1:19" ht="32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42195.67050925926</v>
      </c>
      <c r="J197" s="10">
        <v>42135.67050925926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 s="6" t="str">
        <f t="shared" si="10"/>
        <v>0</v>
      </c>
      <c r="Q197" s="12" t="s">
        <v>8308</v>
      </c>
      <c r="R197" t="s">
        <v>8312</v>
      </c>
      <c r="S197">
        <f t="shared" si="11"/>
        <v>2015</v>
      </c>
    </row>
    <row r="198" spans="1:19" ht="3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42287.875</v>
      </c>
      <c r="J198" s="10">
        <v>42259.542800925927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 s="6">
        <f t="shared" si="10"/>
        <v>77.11</v>
      </c>
      <c r="Q198" s="12" t="s">
        <v>8308</v>
      </c>
      <c r="R198" t="s">
        <v>8312</v>
      </c>
      <c r="S198">
        <f t="shared" si="11"/>
        <v>2015</v>
      </c>
    </row>
    <row r="199" spans="1:19" ht="32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42783.875</v>
      </c>
      <c r="J199" s="10">
        <v>42741.848379629635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 s="6">
        <f t="shared" si="10"/>
        <v>32.75</v>
      </c>
      <c r="Q199" s="12" t="s">
        <v>8308</v>
      </c>
      <c r="R199" t="s">
        <v>8312</v>
      </c>
      <c r="S199">
        <f t="shared" si="11"/>
        <v>2017</v>
      </c>
    </row>
    <row r="200" spans="1:19" ht="3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41917.383356481485</v>
      </c>
      <c r="J200" s="10">
        <v>41887.383356481485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 s="6">
        <f t="shared" si="10"/>
        <v>46.5</v>
      </c>
      <c r="Q200" s="12" t="s">
        <v>8308</v>
      </c>
      <c r="R200" t="s">
        <v>8312</v>
      </c>
      <c r="S200">
        <f t="shared" si="11"/>
        <v>2014</v>
      </c>
    </row>
    <row r="201" spans="1:19" ht="32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42614.123865740738</v>
      </c>
      <c r="J201" s="10">
        <v>42584.123865740738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 s="6" t="str">
        <f t="shared" si="10"/>
        <v>0</v>
      </c>
      <c r="Q201" s="12" t="s">
        <v>8308</v>
      </c>
      <c r="R201" t="s">
        <v>8312</v>
      </c>
      <c r="S201">
        <f t="shared" si="11"/>
        <v>2016</v>
      </c>
    </row>
    <row r="202" spans="1:19" ht="16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41897.083368055552</v>
      </c>
      <c r="J202" s="10">
        <v>41867.083368055552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 s="6">
        <f t="shared" si="10"/>
        <v>87.31</v>
      </c>
      <c r="Q202" s="12" t="s">
        <v>8308</v>
      </c>
      <c r="R202" t="s">
        <v>8312</v>
      </c>
      <c r="S202">
        <f t="shared" si="11"/>
        <v>2014</v>
      </c>
    </row>
    <row r="203" spans="1:19" ht="32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42043.818622685183</v>
      </c>
      <c r="J203" s="10">
        <v>42023.818622685183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 s="6">
        <f t="shared" si="10"/>
        <v>54.29</v>
      </c>
      <c r="Q203" s="12" t="s">
        <v>8308</v>
      </c>
      <c r="R203" t="s">
        <v>8312</v>
      </c>
      <c r="S203">
        <f t="shared" si="11"/>
        <v>2015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42285.874305555553</v>
      </c>
      <c r="J204" s="10">
        <v>42255.927824074075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 s="6" t="str">
        <f t="shared" si="10"/>
        <v>0</v>
      </c>
      <c r="Q204" s="12" t="s">
        <v>8308</v>
      </c>
      <c r="R204" t="s">
        <v>8312</v>
      </c>
      <c r="S204">
        <f t="shared" si="11"/>
        <v>2015</v>
      </c>
    </row>
    <row r="205" spans="1:19" ht="3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42033.847962962958</v>
      </c>
      <c r="J205" s="10">
        <v>41973.847962962958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 s="6">
        <f t="shared" si="10"/>
        <v>93.25</v>
      </c>
      <c r="Q205" s="12" t="s">
        <v>8308</v>
      </c>
      <c r="R205" t="s">
        <v>8312</v>
      </c>
      <c r="S205">
        <f t="shared" si="11"/>
        <v>2014</v>
      </c>
    </row>
    <row r="206" spans="1:19" ht="3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42586.583368055552</v>
      </c>
      <c r="J206" s="10">
        <v>42556.583368055552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 s="6">
        <f t="shared" si="10"/>
        <v>117.68</v>
      </c>
      <c r="Q206" s="12" t="s">
        <v>8308</v>
      </c>
      <c r="R206" t="s">
        <v>8312</v>
      </c>
      <c r="S206">
        <f t="shared" si="11"/>
        <v>2016</v>
      </c>
    </row>
    <row r="207" spans="1:19" ht="32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42283.632199074069</v>
      </c>
      <c r="J207" s="10">
        <v>42248.632199074069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 s="6">
        <f t="shared" si="10"/>
        <v>76.47</v>
      </c>
      <c r="Q207" s="12" t="s">
        <v>8308</v>
      </c>
      <c r="R207" t="s">
        <v>8312</v>
      </c>
      <c r="S207">
        <f t="shared" si="11"/>
        <v>2015</v>
      </c>
    </row>
    <row r="208" spans="1:19" ht="16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42588.004432870366</v>
      </c>
      <c r="J208" s="10">
        <v>42567.004432870366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 s="6" t="str">
        <f t="shared" si="10"/>
        <v>0</v>
      </c>
      <c r="Q208" s="12" t="s">
        <v>8308</v>
      </c>
      <c r="R208" t="s">
        <v>8312</v>
      </c>
      <c r="S208">
        <f t="shared" si="11"/>
        <v>2016</v>
      </c>
    </row>
    <row r="209" spans="1:19" ht="3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42008.197199074071</v>
      </c>
      <c r="J209" s="10">
        <v>41978.197199074071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 s="6">
        <f t="shared" si="10"/>
        <v>163.85</v>
      </c>
      <c r="Q209" s="12" t="s">
        <v>8308</v>
      </c>
      <c r="R209" t="s">
        <v>8312</v>
      </c>
      <c r="S209">
        <f t="shared" si="11"/>
        <v>2014</v>
      </c>
    </row>
    <row r="210" spans="1:19" ht="32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41989.369988425926</v>
      </c>
      <c r="J210" s="10">
        <v>41959.369988425926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 s="6" t="str">
        <f t="shared" si="10"/>
        <v>0</v>
      </c>
      <c r="Q210" s="12" t="s">
        <v>8308</v>
      </c>
      <c r="R210" t="s">
        <v>8312</v>
      </c>
      <c r="S210">
        <f t="shared" si="11"/>
        <v>2014</v>
      </c>
    </row>
    <row r="211" spans="1:19" ht="32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42195.922858796301</v>
      </c>
      <c r="J211" s="10">
        <v>42165.922858796301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 s="6" t="str">
        <f t="shared" si="10"/>
        <v>0</v>
      </c>
      <c r="Q211" s="12" t="s">
        <v>8308</v>
      </c>
      <c r="R211" t="s">
        <v>8312</v>
      </c>
      <c r="S211">
        <f t="shared" si="11"/>
        <v>2015</v>
      </c>
    </row>
    <row r="212" spans="1:19" ht="32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42278.208333333328</v>
      </c>
      <c r="J212" s="10">
        <v>42249.064722222218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 s="6">
        <f t="shared" si="10"/>
        <v>91.82</v>
      </c>
      <c r="Q212" s="12" t="s">
        <v>8308</v>
      </c>
      <c r="R212" t="s">
        <v>8312</v>
      </c>
      <c r="S212">
        <f t="shared" si="11"/>
        <v>2015</v>
      </c>
    </row>
    <row r="213" spans="1:19" ht="32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42266.159918981481</v>
      </c>
      <c r="J213" s="10">
        <v>42236.159918981481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 s="6">
        <f t="shared" si="10"/>
        <v>185.83</v>
      </c>
      <c r="Q213" s="12" t="s">
        <v>8308</v>
      </c>
      <c r="R213" t="s">
        <v>8312</v>
      </c>
      <c r="S213">
        <f t="shared" si="11"/>
        <v>2015</v>
      </c>
    </row>
    <row r="214" spans="1:19" ht="16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42476.839351851857</v>
      </c>
      <c r="J214" s="10">
        <v>42416.881018518514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 s="6">
        <f t="shared" si="10"/>
        <v>1</v>
      </c>
      <c r="Q214" s="12" t="s">
        <v>8308</v>
      </c>
      <c r="R214" t="s">
        <v>8312</v>
      </c>
      <c r="S214">
        <f t="shared" si="11"/>
        <v>2016</v>
      </c>
    </row>
    <row r="215" spans="1:19" ht="16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42232.587974537033</v>
      </c>
      <c r="J215" s="10">
        <v>42202.594293981485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 s="6">
        <f t="shared" si="10"/>
        <v>20</v>
      </c>
      <c r="Q215" s="12" t="s">
        <v>8308</v>
      </c>
      <c r="R215" t="s">
        <v>8312</v>
      </c>
      <c r="S215">
        <f t="shared" si="11"/>
        <v>2015</v>
      </c>
    </row>
    <row r="216" spans="1:19" ht="32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42069.64061342593</v>
      </c>
      <c r="J216" s="10">
        <v>42009.64061342593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 s="6">
        <f t="shared" si="10"/>
        <v>1</v>
      </c>
      <c r="Q216" s="12" t="s">
        <v>8308</v>
      </c>
      <c r="R216" t="s">
        <v>8312</v>
      </c>
      <c r="S216">
        <f t="shared" si="11"/>
        <v>2015</v>
      </c>
    </row>
    <row r="217" spans="1:19" ht="32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42417.999305555553</v>
      </c>
      <c r="J217" s="10">
        <v>42375.230115740742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 s="6">
        <f t="shared" si="10"/>
        <v>10</v>
      </c>
      <c r="Q217" s="12" t="s">
        <v>8308</v>
      </c>
      <c r="R217" t="s">
        <v>8312</v>
      </c>
      <c r="S217">
        <f t="shared" si="11"/>
        <v>2016</v>
      </c>
    </row>
    <row r="218" spans="1:19" ht="32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42116.917094907403</v>
      </c>
      <c r="J218" s="10">
        <v>42066.958761574075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 s="6">
        <f t="shared" si="10"/>
        <v>331.54</v>
      </c>
      <c r="Q218" s="12" t="s">
        <v>8308</v>
      </c>
      <c r="R218" t="s">
        <v>8312</v>
      </c>
      <c r="S218">
        <f t="shared" si="11"/>
        <v>2015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42001.64061342593</v>
      </c>
      <c r="J219" s="10">
        <v>41970.64061342593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 s="6">
        <f t="shared" si="10"/>
        <v>314.29000000000002</v>
      </c>
      <c r="Q219" s="12" t="s">
        <v>8308</v>
      </c>
      <c r="R219" t="s">
        <v>8312</v>
      </c>
      <c r="S219">
        <f t="shared" si="11"/>
        <v>2014</v>
      </c>
    </row>
    <row r="220" spans="1:19" ht="32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42139.628344907411</v>
      </c>
      <c r="J220" s="10">
        <v>42079.628344907411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 s="6">
        <f t="shared" si="10"/>
        <v>100</v>
      </c>
      <c r="Q220" s="12" t="s">
        <v>8308</v>
      </c>
      <c r="R220" t="s">
        <v>8312</v>
      </c>
      <c r="S220">
        <f t="shared" si="11"/>
        <v>2015</v>
      </c>
    </row>
    <row r="221" spans="1:19" ht="16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42461.290972222225</v>
      </c>
      <c r="J221" s="10">
        <v>42429.326678240745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 s="6">
        <f t="shared" si="10"/>
        <v>115.99</v>
      </c>
      <c r="Q221" s="12" t="s">
        <v>8308</v>
      </c>
      <c r="R221" t="s">
        <v>8312</v>
      </c>
      <c r="S221">
        <f t="shared" si="11"/>
        <v>2016</v>
      </c>
    </row>
    <row r="222" spans="1:19" ht="3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42236.837500000001</v>
      </c>
      <c r="J222" s="10">
        <v>42195.643865740742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 s="6">
        <f t="shared" si="10"/>
        <v>120</v>
      </c>
      <c r="Q222" s="12" t="s">
        <v>8308</v>
      </c>
      <c r="R222" t="s">
        <v>8312</v>
      </c>
      <c r="S222">
        <f t="shared" si="11"/>
        <v>2015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42091.79587962963</v>
      </c>
      <c r="J223" s="10">
        <v>42031.837546296301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 s="6" t="str">
        <f t="shared" si="10"/>
        <v>0</v>
      </c>
      <c r="Q223" s="12" t="s">
        <v>8308</v>
      </c>
      <c r="R223" t="s">
        <v>8312</v>
      </c>
      <c r="S223">
        <f t="shared" si="11"/>
        <v>2015</v>
      </c>
    </row>
    <row r="224" spans="1:19" ht="3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42090.110416666663</v>
      </c>
      <c r="J224" s="10">
        <v>42031.769884259258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 s="6">
        <f t="shared" si="10"/>
        <v>65</v>
      </c>
      <c r="Q224" s="12" t="s">
        <v>8308</v>
      </c>
      <c r="R224" t="s">
        <v>8312</v>
      </c>
      <c r="S224">
        <f t="shared" si="11"/>
        <v>2015</v>
      </c>
    </row>
    <row r="225" spans="1:19" ht="3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42512.045138888891</v>
      </c>
      <c r="J225" s="10">
        <v>42482.048032407409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 s="6" t="str">
        <f t="shared" si="10"/>
        <v>0</v>
      </c>
      <c r="Q225" s="12" t="s">
        <v>8308</v>
      </c>
      <c r="R225" t="s">
        <v>8312</v>
      </c>
      <c r="S225">
        <f t="shared" si="11"/>
        <v>2016</v>
      </c>
    </row>
    <row r="226" spans="1:19" ht="32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42195.235254629632</v>
      </c>
      <c r="J226" s="10">
        <v>42135.235254629632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 s="6" t="str">
        <f t="shared" si="10"/>
        <v>0</v>
      </c>
      <c r="Q226" s="12" t="s">
        <v>8308</v>
      </c>
      <c r="R226" t="s">
        <v>8312</v>
      </c>
      <c r="S226">
        <f t="shared" si="11"/>
        <v>2015</v>
      </c>
    </row>
    <row r="227" spans="1:19" ht="32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42468.919606481482</v>
      </c>
      <c r="J227" s="10">
        <v>42438.961273148147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 s="6" t="str">
        <f t="shared" si="10"/>
        <v>0</v>
      </c>
      <c r="Q227" s="12" t="s">
        <v>8308</v>
      </c>
      <c r="R227" t="s">
        <v>8312</v>
      </c>
      <c r="S227">
        <f t="shared" si="11"/>
        <v>2016</v>
      </c>
    </row>
    <row r="228" spans="1:19" ht="16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42155.395138888889</v>
      </c>
      <c r="J228" s="10">
        <v>42106.666018518517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 s="6">
        <f t="shared" si="10"/>
        <v>125</v>
      </c>
      <c r="Q228" s="12" t="s">
        <v>8308</v>
      </c>
      <c r="R228" t="s">
        <v>8312</v>
      </c>
      <c r="S228">
        <f t="shared" si="11"/>
        <v>2015</v>
      </c>
    </row>
    <row r="229" spans="1:19" ht="3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42194.893993055557</v>
      </c>
      <c r="J229" s="10">
        <v>42164.893993055557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 s="6" t="str">
        <f t="shared" si="10"/>
        <v>0</v>
      </c>
      <c r="Q229" s="12" t="s">
        <v>8308</v>
      </c>
      <c r="R229" t="s">
        <v>8312</v>
      </c>
      <c r="S229">
        <f t="shared" si="11"/>
        <v>2015</v>
      </c>
    </row>
    <row r="230" spans="1:19" ht="16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42156.686400462961</v>
      </c>
      <c r="J230" s="10">
        <v>42096.686400462961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 s="6" t="str">
        <f t="shared" si="10"/>
        <v>0</v>
      </c>
      <c r="Q230" s="12" t="s">
        <v>8308</v>
      </c>
      <c r="R230" t="s">
        <v>8312</v>
      </c>
      <c r="S230">
        <f t="shared" si="11"/>
        <v>2015</v>
      </c>
    </row>
    <row r="231" spans="1:19" ht="3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42413.933993055558</v>
      </c>
      <c r="J231" s="10">
        <v>42383.933993055558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 s="6" t="str">
        <f t="shared" si="10"/>
        <v>0</v>
      </c>
      <c r="Q231" s="12" t="s">
        <v>8308</v>
      </c>
      <c r="R231" t="s">
        <v>8312</v>
      </c>
      <c r="S231">
        <f t="shared" si="11"/>
        <v>2016</v>
      </c>
    </row>
    <row r="232" spans="1:19" ht="3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42159.77721064815</v>
      </c>
      <c r="J232" s="10">
        <v>42129.77721064815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 s="6">
        <f t="shared" si="10"/>
        <v>30</v>
      </c>
      <c r="Q232" s="12" t="s">
        <v>8308</v>
      </c>
      <c r="R232" t="s">
        <v>8312</v>
      </c>
      <c r="S232">
        <f t="shared" si="11"/>
        <v>2015</v>
      </c>
    </row>
    <row r="233" spans="1:19" ht="32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42371.958923611106</v>
      </c>
      <c r="J233" s="10">
        <v>42341.958923611106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 s="6" t="str">
        <f t="shared" si="10"/>
        <v>0</v>
      </c>
      <c r="Q233" s="12" t="s">
        <v>8308</v>
      </c>
      <c r="R233" t="s">
        <v>8312</v>
      </c>
      <c r="S233">
        <f t="shared" si="11"/>
        <v>2015</v>
      </c>
    </row>
    <row r="234" spans="1:19" ht="32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42062.82576388889</v>
      </c>
      <c r="J234" s="10">
        <v>42032.82576388889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 s="6">
        <f t="shared" si="10"/>
        <v>15.71</v>
      </c>
      <c r="Q234" s="12" t="s">
        <v>8308</v>
      </c>
      <c r="R234" t="s">
        <v>8312</v>
      </c>
      <c r="S234">
        <f t="shared" si="11"/>
        <v>2015</v>
      </c>
    </row>
    <row r="235" spans="1:19" ht="32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42642.911712962959</v>
      </c>
      <c r="J235" s="10">
        <v>42612.911712962959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 s="6" t="str">
        <f t="shared" si="10"/>
        <v>0</v>
      </c>
      <c r="Q235" s="12" t="s">
        <v>8308</v>
      </c>
      <c r="R235" t="s">
        <v>8312</v>
      </c>
      <c r="S235">
        <f t="shared" si="11"/>
        <v>2016</v>
      </c>
    </row>
    <row r="236" spans="1:19" ht="32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42176.035405092596</v>
      </c>
      <c r="J236" s="10">
        <v>42136.035405092596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 s="6">
        <f t="shared" si="10"/>
        <v>80.2</v>
      </c>
      <c r="Q236" s="12" t="s">
        <v>8308</v>
      </c>
      <c r="R236" t="s">
        <v>8312</v>
      </c>
      <c r="S236">
        <f t="shared" si="11"/>
        <v>2015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42194.908530092594</v>
      </c>
      <c r="J237" s="10">
        <v>42164.908530092594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 s="6" t="str">
        <f t="shared" si="10"/>
        <v>0</v>
      </c>
      <c r="Q237" s="12" t="s">
        <v>8308</v>
      </c>
      <c r="R237" t="s">
        <v>8312</v>
      </c>
      <c r="S237">
        <f t="shared" si="11"/>
        <v>2015</v>
      </c>
    </row>
    <row r="238" spans="1:19" ht="32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42374</v>
      </c>
      <c r="J238" s="10">
        <v>42321.084479166668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 s="6" t="str">
        <f t="shared" si="10"/>
        <v>0</v>
      </c>
      <c r="Q238" s="12" t="s">
        <v>8308</v>
      </c>
      <c r="R238" t="s">
        <v>8312</v>
      </c>
      <c r="S238">
        <f t="shared" si="11"/>
        <v>2015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42437.577187499999</v>
      </c>
      <c r="J239" s="10">
        <v>42377.577187499999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 s="6">
        <f t="shared" si="10"/>
        <v>50</v>
      </c>
      <c r="Q239" s="12" t="s">
        <v>8308</v>
      </c>
      <c r="R239" t="s">
        <v>8312</v>
      </c>
      <c r="S239">
        <f t="shared" si="11"/>
        <v>2016</v>
      </c>
    </row>
    <row r="240" spans="1:19" ht="32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42734.375</v>
      </c>
      <c r="J240" s="10">
        <v>42713.962500000001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 s="6" t="str">
        <f t="shared" si="10"/>
        <v>0</v>
      </c>
      <c r="Q240" s="12" t="s">
        <v>8308</v>
      </c>
      <c r="R240" t="s">
        <v>8312</v>
      </c>
      <c r="S240">
        <f t="shared" si="11"/>
        <v>2016</v>
      </c>
    </row>
    <row r="241" spans="1:19" ht="32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42316.5</v>
      </c>
      <c r="J241" s="10">
        <v>42297.110300925924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 s="6">
        <f t="shared" si="10"/>
        <v>50</v>
      </c>
      <c r="Q241" s="12" t="s">
        <v>8308</v>
      </c>
      <c r="R241" t="s">
        <v>8312</v>
      </c>
      <c r="S241">
        <f t="shared" si="11"/>
        <v>2015</v>
      </c>
    </row>
    <row r="242" spans="1:19" ht="32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41399.708460648151</v>
      </c>
      <c r="J242" s="10">
        <v>41354.708460648151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 s="6">
        <f t="shared" si="10"/>
        <v>117.85</v>
      </c>
      <c r="Q242" s="12" t="s">
        <v>8308</v>
      </c>
      <c r="R242" t="s">
        <v>8313</v>
      </c>
      <c r="S242">
        <f t="shared" si="11"/>
        <v>2013</v>
      </c>
    </row>
    <row r="243" spans="1:19" ht="32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41994.697962962964</v>
      </c>
      <c r="J243" s="10">
        <v>41949.697962962964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 s="6">
        <f t="shared" si="10"/>
        <v>109.04</v>
      </c>
      <c r="Q243" s="12" t="s">
        <v>8308</v>
      </c>
      <c r="R243" t="s">
        <v>8313</v>
      </c>
      <c r="S243">
        <f t="shared" si="11"/>
        <v>2014</v>
      </c>
    </row>
    <row r="244" spans="1:19" ht="3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40897.492939814816</v>
      </c>
      <c r="J244" s="10">
        <v>40862.492939814816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 s="6">
        <f t="shared" si="10"/>
        <v>73.02</v>
      </c>
      <c r="Q244" s="12" t="s">
        <v>8308</v>
      </c>
      <c r="R244" t="s">
        <v>8313</v>
      </c>
      <c r="S244">
        <f t="shared" si="11"/>
        <v>2011</v>
      </c>
    </row>
    <row r="245" spans="1:19" ht="32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41692.047500000001</v>
      </c>
      <c r="J245" s="10">
        <v>41662.047500000001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 s="6">
        <f t="shared" si="10"/>
        <v>78.2</v>
      </c>
      <c r="Q245" s="12" t="s">
        <v>8308</v>
      </c>
      <c r="R245" t="s">
        <v>8313</v>
      </c>
      <c r="S245">
        <f t="shared" si="11"/>
        <v>2014</v>
      </c>
    </row>
    <row r="246" spans="1:19" ht="32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40253.295833333337</v>
      </c>
      <c r="J246" s="10">
        <v>40213.323599537034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 s="6">
        <f t="shared" si="10"/>
        <v>47.4</v>
      </c>
      <c r="Q246" s="12" t="s">
        <v>8308</v>
      </c>
      <c r="R246" t="s">
        <v>8313</v>
      </c>
      <c r="S246">
        <f t="shared" si="11"/>
        <v>2010</v>
      </c>
    </row>
    <row r="247" spans="1:19" ht="32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41137.053067129629</v>
      </c>
      <c r="J247" s="10">
        <v>41107.053067129629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 s="6">
        <f t="shared" si="10"/>
        <v>54.02</v>
      </c>
      <c r="Q247" s="12" t="s">
        <v>8308</v>
      </c>
      <c r="R247" t="s">
        <v>8313</v>
      </c>
      <c r="S247">
        <f t="shared" si="11"/>
        <v>2012</v>
      </c>
    </row>
    <row r="248" spans="1:19" ht="3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40530.405150462961</v>
      </c>
      <c r="J248" s="10">
        <v>40480.363483796296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 s="6">
        <f t="shared" si="10"/>
        <v>68.489999999999995</v>
      </c>
      <c r="Q248" s="12" t="s">
        <v>8308</v>
      </c>
      <c r="R248" t="s">
        <v>8313</v>
      </c>
      <c r="S248">
        <f t="shared" si="11"/>
        <v>2010</v>
      </c>
    </row>
    <row r="249" spans="1:19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40467.152083333334</v>
      </c>
      <c r="J249" s="10">
        <v>40430.604328703703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 s="6">
        <f t="shared" si="10"/>
        <v>108.15</v>
      </c>
      <c r="Q249" s="12" t="s">
        <v>8308</v>
      </c>
      <c r="R249" t="s">
        <v>8313</v>
      </c>
      <c r="S249">
        <f t="shared" si="11"/>
        <v>2010</v>
      </c>
    </row>
    <row r="250" spans="1:19" ht="32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40915.774409722224</v>
      </c>
      <c r="J250" s="10">
        <v>40870.774409722224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 s="6">
        <f t="shared" si="10"/>
        <v>589.95000000000005</v>
      </c>
      <c r="Q250" s="12" t="s">
        <v>8308</v>
      </c>
      <c r="R250" t="s">
        <v>8313</v>
      </c>
      <c r="S250">
        <f t="shared" si="11"/>
        <v>2011</v>
      </c>
    </row>
    <row r="251" spans="1:19" ht="32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40412.736111111109</v>
      </c>
      <c r="J251" s="10">
        <v>40332.923842592594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 s="6">
        <f t="shared" si="10"/>
        <v>48.05</v>
      </c>
      <c r="Q251" s="12" t="s">
        <v>8308</v>
      </c>
      <c r="R251" t="s">
        <v>8313</v>
      </c>
      <c r="S251">
        <f t="shared" si="11"/>
        <v>2010</v>
      </c>
    </row>
    <row r="252" spans="1:19" ht="32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41431.565868055557</v>
      </c>
      <c r="J252" s="10">
        <v>41401.565868055557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 s="6">
        <f t="shared" si="10"/>
        <v>72.48</v>
      </c>
      <c r="Q252" s="12" t="s">
        <v>8308</v>
      </c>
      <c r="R252" t="s">
        <v>8313</v>
      </c>
      <c r="S252">
        <f t="shared" si="11"/>
        <v>2013</v>
      </c>
    </row>
    <row r="253" spans="1:19" ht="32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41045.791666666664</v>
      </c>
      <c r="J253" s="10">
        <v>41013.787569444445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 s="6">
        <f t="shared" si="10"/>
        <v>57.08</v>
      </c>
      <c r="Q253" s="12" t="s">
        <v>8308</v>
      </c>
      <c r="R253" t="s">
        <v>8313</v>
      </c>
      <c r="S253">
        <f t="shared" si="11"/>
        <v>2012</v>
      </c>
    </row>
    <row r="254" spans="1:19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40330.165972222225</v>
      </c>
      <c r="J254" s="10">
        <v>40266.66270833333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 s="6">
        <f t="shared" si="10"/>
        <v>85.44</v>
      </c>
      <c r="Q254" s="12" t="s">
        <v>8308</v>
      </c>
      <c r="R254" t="s">
        <v>8313</v>
      </c>
      <c r="S254">
        <f t="shared" si="11"/>
        <v>2010</v>
      </c>
    </row>
    <row r="255" spans="1:19" ht="32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40954.650868055556</v>
      </c>
      <c r="J255" s="10">
        <v>40924.650868055556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 s="6">
        <f t="shared" si="10"/>
        <v>215.86</v>
      </c>
      <c r="Q255" s="12" t="s">
        <v>8308</v>
      </c>
      <c r="R255" t="s">
        <v>8313</v>
      </c>
      <c r="S255">
        <f t="shared" si="11"/>
        <v>2012</v>
      </c>
    </row>
    <row r="256" spans="1:19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42294.083333333328</v>
      </c>
      <c r="J256" s="10">
        <v>42263.952662037038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 s="6">
        <f t="shared" si="10"/>
        <v>89.39</v>
      </c>
      <c r="Q256" s="12" t="s">
        <v>8308</v>
      </c>
      <c r="R256" t="s">
        <v>8313</v>
      </c>
      <c r="S256">
        <f t="shared" si="11"/>
        <v>2015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40618.48474537037</v>
      </c>
      <c r="J257" s="10">
        <v>40588.526412037041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 s="6">
        <f t="shared" si="10"/>
        <v>45.42</v>
      </c>
      <c r="Q257" s="12" t="s">
        <v>8308</v>
      </c>
      <c r="R257" t="s">
        <v>8313</v>
      </c>
      <c r="S257">
        <f t="shared" si="11"/>
        <v>2011</v>
      </c>
    </row>
    <row r="258" spans="1:19" ht="32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41349.769293981481</v>
      </c>
      <c r="J258" s="10">
        <v>41319.769293981481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 s="6">
        <f t="shared" si="10"/>
        <v>65.760000000000005</v>
      </c>
      <c r="Q258" s="12" t="s">
        <v>8308</v>
      </c>
      <c r="R258" t="s">
        <v>8313</v>
      </c>
      <c r="S258">
        <f t="shared" si="11"/>
        <v>2013</v>
      </c>
    </row>
    <row r="259" spans="1:19" ht="32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42509.626875000002</v>
      </c>
      <c r="J259" s="10">
        <v>42479.626875000002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 s="6">
        <f t="shared" ref="P259:P322" si="13">IFERROR(ROUND(E259/L259,2),"0")</f>
        <v>66.7</v>
      </c>
      <c r="Q259" s="12" t="s">
        <v>8308</v>
      </c>
      <c r="R259" t="s">
        <v>8313</v>
      </c>
      <c r="S259">
        <f t="shared" ref="S259:S322" si="14">YEAR(J259)</f>
        <v>2016</v>
      </c>
    </row>
    <row r="260" spans="1:19" ht="32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40712.051689814813</v>
      </c>
      <c r="J260" s="10">
        <v>40682.051689814813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 s="6">
        <f t="shared" si="13"/>
        <v>83.35</v>
      </c>
      <c r="Q260" s="12" t="s">
        <v>8308</v>
      </c>
      <c r="R260" t="s">
        <v>8313</v>
      </c>
      <c r="S260">
        <f t="shared" si="14"/>
        <v>2011</v>
      </c>
    </row>
    <row r="261" spans="1:19" ht="32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42102.738067129627</v>
      </c>
      <c r="J261" s="10">
        <v>42072.738067129627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 s="6">
        <f t="shared" si="13"/>
        <v>105.05</v>
      </c>
      <c r="Q261" s="12" t="s">
        <v>8308</v>
      </c>
      <c r="R261" t="s">
        <v>8313</v>
      </c>
      <c r="S261">
        <f t="shared" si="14"/>
        <v>2015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40376.415972222225</v>
      </c>
      <c r="J262" s="10">
        <v>40330.755543981482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 s="6">
        <f t="shared" si="13"/>
        <v>120.91</v>
      </c>
      <c r="Q262" s="12" t="s">
        <v>8308</v>
      </c>
      <c r="R262" t="s">
        <v>8313</v>
      </c>
      <c r="S262">
        <f t="shared" si="14"/>
        <v>2010</v>
      </c>
    </row>
    <row r="263" spans="1:19" ht="16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41067.621527777781</v>
      </c>
      <c r="J263" s="10">
        <v>41017.885462962964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 s="6">
        <f t="shared" si="13"/>
        <v>97.64</v>
      </c>
      <c r="Q263" s="12" t="s">
        <v>8308</v>
      </c>
      <c r="R263" t="s">
        <v>8313</v>
      </c>
      <c r="S263">
        <f t="shared" si="14"/>
        <v>2012</v>
      </c>
    </row>
    <row r="264" spans="1:19" ht="16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40600.24800925926</v>
      </c>
      <c r="J264" s="10">
        <v>40555.24800925926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 s="6">
        <f t="shared" si="13"/>
        <v>41.38</v>
      </c>
      <c r="Q264" s="12" t="s">
        <v>8308</v>
      </c>
      <c r="R264" t="s">
        <v>8313</v>
      </c>
      <c r="S264">
        <f t="shared" si="14"/>
        <v>2011</v>
      </c>
    </row>
    <row r="265" spans="1:19" ht="32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41179.954791666663</v>
      </c>
      <c r="J265" s="10">
        <v>41149.954791666663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 s="6">
        <f t="shared" si="13"/>
        <v>30.65</v>
      </c>
      <c r="Q265" s="12" t="s">
        <v>8308</v>
      </c>
      <c r="R265" t="s">
        <v>8313</v>
      </c>
      <c r="S265">
        <f t="shared" si="14"/>
        <v>2012</v>
      </c>
    </row>
    <row r="266" spans="1:19" ht="32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41040.620312500003</v>
      </c>
      <c r="J266" s="10">
        <v>41010.620312500003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 s="6">
        <f t="shared" si="13"/>
        <v>64.95</v>
      </c>
      <c r="Q266" s="12" t="s">
        <v>8308</v>
      </c>
      <c r="R266" t="s">
        <v>8313</v>
      </c>
      <c r="S266">
        <f t="shared" si="14"/>
        <v>2012</v>
      </c>
    </row>
    <row r="267" spans="1:19" ht="32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40308.844444444447</v>
      </c>
      <c r="J267" s="10">
        <v>40267.245717592596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 s="6">
        <f t="shared" si="13"/>
        <v>95.78</v>
      </c>
      <c r="Q267" s="12" t="s">
        <v>8308</v>
      </c>
      <c r="R267" t="s">
        <v>8313</v>
      </c>
      <c r="S267">
        <f t="shared" si="14"/>
        <v>2010</v>
      </c>
    </row>
    <row r="268" spans="1:19" ht="32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40291.160416666666</v>
      </c>
      <c r="J268" s="10">
        <v>40205.174849537041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 s="6">
        <f t="shared" si="13"/>
        <v>40.42</v>
      </c>
      <c r="Q268" s="12" t="s">
        <v>8308</v>
      </c>
      <c r="R268" t="s">
        <v>8313</v>
      </c>
      <c r="S268">
        <f t="shared" si="14"/>
        <v>2010</v>
      </c>
    </row>
    <row r="269" spans="1:19" ht="32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41815.452534722222</v>
      </c>
      <c r="J269" s="10">
        <v>41785.452534722222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 s="6">
        <f t="shared" si="13"/>
        <v>78.58</v>
      </c>
      <c r="Q269" s="12" t="s">
        <v>8308</v>
      </c>
      <c r="R269" t="s">
        <v>8313</v>
      </c>
      <c r="S269">
        <f t="shared" si="14"/>
        <v>2014</v>
      </c>
    </row>
    <row r="270" spans="1:19" ht="32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40854.194189814814</v>
      </c>
      <c r="J270" s="10">
        <v>40809.15252314815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 s="6">
        <f t="shared" si="13"/>
        <v>50.18</v>
      </c>
      <c r="Q270" s="12" t="s">
        <v>8308</v>
      </c>
      <c r="R270" t="s">
        <v>8313</v>
      </c>
      <c r="S270">
        <f t="shared" si="14"/>
        <v>2011</v>
      </c>
    </row>
    <row r="271" spans="1:19" ht="32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42788.197013888886</v>
      </c>
      <c r="J271" s="10">
        <v>42758.197013888886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 s="6">
        <f t="shared" si="13"/>
        <v>92.25</v>
      </c>
      <c r="Q271" s="12" t="s">
        <v>8308</v>
      </c>
      <c r="R271" t="s">
        <v>8313</v>
      </c>
      <c r="S271">
        <f t="shared" si="14"/>
        <v>2017</v>
      </c>
    </row>
    <row r="272" spans="1:19" ht="3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40688.166666666664</v>
      </c>
      <c r="J272" s="10">
        <v>40637.86655092593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 s="6">
        <f t="shared" si="13"/>
        <v>57.54</v>
      </c>
      <c r="Q272" s="12" t="s">
        <v>8308</v>
      </c>
      <c r="R272" t="s">
        <v>8313</v>
      </c>
      <c r="S272">
        <f t="shared" si="14"/>
        <v>2011</v>
      </c>
    </row>
    <row r="273" spans="1:19" ht="32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41641.333333333336</v>
      </c>
      <c r="J273" s="10">
        <v>41612.100243055553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 s="6">
        <f t="shared" si="13"/>
        <v>109.42</v>
      </c>
      <c r="Q273" s="12" t="s">
        <v>8308</v>
      </c>
      <c r="R273" t="s">
        <v>8313</v>
      </c>
      <c r="S273">
        <f t="shared" si="14"/>
        <v>2013</v>
      </c>
    </row>
    <row r="274" spans="1:19" ht="32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40296.78402777778</v>
      </c>
      <c r="J274" s="10">
        <v>40235.900358796294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 s="6">
        <f t="shared" si="13"/>
        <v>81.89</v>
      </c>
      <c r="Q274" s="12" t="s">
        <v>8308</v>
      </c>
      <c r="R274" t="s">
        <v>8313</v>
      </c>
      <c r="S274">
        <f t="shared" si="14"/>
        <v>2010</v>
      </c>
    </row>
    <row r="275" spans="1:19" ht="32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40727.498449074075</v>
      </c>
      <c r="J275" s="10">
        <v>40697.498449074075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 s="6">
        <f t="shared" si="13"/>
        <v>45.67</v>
      </c>
      <c r="Q275" s="12" t="s">
        <v>8308</v>
      </c>
      <c r="R275" t="s">
        <v>8313</v>
      </c>
      <c r="S275">
        <f t="shared" si="14"/>
        <v>2011</v>
      </c>
    </row>
    <row r="276" spans="1:19" ht="32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41004.290972222225</v>
      </c>
      <c r="J276" s="10">
        <v>40969.912372685183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 s="6">
        <f t="shared" si="13"/>
        <v>55.22</v>
      </c>
      <c r="Q276" s="12" t="s">
        <v>8308</v>
      </c>
      <c r="R276" t="s">
        <v>8313</v>
      </c>
      <c r="S276">
        <f t="shared" si="14"/>
        <v>2012</v>
      </c>
    </row>
    <row r="277" spans="1:19" ht="32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41223.073680555557</v>
      </c>
      <c r="J277" s="10">
        <v>41193.032013888893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 s="6">
        <f t="shared" si="13"/>
        <v>65.3</v>
      </c>
      <c r="Q277" s="12" t="s">
        <v>8308</v>
      </c>
      <c r="R277" t="s">
        <v>8313</v>
      </c>
      <c r="S277">
        <f t="shared" si="14"/>
        <v>2012</v>
      </c>
    </row>
    <row r="278" spans="1:19" ht="32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41027.040208333332</v>
      </c>
      <c r="J278" s="10">
        <v>40967.081875000003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 s="6">
        <f t="shared" si="13"/>
        <v>95.23</v>
      </c>
      <c r="Q278" s="12" t="s">
        <v>8308</v>
      </c>
      <c r="R278" t="s">
        <v>8313</v>
      </c>
      <c r="S278">
        <f t="shared" si="14"/>
        <v>2012</v>
      </c>
    </row>
    <row r="279" spans="1:19" ht="32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42147.891423611116</v>
      </c>
      <c r="J279" s="10">
        <v>42117.891423611116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 s="6">
        <f t="shared" si="13"/>
        <v>75.44</v>
      </c>
      <c r="Q279" s="12" t="s">
        <v>8308</v>
      </c>
      <c r="R279" t="s">
        <v>8313</v>
      </c>
      <c r="S279">
        <f t="shared" si="14"/>
        <v>2015</v>
      </c>
    </row>
    <row r="280" spans="1:19" ht="16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41194.040960648148</v>
      </c>
      <c r="J280" s="10">
        <v>41164.040960648148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 s="6">
        <f t="shared" si="13"/>
        <v>97.82</v>
      </c>
      <c r="Q280" s="12" t="s">
        <v>8308</v>
      </c>
      <c r="R280" t="s">
        <v>8313</v>
      </c>
      <c r="S280">
        <f t="shared" si="14"/>
        <v>2012</v>
      </c>
    </row>
    <row r="281" spans="1:19" ht="32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42793.084027777775</v>
      </c>
      <c r="J281" s="10">
        <v>42759.244166666671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 s="6">
        <f t="shared" si="13"/>
        <v>87.69</v>
      </c>
      <c r="Q281" s="12" t="s">
        <v>8308</v>
      </c>
      <c r="R281" t="s">
        <v>8313</v>
      </c>
      <c r="S281">
        <f t="shared" si="14"/>
        <v>2017</v>
      </c>
    </row>
    <row r="282" spans="1:19" ht="32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41789.590682870374</v>
      </c>
      <c r="J282" s="10">
        <v>41744.590682870374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 s="6">
        <f t="shared" si="13"/>
        <v>54.75</v>
      </c>
      <c r="Q282" s="12" t="s">
        <v>8308</v>
      </c>
      <c r="R282" t="s">
        <v>8313</v>
      </c>
      <c r="S282">
        <f t="shared" si="14"/>
        <v>2014</v>
      </c>
    </row>
    <row r="283" spans="1:19" ht="32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40035.80972222222</v>
      </c>
      <c r="J283" s="10">
        <v>39950.163344907407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 s="6">
        <f t="shared" si="13"/>
        <v>83.95</v>
      </c>
      <c r="Q283" s="12" t="s">
        <v>8308</v>
      </c>
      <c r="R283" t="s">
        <v>8313</v>
      </c>
      <c r="S283">
        <f t="shared" si="14"/>
        <v>2009</v>
      </c>
    </row>
    <row r="284" spans="1:19" ht="3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40231.916666666664</v>
      </c>
      <c r="J284" s="10">
        <v>40194.920046296298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 s="6">
        <f t="shared" si="13"/>
        <v>254.39</v>
      </c>
      <c r="Q284" s="12" t="s">
        <v>8308</v>
      </c>
      <c r="R284" t="s">
        <v>8313</v>
      </c>
      <c r="S284">
        <f t="shared" si="14"/>
        <v>2010</v>
      </c>
    </row>
    <row r="285" spans="1:19" ht="16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40695.207638888889</v>
      </c>
      <c r="J285" s="10">
        <v>40675.71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 s="6">
        <f t="shared" si="13"/>
        <v>101.83</v>
      </c>
      <c r="Q285" s="12" t="s">
        <v>8308</v>
      </c>
      <c r="R285" t="s">
        <v>8313</v>
      </c>
      <c r="S285">
        <f t="shared" si="14"/>
        <v>2011</v>
      </c>
    </row>
    <row r="286" spans="1:19" ht="32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40929.738194444442</v>
      </c>
      <c r="J286" s="10">
        <v>40904.738194444442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 s="6">
        <f t="shared" si="13"/>
        <v>55.07</v>
      </c>
      <c r="Q286" s="12" t="s">
        <v>8308</v>
      </c>
      <c r="R286" t="s">
        <v>8313</v>
      </c>
      <c r="S286">
        <f t="shared" si="14"/>
        <v>2011</v>
      </c>
    </row>
    <row r="287" spans="1:19" ht="32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41536.756111111114</v>
      </c>
      <c r="J287" s="10">
        <v>41506.756111111114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 s="6">
        <f t="shared" si="13"/>
        <v>56.9</v>
      </c>
      <c r="Q287" s="12" t="s">
        <v>8308</v>
      </c>
      <c r="R287" t="s">
        <v>8313</v>
      </c>
      <c r="S287">
        <f t="shared" si="14"/>
        <v>2013</v>
      </c>
    </row>
    <row r="288" spans="1:19" ht="32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41358.774583333332</v>
      </c>
      <c r="J288" s="10">
        <v>41313.816250000003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 s="6">
        <f t="shared" si="13"/>
        <v>121.28</v>
      </c>
      <c r="Q288" s="12" t="s">
        <v>8308</v>
      </c>
      <c r="R288" t="s">
        <v>8313</v>
      </c>
      <c r="S288">
        <f t="shared" si="14"/>
        <v>2013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41215.166666666664</v>
      </c>
      <c r="J289" s="10">
        <v>41184.277986111112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 s="6">
        <f t="shared" si="13"/>
        <v>91.19</v>
      </c>
      <c r="Q289" s="12" t="s">
        <v>8308</v>
      </c>
      <c r="R289" t="s">
        <v>8313</v>
      </c>
      <c r="S289">
        <f t="shared" si="14"/>
        <v>2012</v>
      </c>
    </row>
    <row r="290" spans="1:19" ht="32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41086.168900462959</v>
      </c>
      <c r="J290" s="10">
        <v>41051.168900462959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 s="6">
        <f t="shared" si="13"/>
        <v>115.45</v>
      </c>
      <c r="Q290" s="12" t="s">
        <v>8308</v>
      </c>
      <c r="R290" t="s">
        <v>8313</v>
      </c>
      <c r="S290">
        <f t="shared" si="14"/>
        <v>2012</v>
      </c>
    </row>
    <row r="291" spans="1:19" ht="32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41580.456412037034</v>
      </c>
      <c r="J291" s="10">
        <v>41550.456412037034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 s="6">
        <f t="shared" si="13"/>
        <v>67.77</v>
      </c>
      <c r="Q291" s="12" t="s">
        <v>8308</v>
      </c>
      <c r="R291" t="s">
        <v>8313</v>
      </c>
      <c r="S291">
        <f t="shared" si="14"/>
        <v>2013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40576.332638888889</v>
      </c>
      <c r="J292" s="10">
        <v>40526.36917824074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 s="6">
        <f t="shared" si="13"/>
        <v>28.58</v>
      </c>
      <c r="Q292" s="12" t="s">
        <v>8308</v>
      </c>
      <c r="R292" t="s">
        <v>8313</v>
      </c>
      <c r="S292">
        <f t="shared" si="14"/>
        <v>2010</v>
      </c>
    </row>
    <row r="293" spans="1:19" ht="32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41395.000694444447</v>
      </c>
      <c r="J293" s="10">
        <v>41376.769050925926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 s="6">
        <f t="shared" si="13"/>
        <v>46.88</v>
      </c>
      <c r="Q293" s="12" t="s">
        <v>8308</v>
      </c>
      <c r="R293" t="s">
        <v>8313</v>
      </c>
      <c r="S293">
        <f t="shared" si="14"/>
        <v>2013</v>
      </c>
    </row>
    <row r="294" spans="1:19" ht="32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40845.165972222225</v>
      </c>
      <c r="J294" s="10">
        <v>40812.803229166668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 s="6">
        <f t="shared" si="13"/>
        <v>154.41999999999999</v>
      </c>
      <c r="Q294" s="12" t="s">
        <v>8308</v>
      </c>
      <c r="R294" t="s">
        <v>8313</v>
      </c>
      <c r="S294">
        <f t="shared" si="14"/>
        <v>2011</v>
      </c>
    </row>
    <row r="295" spans="1:19" ht="32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41749.667986111112</v>
      </c>
      <c r="J295" s="10">
        <v>41719.667986111112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 s="6">
        <f t="shared" si="13"/>
        <v>201.22</v>
      </c>
      <c r="Q295" s="12" t="s">
        <v>8308</v>
      </c>
      <c r="R295" t="s">
        <v>8313</v>
      </c>
      <c r="S295">
        <f t="shared" si="14"/>
        <v>2014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40378.666666666664</v>
      </c>
      <c r="J296" s="10">
        <v>40343.084421296298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 s="6">
        <f t="shared" si="13"/>
        <v>100</v>
      </c>
      <c r="Q296" s="12" t="s">
        <v>8308</v>
      </c>
      <c r="R296" t="s">
        <v>8313</v>
      </c>
      <c r="S296">
        <f t="shared" si="14"/>
        <v>2010</v>
      </c>
    </row>
    <row r="297" spans="1:19" ht="32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41579</v>
      </c>
      <c r="J297" s="10">
        <v>41519.004733796297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 s="6">
        <f t="shared" si="13"/>
        <v>100.08</v>
      </c>
      <c r="Q297" s="12" t="s">
        <v>8308</v>
      </c>
      <c r="R297" t="s">
        <v>8313</v>
      </c>
      <c r="S297">
        <f t="shared" si="14"/>
        <v>2013</v>
      </c>
    </row>
    <row r="298" spans="1:19" ht="32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41159.475497685184</v>
      </c>
      <c r="J298" s="10">
        <v>41134.475497685184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 s="6">
        <f t="shared" si="13"/>
        <v>230.09</v>
      </c>
      <c r="Q298" s="12" t="s">
        <v>8308</v>
      </c>
      <c r="R298" t="s">
        <v>8313</v>
      </c>
      <c r="S298">
        <f t="shared" si="14"/>
        <v>2012</v>
      </c>
    </row>
    <row r="299" spans="1:19" ht="3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42125.165972222225</v>
      </c>
      <c r="J299" s="10">
        <v>42089.728020833332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 s="6">
        <f t="shared" si="13"/>
        <v>141.75</v>
      </c>
      <c r="Q299" s="12" t="s">
        <v>8308</v>
      </c>
      <c r="R299" t="s">
        <v>8313</v>
      </c>
      <c r="S299">
        <f t="shared" si="14"/>
        <v>2015</v>
      </c>
    </row>
    <row r="300" spans="1:19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41768.875</v>
      </c>
      <c r="J300" s="10">
        <v>41709.463518518518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 s="6">
        <f t="shared" si="13"/>
        <v>56.34</v>
      </c>
      <c r="Q300" s="12" t="s">
        <v>8308</v>
      </c>
      <c r="R300" t="s">
        <v>8313</v>
      </c>
      <c r="S300">
        <f t="shared" si="14"/>
        <v>2014</v>
      </c>
    </row>
    <row r="301" spans="1:19" ht="32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40499.266898148147</v>
      </c>
      <c r="J301" s="10">
        <v>40469.225231481483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 s="6">
        <f t="shared" si="13"/>
        <v>73.34</v>
      </c>
      <c r="Q301" s="12" t="s">
        <v>8308</v>
      </c>
      <c r="R301" t="s">
        <v>8313</v>
      </c>
      <c r="S301">
        <f t="shared" si="14"/>
        <v>2010</v>
      </c>
    </row>
    <row r="302" spans="1:19" ht="32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40657.959930555553</v>
      </c>
      <c r="J302" s="10">
        <v>40626.959930555553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 s="6">
        <f t="shared" si="13"/>
        <v>85.34</v>
      </c>
      <c r="Q302" s="12" t="s">
        <v>8308</v>
      </c>
      <c r="R302" t="s">
        <v>8313</v>
      </c>
      <c r="S302">
        <f t="shared" si="14"/>
        <v>2011</v>
      </c>
    </row>
    <row r="303" spans="1:19" ht="32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41352.696006944447</v>
      </c>
      <c r="J303" s="10">
        <v>41312.737673611111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 s="6">
        <f t="shared" si="13"/>
        <v>61.5</v>
      </c>
      <c r="Q303" s="12" t="s">
        <v>8308</v>
      </c>
      <c r="R303" t="s">
        <v>8313</v>
      </c>
      <c r="S303">
        <f t="shared" si="14"/>
        <v>2013</v>
      </c>
    </row>
    <row r="304" spans="1:19" ht="32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40963.856921296298</v>
      </c>
      <c r="J304" s="10">
        <v>40933.856921296298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 s="6">
        <f t="shared" si="13"/>
        <v>93.02</v>
      </c>
      <c r="Q304" s="12" t="s">
        <v>8308</v>
      </c>
      <c r="R304" t="s">
        <v>8313</v>
      </c>
      <c r="S304">
        <f t="shared" si="14"/>
        <v>2012</v>
      </c>
    </row>
    <row r="305" spans="1:19" ht="32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41062.071134259255</v>
      </c>
      <c r="J305" s="10">
        <v>41032.071134259255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 s="6">
        <f t="shared" si="13"/>
        <v>50.29</v>
      </c>
      <c r="Q305" s="12" t="s">
        <v>8308</v>
      </c>
      <c r="R305" t="s">
        <v>8313</v>
      </c>
      <c r="S305">
        <f t="shared" si="14"/>
        <v>2012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41153.083333333336</v>
      </c>
      <c r="J306" s="10">
        <v>41114.094872685186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 s="6">
        <f t="shared" si="13"/>
        <v>106.43</v>
      </c>
      <c r="Q306" s="12" t="s">
        <v>8308</v>
      </c>
      <c r="R306" t="s">
        <v>8313</v>
      </c>
      <c r="S306">
        <f t="shared" si="14"/>
        <v>2012</v>
      </c>
    </row>
    <row r="307" spans="1:19" ht="16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40978.630196759259</v>
      </c>
      <c r="J307" s="10">
        <v>40948.630196759259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 s="6">
        <f t="shared" si="13"/>
        <v>51.72</v>
      </c>
      <c r="Q307" s="12" t="s">
        <v>8308</v>
      </c>
      <c r="R307" t="s">
        <v>8313</v>
      </c>
      <c r="S307">
        <f t="shared" si="14"/>
        <v>2012</v>
      </c>
    </row>
    <row r="308" spans="1:19" ht="16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41353.79552083333</v>
      </c>
      <c r="J308" s="10">
        <v>41333.837187500001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 s="6">
        <f t="shared" si="13"/>
        <v>36.61</v>
      </c>
      <c r="Q308" s="12" t="s">
        <v>8308</v>
      </c>
      <c r="R308" t="s">
        <v>8313</v>
      </c>
      <c r="S308">
        <f t="shared" si="14"/>
        <v>2013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41312.944456018522</v>
      </c>
      <c r="J309" s="10">
        <v>41282.944456018522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 s="6">
        <f t="shared" si="13"/>
        <v>42.52</v>
      </c>
      <c r="Q309" s="12" t="s">
        <v>8308</v>
      </c>
      <c r="R309" t="s">
        <v>8313</v>
      </c>
      <c r="S309">
        <f t="shared" si="14"/>
        <v>2013</v>
      </c>
    </row>
    <row r="310" spans="1:19" ht="32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40612.694560185184</v>
      </c>
      <c r="J310" s="10">
        <v>40567.694560185184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 s="6">
        <f t="shared" si="13"/>
        <v>62.71</v>
      </c>
      <c r="Q310" s="12" t="s">
        <v>8308</v>
      </c>
      <c r="R310" t="s">
        <v>8313</v>
      </c>
      <c r="S310">
        <f t="shared" si="14"/>
        <v>2011</v>
      </c>
    </row>
    <row r="311" spans="1:19" ht="32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41155.751550925925</v>
      </c>
      <c r="J311" s="10">
        <v>41134.751550925925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 s="6">
        <f t="shared" si="13"/>
        <v>89.96</v>
      </c>
      <c r="Q311" s="12" t="s">
        <v>8308</v>
      </c>
      <c r="R311" t="s">
        <v>8313</v>
      </c>
      <c r="S311">
        <f t="shared" si="14"/>
        <v>2012</v>
      </c>
    </row>
    <row r="312" spans="1:19" ht="32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40836.083333333336</v>
      </c>
      <c r="J312" s="10">
        <v>40821.183136574073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 s="6">
        <f t="shared" si="13"/>
        <v>28.92</v>
      </c>
      <c r="Q312" s="12" t="s">
        <v>8308</v>
      </c>
      <c r="R312" t="s">
        <v>8313</v>
      </c>
      <c r="S312">
        <f t="shared" si="14"/>
        <v>2011</v>
      </c>
    </row>
    <row r="313" spans="1:19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40909.332638888889</v>
      </c>
      <c r="J313" s="10">
        <v>40868.219814814816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 s="6">
        <f t="shared" si="13"/>
        <v>138.80000000000001</v>
      </c>
      <c r="Q313" s="12" t="s">
        <v>8308</v>
      </c>
      <c r="R313" t="s">
        <v>8313</v>
      </c>
      <c r="S313">
        <f t="shared" si="14"/>
        <v>2011</v>
      </c>
    </row>
    <row r="314" spans="1:19" ht="3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41378.877685185187</v>
      </c>
      <c r="J314" s="10">
        <v>41348.877685185187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 s="6">
        <f t="shared" si="13"/>
        <v>61.3</v>
      </c>
      <c r="Q314" s="12" t="s">
        <v>8308</v>
      </c>
      <c r="R314" t="s">
        <v>8313</v>
      </c>
      <c r="S314">
        <f t="shared" si="14"/>
        <v>2013</v>
      </c>
    </row>
    <row r="315" spans="1:19" ht="32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40401.665972222225</v>
      </c>
      <c r="J315" s="10">
        <v>40357.227939814817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 s="6">
        <f t="shared" si="13"/>
        <v>80.2</v>
      </c>
      <c r="Q315" s="12" t="s">
        <v>8308</v>
      </c>
      <c r="R315" t="s">
        <v>8313</v>
      </c>
      <c r="S315">
        <f t="shared" si="14"/>
        <v>2010</v>
      </c>
    </row>
    <row r="316" spans="1:19" ht="32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41334.833194444444</v>
      </c>
      <c r="J316" s="10">
        <v>41304.833194444444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 s="6">
        <f t="shared" si="13"/>
        <v>32.1</v>
      </c>
      <c r="Q316" s="12" t="s">
        <v>8308</v>
      </c>
      <c r="R316" t="s">
        <v>8313</v>
      </c>
      <c r="S316">
        <f t="shared" si="14"/>
        <v>2013</v>
      </c>
    </row>
    <row r="317" spans="1:19" ht="32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41143.77238425926</v>
      </c>
      <c r="J317" s="10">
        <v>41113.77238425926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 s="6">
        <f t="shared" si="13"/>
        <v>200.89</v>
      </c>
      <c r="Q317" s="12" t="s">
        <v>8308</v>
      </c>
      <c r="R317" t="s">
        <v>8313</v>
      </c>
      <c r="S317">
        <f t="shared" si="14"/>
        <v>2012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41984.207638888889</v>
      </c>
      <c r="J318" s="10">
        <v>41950.923576388886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 s="6">
        <f t="shared" si="13"/>
        <v>108.01</v>
      </c>
      <c r="Q318" s="12" t="s">
        <v>8308</v>
      </c>
      <c r="R318" t="s">
        <v>8313</v>
      </c>
      <c r="S318">
        <f t="shared" si="14"/>
        <v>2014</v>
      </c>
    </row>
    <row r="319" spans="1:19" ht="16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41619.676886574074</v>
      </c>
      <c r="J319" s="10">
        <v>41589.676886574074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 s="6">
        <f t="shared" si="13"/>
        <v>95.7</v>
      </c>
      <c r="Q319" s="12" t="s">
        <v>8308</v>
      </c>
      <c r="R319" t="s">
        <v>8313</v>
      </c>
      <c r="S319">
        <f t="shared" si="14"/>
        <v>2013</v>
      </c>
    </row>
    <row r="320" spans="1:19" ht="32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41359.997118055559</v>
      </c>
      <c r="J320" s="10">
        <v>41330.038784722223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 s="6">
        <f t="shared" si="13"/>
        <v>49.88</v>
      </c>
      <c r="Q320" s="12" t="s">
        <v>8308</v>
      </c>
      <c r="R320" t="s">
        <v>8313</v>
      </c>
      <c r="S320">
        <f t="shared" si="14"/>
        <v>2013</v>
      </c>
    </row>
    <row r="321" spans="1:19" ht="32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40211.332638888889</v>
      </c>
      <c r="J321" s="10">
        <v>40123.83829861111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 s="6">
        <f t="shared" si="13"/>
        <v>110.47</v>
      </c>
      <c r="Q321" s="12" t="s">
        <v>8308</v>
      </c>
      <c r="R321" t="s">
        <v>8313</v>
      </c>
      <c r="S321">
        <f t="shared" si="14"/>
        <v>2009</v>
      </c>
    </row>
    <row r="322" spans="1:19" ht="32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42360.958333333328</v>
      </c>
      <c r="J322" s="10">
        <v>42331.551307870366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 s="6">
        <f t="shared" si="13"/>
        <v>134.91</v>
      </c>
      <c r="Q322" s="12" t="s">
        <v>8308</v>
      </c>
      <c r="R322" t="s">
        <v>8313</v>
      </c>
      <c r="S322">
        <f t="shared" si="14"/>
        <v>2015</v>
      </c>
    </row>
    <row r="323" spans="1:19" ht="32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42682.488263888888</v>
      </c>
      <c r="J323" s="10">
        <v>42647.446597222224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 s="6">
        <f t="shared" ref="P323:P386" si="16">IFERROR(ROUND(E323/L323,2),"0")</f>
        <v>106.62</v>
      </c>
      <c r="Q323" s="12" t="s">
        <v>8308</v>
      </c>
      <c r="R323" t="s">
        <v>8313</v>
      </c>
      <c r="S323">
        <f t="shared" ref="S323:S386" si="17">YEAR(J323)</f>
        <v>2016</v>
      </c>
    </row>
    <row r="324" spans="1:19" ht="32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42503.57</v>
      </c>
      <c r="J324" s="10">
        <v>42473.57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 s="6">
        <f t="shared" si="16"/>
        <v>145.04</v>
      </c>
      <c r="Q324" s="12" t="s">
        <v>8308</v>
      </c>
      <c r="R324" t="s">
        <v>8313</v>
      </c>
      <c r="S324">
        <f t="shared" si="17"/>
        <v>2016</v>
      </c>
    </row>
    <row r="325" spans="1:19" ht="32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42725.332638888889</v>
      </c>
      <c r="J325" s="10">
        <v>42697.32136574074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 s="6">
        <f t="shared" si="16"/>
        <v>114.59</v>
      </c>
      <c r="Q325" s="12" t="s">
        <v>8308</v>
      </c>
      <c r="R325" t="s">
        <v>8313</v>
      </c>
      <c r="S325">
        <f t="shared" si="17"/>
        <v>2016</v>
      </c>
    </row>
    <row r="326" spans="1:19" ht="3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42217.626250000001</v>
      </c>
      <c r="J326" s="10">
        <v>42184.626250000001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 s="6">
        <f t="shared" si="16"/>
        <v>105.32</v>
      </c>
      <c r="Q326" s="12" t="s">
        <v>8308</v>
      </c>
      <c r="R326" t="s">
        <v>8313</v>
      </c>
      <c r="S326">
        <f t="shared" si="17"/>
        <v>2015</v>
      </c>
    </row>
    <row r="327" spans="1:19" ht="32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42724.187881944439</v>
      </c>
      <c r="J327" s="10">
        <v>42689.187881944439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 s="6">
        <f t="shared" si="16"/>
        <v>70.92</v>
      </c>
      <c r="Q327" s="12" t="s">
        <v>8308</v>
      </c>
      <c r="R327" t="s">
        <v>8313</v>
      </c>
      <c r="S327">
        <f t="shared" si="17"/>
        <v>2016</v>
      </c>
    </row>
    <row r="328" spans="1:19" ht="3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42808.956250000003</v>
      </c>
      <c r="J328" s="10">
        <v>42775.314884259264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 s="6">
        <f t="shared" si="16"/>
        <v>147.16999999999999</v>
      </c>
      <c r="Q328" s="12" t="s">
        <v>8308</v>
      </c>
      <c r="R328" t="s">
        <v>8313</v>
      </c>
      <c r="S328">
        <f t="shared" si="17"/>
        <v>2017</v>
      </c>
    </row>
    <row r="329" spans="1:19" ht="32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42085.333333333328</v>
      </c>
      <c r="J329" s="10">
        <v>42058.235289351855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 s="6">
        <f t="shared" si="16"/>
        <v>160.47</v>
      </c>
      <c r="Q329" s="12" t="s">
        <v>8308</v>
      </c>
      <c r="R329" t="s">
        <v>8313</v>
      </c>
      <c r="S329">
        <f t="shared" si="17"/>
        <v>2015</v>
      </c>
    </row>
    <row r="330" spans="1:19" ht="32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42309.166666666672</v>
      </c>
      <c r="J330" s="10">
        <v>42278.946620370371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 s="6">
        <f t="shared" si="16"/>
        <v>156.05000000000001</v>
      </c>
      <c r="Q330" s="12" t="s">
        <v>8308</v>
      </c>
      <c r="R330" t="s">
        <v>8313</v>
      </c>
      <c r="S330">
        <f t="shared" si="17"/>
        <v>2015</v>
      </c>
    </row>
    <row r="331" spans="1:19" ht="3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42315.166666666672</v>
      </c>
      <c r="J331" s="10">
        <v>42291.46674768519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 s="6">
        <f t="shared" si="16"/>
        <v>63.17</v>
      </c>
      <c r="Q331" s="12" t="s">
        <v>8308</v>
      </c>
      <c r="R331" t="s">
        <v>8313</v>
      </c>
      <c r="S331">
        <f t="shared" si="17"/>
        <v>2015</v>
      </c>
    </row>
    <row r="332" spans="1:19" ht="32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41411.165972222225</v>
      </c>
      <c r="J332" s="10">
        <v>41379.515775462962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 s="6">
        <f t="shared" si="16"/>
        <v>104.82</v>
      </c>
      <c r="Q332" s="12" t="s">
        <v>8308</v>
      </c>
      <c r="R332" t="s">
        <v>8313</v>
      </c>
      <c r="S332">
        <f t="shared" si="17"/>
        <v>2013</v>
      </c>
    </row>
    <row r="333" spans="1:19" ht="32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42538.581412037034</v>
      </c>
      <c r="J333" s="10">
        <v>42507.581412037034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 s="6">
        <f t="shared" si="16"/>
        <v>97.36</v>
      </c>
      <c r="Q333" s="12" t="s">
        <v>8308</v>
      </c>
      <c r="R333" t="s">
        <v>8313</v>
      </c>
      <c r="S333">
        <f t="shared" si="17"/>
        <v>2016</v>
      </c>
    </row>
    <row r="334" spans="1:19" ht="32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42305.333333333328</v>
      </c>
      <c r="J334" s="10">
        <v>42263.680289351847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 s="6">
        <f t="shared" si="16"/>
        <v>203.63</v>
      </c>
      <c r="Q334" s="12" t="s">
        <v>8308</v>
      </c>
      <c r="R334" t="s">
        <v>8313</v>
      </c>
      <c r="S334">
        <f t="shared" si="17"/>
        <v>2015</v>
      </c>
    </row>
    <row r="335" spans="1:19" ht="32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42467.59480324074</v>
      </c>
      <c r="J335" s="10">
        <v>42437.636469907404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 s="6">
        <f t="shared" si="16"/>
        <v>188.31</v>
      </c>
      <c r="Q335" s="12" t="s">
        <v>8308</v>
      </c>
      <c r="R335" t="s">
        <v>8313</v>
      </c>
      <c r="S335">
        <f t="shared" si="17"/>
        <v>2016</v>
      </c>
    </row>
    <row r="336" spans="1:19" ht="32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42139.791666666672</v>
      </c>
      <c r="J336" s="10">
        <v>42101.682372685187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 s="6">
        <f t="shared" si="16"/>
        <v>146.65</v>
      </c>
      <c r="Q336" s="12" t="s">
        <v>8308</v>
      </c>
      <c r="R336" t="s">
        <v>8313</v>
      </c>
      <c r="S336">
        <f t="shared" si="17"/>
        <v>2015</v>
      </c>
    </row>
    <row r="337" spans="1:19" ht="32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42132.916666666672</v>
      </c>
      <c r="J337" s="10">
        <v>42101.737442129626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 s="6">
        <f t="shared" si="16"/>
        <v>109.19</v>
      </c>
      <c r="Q337" s="12" t="s">
        <v>8308</v>
      </c>
      <c r="R337" t="s">
        <v>8313</v>
      </c>
      <c r="S337">
        <f t="shared" si="17"/>
        <v>2015</v>
      </c>
    </row>
    <row r="338" spans="1:19" ht="32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42321.637939814813</v>
      </c>
      <c r="J338" s="10">
        <v>42291.596273148149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 s="6">
        <f t="shared" si="16"/>
        <v>59.25</v>
      </c>
      <c r="Q338" s="12" t="s">
        <v>8308</v>
      </c>
      <c r="R338" t="s">
        <v>8313</v>
      </c>
      <c r="S338">
        <f t="shared" si="17"/>
        <v>2015</v>
      </c>
    </row>
    <row r="339" spans="1:19" ht="32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42077.086898148147</v>
      </c>
      <c r="J339" s="10">
        <v>42047.128564814819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 s="6">
        <f t="shared" si="16"/>
        <v>97.9</v>
      </c>
      <c r="Q339" s="12" t="s">
        <v>8308</v>
      </c>
      <c r="R339" t="s">
        <v>8313</v>
      </c>
      <c r="S339">
        <f t="shared" si="17"/>
        <v>2015</v>
      </c>
    </row>
    <row r="340" spans="1:19" ht="32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42616.041666666672</v>
      </c>
      <c r="J340" s="10">
        <v>42559.755671296298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 s="6">
        <f t="shared" si="16"/>
        <v>70</v>
      </c>
      <c r="Q340" s="12" t="s">
        <v>8308</v>
      </c>
      <c r="R340" t="s">
        <v>8313</v>
      </c>
      <c r="S340">
        <f t="shared" si="17"/>
        <v>2016</v>
      </c>
    </row>
    <row r="341" spans="1:19" ht="32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42123.760046296295</v>
      </c>
      <c r="J341" s="10">
        <v>42093.760046296295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 s="6">
        <f t="shared" si="16"/>
        <v>72.87</v>
      </c>
      <c r="Q341" s="12" t="s">
        <v>8308</v>
      </c>
      <c r="R341" t="s">
        <v>8313</v>
      </c>
      <c r="S341">
        <f t="shared" si="17"/>
        <v>2015</v>
      </c>
    </row>
    <row r="342" spans="1:19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42802.875</v>
      </c>
      <c r="J342" s="10">
        <v>42772.669062500005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 s="6">
        <f t="shared" si="16"/>
        <v>146.35</v>
      </c>
      <c r="Q342" s="12" t="s">
        <v>8308</v>
      </c>
      <c r="R342" t="s">
        <v>8313</v>
      </c>
      <c r="S342">
        <f t="shared" si="17"/>
        <v>2017</v>
      </c>
    </row>
    <row r="343" spans="1:19" ht="32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41913.165972222225</v>
      </c>
      <c r="J343" s="10">
        <v>41894.879606481481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 s="6">
        <f t="shared" si="16"/>
        <v>67.91</v>
      </c>
      <c r="Q343" s="12" t="s">
        <v>8308</v>
      </c>
      <c r="R343" t="s">
        <v>8313</v>
      </c>
      <c r="S343">
        <f t="shared" si="17"/>
        <v>2014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42489.780844907407</v>
      </c>
      <c r="J344" s="10">
        <v>42459.780844907407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 s="6">
        <f t="shared" si="16"/>
        <v>169.85</v>
      </c>
      <c r="Q344" s="12" t="s">
        <v>8308</v>
      </c>
      <c r="R344" t="s">
        <v>8313</v>
      </c>
      <c r="S344">
        <f t="shared" si="17"/>
        <v>2016</v>
      </c>
    </row>
    <row r="345" spans="1:19" ht="32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41957.125</v>
      </c>
      <c r="J345" s="10">
        <v>41926.73778935185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 s="6">
        <f t="shared" si="16"/>
        <v>58.41</v>
      </c>
      <c r="Q345" s="12" t="s">
        <v>8308</v>
      </c>
      <c r="R345" t="s">
        <v>8313</v>
      </c>
      <c r="S345">
        <f t="shared" si="17"/>
        <v>2014</v>
      </c>
    </row>
    <row r="346" spans="1:19" ht="32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42156.097222222219</v>
      </c>
      <c r="J346" s="10">
        <v>42111.970995370371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 s="6">
        <f t="shared" si="16"/>
        <v>119.99</v>
      </c>
      <c r="Q346" s="12" t="s">
        <v>8308</v>
      </c>
      <c r="R346" t="s">
        <v>8313</v>
      </c>
      <c r="S346">
        <f t="shared" si="17"/>
        <v>2015</v>
      </c>
    </row>
    <row r="347" spans="1:19" ht="32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42144.944328703699</v>
      </c>
      <c r="J347" s="10">
        <v>42114.944328703699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 s="6">
        <f t="shared" si="16"/>
        <v>99.86</v>
      </c>
      <c r="Q347" s="12" t="s">
        <v>8308</v>
      </c>
      <c r="R347" t="s">
        <v>8313</v>
      </c>
      <c r="S347">
        <f t="shared" si="17"/>
        <v>2015</v>
      </c>
    </row>
    <row r="348" spans="1:19" ht="32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42291.500243055554</v>
      </c>
      <c r="J348" s="10">
        <v>42261.500243055554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 s="6">
        <f t="shared" si="16"/>
        <v>90.58</v>
      </c>
      <c r="Q348" s="12" t="s">
        <v>8308</v>
      </c>
      <c r="R348" t="s">
        <v>8313</v>
      </c>
      <c r="S348">
        <f t="shared" si="17"/>
        <v>2015</v>
      </c>
    </row>
    <row r="349" spans="1:19" ht="32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42322.537141203706</v>
      </c>
      <c r="J349" s="10">
        <v>42292.495474537034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 s="6">
        <f t="shared" si="16"/>
        <v>117.77</v>
      </c>
      <c r="Q349" s="12" t="s">
        <v>8308</v>
      </c>
      <c r="R349" t="s">
        <v>8313</v>
      </c>
      <c r="S349">
        <f t="shared" si="17"/>
        <v>2015</v>
      </c>
    </row>
    <row r="350" spans="1:19" ht="32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42237.58699074074</v>
      </c>
      <c r="J350" s="10">
        <v>42207.58699074074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 s="6">
        <f t="shared" si="16"/>
        <v>86.55</v>
      </c>
      <c r="Q350" s="12" t="s">
        <v>8308</v>
      </c>
      <c r="R350" t="s">
        <v>8313</v>
      </c>
      <c r="S350">
        <f t="shared" si="17"/>
        <v>2015</v>
      </c>
    </row>
    <row r="351" spans="1:19" ht="16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42790.498935185184</v>
      </c>
      <c r="J351" s="10">
        <v>42760.498935185184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 s="6">
        <f t="shared" si="16"/>
        <v>71.900000000000006</v>
      </c>
      <c r="Q351" s="12" t="s">
        <v>8308</v>
      </c>
      <c r="R351" t="s">
        <v>8313</v>
      </c>
      <c r="S351">
        <f t="shared" si="17"/>
        <v>2017</v>
      </c>
    </row>
    <row r="352" spans="1:19" ht="3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42624.165972222225</v>
      </c>
      <c r="J352" s="10">
        <v>42586.066076388888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 s="6">
        <f t="shared" si="16"/>
        <v>129.82</v>
      </c>
      <c r="Q352" s="12" t="s">
        <v>8308</v>
      </c>
      <c r="R352" t="s">
        <v>8313</v>
      </c>
      <c r="S352">
        <f t="shared" si="17"/>
        <v>2016</v>
      </c>
    </row>
    <row r="353" spans="1:19" ht="32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42467.923078703709</v>
      </c>
      <c r="J353" s="10">
        <v>42427.964745370366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 s="6">
        <f t="shared" si="16"/>
        <v>44.91</v>
      </c>
      <c r="Q353" s="12" t="s">
        <v>8308</v>
      </c>
      <c r="R353" t="s">
        <v>8313</v>
      </c>
      <c r="S353">
        <f t="shared" si="17"/>
        <v>2016</v>
      </c>
    </row>
    <row r="354" spans="1:19" ht="32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41920.167453703703</v>
      </c>
      <c r="J354" s="10">
        <v>41890.167453703703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 s="6">
        <f t="shared" si="16"/>
        <v>40.76</v>
      </c>
      <c r="Q354" s="12" t="s">
        <v>8308</v>
      </c>
      <c r="R354" t="s">
        <v>8313</v>
      </c>
      <c r="S354">
        <f t="shared" si="17"/>
        <v>2014</v>
      </c>
    </row>
    <row r="355" spans="1:19" ht="32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42327.833553240736</v>
      </c>
      <c r="J355" s="10">
        <v>42297.791886574079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 s="6">
        <f t="shared" si="16"/>
        <v>103.52</v>
      </c>
      <c r="Q355" s="12" t="s">
        <v>8308</v>
      </c>
      <c r="R355" t="s">
        <v>8313</v>
      </c>
      <c r="S355">
        <f t="shared" si="17"/>
        <v>2015</v>
      </c>
    </row>
    <row r="356" spans="1:19" ht="32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42468.786122685182</v>
      </c>
      <c r="J356" s="10">
        <v>42438.827789351853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 s="6">
        <f t="shared" si="16"/>
        <v>125.45</v>
      </c>
      <c r="Q356" s="12" t="s">
        <v>8308</v>
      </c>
      <c r="R356" t="s">
        <v>8313</v>
      </c>
      <c r="S356">
        <f t="shared" si="17"/>
        <v>2016</v>
      </c>
    </row>
    <row r="357" spans="1:19" ht="16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41974.3355787037</v>
      </c>
      <c r="J357" s="10">
        <v>41943.293912037036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 s="6">
        <f t="shared" si="16"/>
        <v>246.61</v>
      </c>
      <c r="Q357" s="12" t="s">
        <v>8308</v>
      </c>
      <c r="R357" t="s">
        <v>8313</v>
      </c>
      <c r="S357">
        <f t="shared" si="17"/>
        <v>2014</v>
      </c>
    </row>
    <row r="358" spans="1:19" ht="16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42445.761493055557</v>
      </c>
      <c r="J358" s="10">
        <v>42415.803159722222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 s="6">
        <f t="shared" si="16"/>
        <v>79.400000000000006</v>
      </c>
      <c r="Q358" s="12" t="s">
        <v>8308</v>
      </c>
      <c r="R358" t="s">
        <v>8313</v>
      </c>
      <c r="S358">
        <f t="shared" si="17"/>
        <v>2016</v>
      </c>
    </row>
    <row r="359" spans="1:19" ht="32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42118.222187499996</v>
      </c>
      <c r="J359" s="10">
        <v>42078.222187499996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 s="6">
        <f t="shared" si="16"/>
        <v>86.14</v>
      </c>
      <c r="Q359" s="12" t="s">
        <v>8308</v>
      </c>
      <c r="R359" t="s">
        <v>8313</v>
      </c>
      <c r="S359">
        <f t="shared" si="17"/>
        <v>2015</v>
      </c>
    </row>
    <row r="360" spans="1:19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42536.625</v>
      </c>
      <c r="J360" s="10">
        <v>42507.860196759255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 s="6">
        <f t="shared" si="16"/>
        <v>193.05</v>
      </c>
      <c r="Q360" s="12" t="s">
        <v>8308</v>
      </c>
      <c r="R360" t="s">
        <v>8313</v>
      </c>
      <c r="S360">
        <f t="shared" si="17"/>
        <v>2016</v>
      </c>
    </row>
    <row r="361" spans="1:19" ht="32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41957.216666666667</v>
      </c>
      <c r="J361" s="10">
        <v>41935.070486111115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 s="6">
        <f t="shared" si="16"/>
        <v>84.02</v>
      </c>
      <c r="Q361" s="12" t="s">
        <v>8308</v>
      </c>
      <c r="R361" t="s">
        <v>8313</v>
      </c>
      <c r="S361">
        <f t="shared" si="17"/>
        <v>2014</v>
      </c>
    </row>
    <row r="362" spans="1:19" ht="32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42208.132638888885</v>
      </c>
      <c r="J362" s="10">
        <v>42163.897916666669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 s="6">
        <f t="shared" si="16"/>
        <v>139.83000000000001</v>
      </c>
      <c r="Q362" s="12" t="s">
        <v>8308</v>
      </c>
      <c r="R362" t="s">
        <v>8313</v>
      </c>
      <c r="S362">
        <f t="shared" si="17"/>
        <v>2015</v>
      </c>
    </row>
    <row r="363" spans="1:19" ht="32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41966.042893518519</v>
      </c>
      <c r="J363" s="10">
        <v>41936.001226851848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 s="6">
        <f t="shared" si="16"/>
        <v>109.82</v>
      </c>
      <c r="Q363" s="12" t="s">
        <v>8308</v>
      </c>
      <c r="R363" t="s">
        <v>8313</v>
      </c>
      <c r="S363">
        <f t="shared" si="17"/>
        <v>2014</v>
      </c>
    </row>
    <row r="364" spans="1:19" ht="32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41859</v>
      </c>
      <c r="J364" s="10">
        <v>41837.210543981484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 s="6">
        <f t="shared" si="16"/>
        <v>139.53</v>
      </c>
      <c r="Q364" s="12" t="s">
        <v>8308</v>
      </c>
      <c r="R364" t="s">
        <v>8313</v>
      </c>
      <c r="S364">
        <f t="shared" si="17"/>
        <v>2014</v>
      </c>
    </row>
    <row r="365" spans="1:19" ht="32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40300.806944444441</v>
      </c>
      <c r="J365" s="10">
        <v>40255.744629629626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 s="6">
        <f t="shared" si="16"/>
        <v>347.85</v>
      </c>
      <c r="Q365" s="12" t="s">
        <v>8308</v>
      </c>
      <c r="R365" t="s">
        <v>8313</v>
      </c>
      <c r="S365">
        <f t="shared" si="17"/>
        <v>2010</v>
      </c>
    </row>
    <row r="366" spans="1:19" ht="32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41811.165972222225</v>
      </c>
      <c r="J366" s="10">
        <v>41780.859629629631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 s="6">
        <f t="shared" si="16"/>
        <v>68.239999999999995</v>
      </c>
      <c r="Q366" s="12" t="s">
        <v>8308</v>
      </c>
      <c r="R366" t="s">
        <v>8313</v>
      </c>
      <c r="S366">
        <f t="shared" si="17"/>
        <v>2014</v>
      </c>
    </row>
    <row r="367" spans="1:19" ht="32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41698.606469907405</v>
      </c>
      <c r="J367" s="10">
        <v>41668.606469907405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 s="6">
        <f t="shared" si="16"/>
        <v>239.94</v>
      </c>
      <c r="Q367" s="12" t="s">
        <v>8308</v>
      </c>
      <c r="R367" t="s">
        <v>8313</v>
      </c>
      <c r="S367">
        <f t="shared" si="17"/>
        <v>2014</v>
      </c>
    </row>
    <row r="368" spans="1:19" ht="32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41049.793032407411</v>
      </c>
      <c r="J368" s="10">
        <v>41019.793032407411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 s="6">
        <f t="shared" si="16"/>
        <v>287.31</v>
      </c>
      <c r="Q368" s="12" t="s">
        <v>8308</v>
      </c>
      <c r="R368" t="s">
        <v>8313</v>
      </c>
      <c r="S368">
        <f t="shared" si="17"/>
        <v>2012</v>
      </c>
    </row>
    <row r="369" spans="1:19" ht="32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41395.207638888889</v>
      </c>
      <c r="J369" s="10">
        <v>41355.577291666668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 s="6">
        <f t="shared" si="16"/>
        <v>86.85</v>
      </c>
      <c r="Q369" s="12" t="s">
        <v>8308</v>
      </c>
      <c r="R369" t="s">
        <v>8313</v>
      </c>
      <c r="S369">
        <f t="shared" si="17"/>
        <v>2013</v>
      </c>
    </row>
    <row r="370" spans="1:19" ht="32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42078.563912037032</v>
      </c>
      <c r="J370" s="10">
        <v>42043.605578703704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 s="6">
        <f t="shared" si="16"/>
        <v>81.849999999999994</v>
      </c>
      <c r="Q370" s="12" t="s">
        <v>8308</v>
      </c>
      <c r="R370" t="s">
        <v>8313</v>
      </c>
      <c r="S370">
        <f t="shared" si="17"/>
        <v>2015</v>
      </c>
    </row>
    <row r="371" spans="1:19" ht="32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40923.551724537036</v>
      </c>
      <c r="J371" s="10">
        <v>40893.551724537036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 s="6">
        <f t="shared" si="16"/>
        <v>42.87</v>
      </c>
      <c r="Q371" s="12" t="s">
        <v>8308</v>
      </c>
      <c r="R371" t="s">
        <v>8313</v>
      </c>
      <c r="S371">
        <f t="shared" si="17"/>
        <v>2011</v>
      </c>
    </row>
    <row r="372" spans="1:19" ht="32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42741.795138888891</v>
      </c>
      <c r="J372" s="10">
        <v>42711.795138888891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 s="6">
        <f t="shared" si="16"/>
        <v>709.42</v>
      </c>
      <c r="Q372" s="12" t="s">
        <v>8308</v>
      </c>
      <c r="R372" t="s">
        <v>8313</v>
      </c>
      <c r="S372">
        <f t="shared" si="17"/>
        <v>2016</v>
      </c>
    </row>
    <row r="373" spans="1:19" ht="32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41306.767812500002</v>
      </c>
      <c r="J373" s="10">
        <v>41261.767812500002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 s="6">
        <f t="shared" si="16"/>
        <v>161.26</v>
      </c>
      <c r="Q373" s="12" t="s">
        <v>8308</v>
      </c>
      <c r="R373" t="s">
        <v>8313</v>
      </c>
      <c r="S373">
        <f t="shared" si="17"/>
        <v>2012</v>
      </c>
    </row>
    <row r="374" spans="1:19" ht="16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42465.666666666672</v>
      </c>
      <c r="J374" s="10">
        <v>42425.576898148152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 s="6">
        <f t="shared" si="16"/>
        <v>41.78</v>
      </c>
      <c r="Q374" s="12" t="s">
        <v>8308</v>
      </c>
      <c r="R374" t="s">
        <v>8313</v>
      </c>
      <c r="S374">
        <f t="shared" si="17"/>
        <v>2016</v>
      </c>
    </row>
    <row r="375" spans="1:19" ht="32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41108.91201388889</v>
      </c>
      <c r="J375" s="10">
        <v>41078.91201388889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 s="6">
        <f t="shared" si="16"/>
        <v>89.89</v>
      </c>
      <c r="Q375" s="12" t="s">
        <v>8308</v>
      </c>
      <c r="R375" t="s">
        <v>8313</v>
      </c>
      <c r="S375">
        <f t="shared" si="17"/>
        <v>2012</v>
      </c>
    </row>
    <row r="376" spans="1:19" ht="32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40802.889247685183</v>
      </c>
      <c r="J376" s="10">
        <v>40757.889247685183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 s="6">
        <f t="shared" si="16"/>
        <v>45.05</v>
      </c>
      <c r="Q376" s="12" t="s">
        <v>8308</v>
      </c>
      <c r="R376" t="s">
        <v>8313</v>
      </c>
      <c r="S376">
        <f t="shared" si="17"/>
        <v>2011</v>
      </c>
    </row>
    <row r="377" spans="1:19" ht="32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41699.720833333333</v>
      </c>
      <c r="J377" s="10">
        <v>41657.985081018516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 s="6">
        <f t="shared" si="16"/>
        <v>42.86</v>
      </c>
      <c r="Q377" s="12" t="s">
        <v>8308</v>
      </c>
      <c r="R377" t="s">
        <v>8313</v>
      </c>
      <c r="S377">
        <f t="shared" si="17"/>
        <v>2014</v>
      </c>
    </row>
    <row r="378" spans="1:19" ht="32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42607.452731481477</v>
      </c>
      <c r="J378" s="10">
        <v>42576.452731481477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 s="6">
        <f t="shared" si="16"/>
        <v>54.08</v>
      </c>
      <c r="Q378" s="12" t="s">
        <v>8308</v>
      </c>
      <c r="R378" t="s">
        <v>8313</v>
      </c>
      <c r="S378">
        <f t="shared" si="17"/>
        <v>2016</v>
      </c>
    </row>
    <row r="379" spans="1:19" ht="3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42322.292361111111</v>
      </c>
      <c r="J379" s="10">
        <v>42292.250787037032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 s="6">
        <f t="shared" si="16"/>
        <v>103.22</v>
      </c>
      <c r="Q379" s="12" t="s">
        <v>8308</v>
      </c>
      <c r="R379" t="s">
        <v>8313</v>
      </c>
      <c r="S379">
        <f t="shared" si="17"/>
        <v>2015</v>
      </c>
    </row>
    <row r="380" spans="1:19" ht="32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42394.994444444441</v>
      </c>
      <c r="J380" s="10">
        <v>42370.571851851855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 s="6">
        <f t="shared" si="16"/>
        <v>40.4</v>
      </c>
      <c r="Q380" s="12" t="s">
        <v>8308</v>
      </c>
      <c r="R380" t="s">
        <v>8313</v>
      </c>
      <c r="S380">
        <f t="shared" si="17"/>
        <v>2016</v>
      </c>
    </row>
    <row r="381" spans="1:19" ht="32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41032.688333333332</v>
      </c>
      <c r="J381" s="10">
        <v>40987.688333333332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 s="6">
        <f t="shared" si="16"/>
        <v>116.86</v>
      </c>
      <c r="Q381" s="12" t="s">
        <v>8308</v>
      </c>
      <c r="R381" t="s">
        <v>8313</v>
      </c>
      <c r="S381">
        <f t="shared" si="17"/>
        <v>2012</v>
      </c>
    </row>
    <row r="382" spans="1:19" ht="32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42392.719814814816</v>
      </c>
      <c r="J382" s="10">
        <v>42367.719814814816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 s="6">
        <f t="shared" si="16"/>
        <v>115.51</v>
      </c>
      <c r="Q382" s="12" t="s">
        <v>8308</v>
      </c>
      <c r="R382" t="s">
        <v>8313</v>
      </c>
      <c r="S382">
        <f t="shared" si="17"/>
        <v>2015</v>
      </c>
    </row>
    <row r="383" spans="1:19" ht="32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41120.208333333336</v>
      </c>
      <c r="J383" s="10">
        <v>41085.698113425926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 s="6">
        <f t="shared" si="16"/>
        <v>104.31</v>
      </c>
      <c r="Q383" s="12" t="s">
        <v>8308</v>
      </c>
      <c r="R383" t="s">
        <v>8313</v>
      </c>
      <c r="S383">
        <f t="shared" si="17"/>
        <v>2012</v>
      </c>
    </row>
    <row r="384" spans="1:19" ht="32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41158.709490740745</v>
      </c>
      <c r="J384" s="10">
        <v>41144.709490740745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 s="6">
        <f t="shared" si="16"/>
        <v>69.77</v>
      </c>
      <c r="Q384" s="12" t="s">
        <v>8308</v>
      </c>
      <c r="R384" t="s">
        <v>8313</v>
      </c>
      <c r="S384">
        <f t="shared" si="17"/>
        <v>2012</v>
      </c>
    </row>
    <row r="385" spans="1:19" ht="32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41778.117581018516</v>
      </c>
      <c r="J385" s="10">
        <v>41755.117581018516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 s="6">
        <f t="shared" si="16"/>
        <v>43.02</v>
      </c>
      <c r="Q385" s="12" t="s">
        <v>8308</v>
      </c>
      <c r="R385" t="s">
        <v>8313</v>
      </c>
      <c r="S385">
        <f t="shared" si="17"/>
        <v>2014</v>
      </c>
    </row>
    <row r="386" spans="1:19" ht="32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42010.781793981485</v>
      </c>
      <c r="J386" s="10">
        <v>41980.781793981485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 s="6">
        <f t="shared" si="16"/>
        <v>58.54</v>
      </c>
      <c r="Q386" s="12" t="s">
        <v>8308</v>
      </c>
      <c r="R386" t="s">
        <v>8313</v>
      </c>
      <c r="S386">
        <f t="shared" si="17"/>
        <v>2014</v>
      </c>
    </row>
    <row r="387" spans="1:19" ht="32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41964.626168981486</v>
      </c>
      <c r="J387" s="10">
        <v>41934.584502314814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 s="6">
        <f t="shared" ref="P387:P450" si="19">IFERROR(ROUND(E387/L387,2),"0")</f>
        <v>111.8</v>
      </c>
      <c r="Q387" s="12" t="s">
        <v>8308</v>
      </c>
      <c r="R387" t="s">
        <v>8313</v>
      </c>
      <c r="S387">
        <f t="shared" ref="S387:S450" si="20">YEAR(J387)</f>
        <v>2014</v>
      </c>
    </row>
    <row r="388" spans="1:19" ht="32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42226.951284722221</v>
      </c>
      <c r="J388" s="10">
        <v>42211.951284722221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 s="6">
        <f t="shared" si="19"/>
        <v>46.23</v>
      </c>
      <c r="Q388" s="12" t="s">
        <v>8308</v>
      </c>
      <c r="R388" t="s">
        <v>8313</v>
      </c>
      <c r="S388">
        <f t="shared" si="20"/>
        <v>2015</v>
      </c>
    </row>
    <row r="389" spans="1:19" ht="32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42231.25</v>
      </c>
      <c r="J389" s="10">
        <v>42200.67659722222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 s="6">
        <f t="shared" si="19"/>
        <v>144.69</v>
      </c>
      <c r="Q389" s="12" t="s">
        <v>8308</v>
      </c>
      <c r="R389" t="s">
        <v>8313</v>
      </c>
      <c r="S389">
        <f t="shared" si="20"/>
        <v>2015</v>
      </c>
    </row>
    <row r="390" spans="1:19" ht="32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42579.076157407406</v>
      </c>
      <c r="J390" s="10">
        <v>42549.076157407406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 s="6">
        <f t="shared" si="19"/>
        <v>88.85</v>
      </c>
      <c r="Q390" s="12" t="s">
        <v>8308</v>
      </c>
      <c r="R390" t="s">
        <v>8313</v>
      </c>
      <c r="S390">
        <f t="shared" si="20"/>
        <v>2016</v>
      </c>
    </row>
    <row r="391" spans="1:19" ht="32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41705.957638888889</v>
      </c>
      <c r="J391" s="10">
        <v>41674.063078703708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 s="6">
        <f t="shared" si="19"/>
        <v>81.75</v>
      </c>
      <c r="Q391" s="12" t="s">
        <v>8308</v>
      </c>
      <c r="R391" t="s">
        <v>8313</v>
      </c>
      <c r="S391">
        <f t="shared" si="20"/>
        <v>2014</v>
      </c>
    </row>
    <row r="392" spans="1:19" ht="32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42132.036712962959</v>
      </c>
      <c r="J392" s="10">
        <v>42112.036712962959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 s="6">
        <f t="shared" si="19"/>
        <v>71.430000000000007</v>
      </c>
      <c r="Q392" s="12" t="s">
        <v>8308</v>
      </c>
      <c r="R392" t="s">
        <v>8313</v>
      </c>
      <c r="S392">
        <f t="shared" si="20"/>
        <v>2015</v>
      </c>
    </row>
    <row r="393" spans="1:19" ht="32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40895.040972222225</v>
      </c>
      <c r="J393" s="10">
        <v>40865.042256944442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 s="6">
        <f t="shared" si="19"/>
        <v>104.26</v>
      </c>
      <c r="Q393" s="12" t="s">
        <v>8308</v>
      </c>
      <c r="R393" t="s">
        <v>8313</v>
      </c>
      <c r="S393">
        <f t="shared" si="20"/>
        <v>2011</v>
      </c>
    </row>
    <row r="394" spans="1:19" ht="32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40794.125</v>
      </c>
      <c r="J394" s="10">
        <v>40763.717256944445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 s="6">
        <f t="shared" si="19"/>
        <v>90.62</v>
      </c>
      <c r="Q394" s="12" t="s">
        <v>8308</v>
      </c>
      <c r="R394" t="s">
        <v>8313</v>
      </c>
      <c r="S394">
        <f t="shared" si="20"/>
        <v>2011</v>
      </c>
    </row>
    <row r="395" spans="1:19" ht="16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41557.708935185183</v>
      </c>
      <c r="J395" s="10">
        <v>41526.708935185183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 s="6">
        <f t="shared" si="19"/>
        <v>157.33000000000001</v>
      </c>
      <c r="Q395" s="12" t="s">
        <v>8308</v>
      </c>
      <c r="R395" t="s">
        <v>8313</v>
      </c>
      <c r="S395">
        <f t="shared" si="20"/>
        <v>2013</v>
      </c>
    </row>
    <row r="396" spans="1:19" ht="32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42477.776412037041</v>
      </c>
      <c r="J396" s="10">
        <v>42417.818078703705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 s="6">
        <f t="shared" si="19"/>
        <v>105.18</v>
      </c>
      <c r="Q396" s="12" t="s">
        <v>8308</v>
      </c>
      <c r="R396" t="s">
        <v>8313</v>
      </c>
      <c r="S396">
        <f t="shared" si="20"/>
        <v>2016</v>
      </c>
    </row>
    <row r="397" spans="1:19" ht="32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41026.897222222222</v>
      </c>
      <c r="J397" s="10">
        <v>40990.909259259257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 s="6">
        <f t="shared" si="19"/>
        <v>58.72</v>
      </c>
      <c r="Q397" s="12" t="s">
        <v>8308</v>
      </c>
      <c r="R397" t="s">
        <v>8313</v>
      </c>
      <c r="S397">
        <f t="shared" si="20"/>
        <v>2012</v>
      </c>
    </row>
    <row r="398" spans="1:19" ht="32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41097.564884259264</v>
      </c>
      <c r="J398" s="10">
        <v>41082.564884259264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 s="6">
        <f t="shared" si="19"/>
        <v>81.63</v>
      </c>
      <c r="Q398" s="12" t="s">
        <v>8308</v>
      </c>
      <c r="R398" t="s">
        <v>8313</v>
      </c>
      <c r="S398">
        <f t="shared" si="20"/>
        <v>2012</v>
      </c>
    </row>
    <row r="399" spans="1:19" ht="32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40422.155555555553</v>
      </c>
      <c r="J399" s="10">
        <v>40379.776435185187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 s="6">
        <f t="shared" si="19"/>
        <v>56.46</v>
      </c>
      <c r="Q399" s="12" t="s">
        <v>8308</v>
      </c>
      <c r="R399" t="s">
        <v>8313</v>
      </c>
      <c r="S399">
        <f t="shared" si="20"/>
        <v>2010</v>
      </c>
    </row>
    <row r="400" spans="1:19" ht="32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42123.793124999997</v>
      </c>
      <c r="J400" s="10">
        <v>42078.793124999997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 s="6">
        <f t="shared" si="19"/>
        <v>140.1</v>
      </c>
      <c r="Q400" s="12" t="s">
        <v>8308</v>
      </c>
      <c r="R400" t="s">
        <v>8313</v>
      </c>
      <c r="S400">
        <f t="shared" si="20"/>
        <v>2015</v>
      </c>
    </row>
    <row r="401" spans="1:19" ht="3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42718.5</v>
      </c>
      <c r="J401" s="10">
        <v>42687.875775462962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 s="6">
        <f t="shared" si="19"/>
        <v>224.85</v>
      </c>
      <c r="Q401" s="12" t="s">
        <v>8308</v>
      </c>
      <c r="R401" t="s">
        <v>8313</v>
      </c>
      <c r="S401">
        <f t="shared" si="20"/>
        <v>2016</v>
      </c>
    </row>
    <row r="402" spans="1:19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41776.145833333336</v>
      </c>
      <c r="J402" s="10">
        <v>41745.635960648149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 s="6">
        <f t="shared" si="19"/>
        <v>181.13</v>
      </c>
      <c r="Q402" s="12" t="s">
        <v>8308</v>
      </c>
      <c r="R402" t="s">
        <v>8313</v>
      </c>
      <c r="S402">
        <f t="shared" si="20"/>
        <v>2014</v>
      </c>
    </row>
    <row r="403" spans="1:19" ht="3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40762.842245370368</v>
      </c>
      <c r="J403" s="10">
        <v>40732.842245370368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 s="6">
        <f t="shared" si="19"/>
        <v>711.04</v>
      </c>
      <c r="Q403" s="12" t="s">
        <v>8308</v>
      </c>
      <c r="R403" t="s">
        <v>8313</v>
      </c>
      <c r="S403">
        <f t="shared" si="20"/>
        <v>2011</v>
      </c>
    </row>
    <row r="404" spans="1:19" ht="32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42313.58121527778</v>
      </c>
      <c r="J404" s="10">
        <v>42292.539548611108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 s="6">
        <f t="shared" si="19"/>
        <v>65.88</v>
      </c>
      <c r="Q404" s="12" t="s">
        <v>8308</v>
      </c>
      <c r="R404" t="s">
        <v>8313</v>
      </c>
      <c r="S404">
        <f t="shared" si="20"/>
        <v>2015</v>
      </c>
    </row>
    <row r="405" spans="1:19" ht="3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40765.297222222223</v>
      </c>
      <c r="J405" s="10">
        <v>40718.310659722221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 s="6">
        <f t="shared" si="19"/>
        <v>75.19</v>
      </c>
      <c r="Q405" s="12" t="s">
        <v>8308</v>
      </c>
      <c r="R405" t="s">
        <v>8313</v>
      </c>
      <c r="S405">
        <f t="shared" si="20"/>
        <v>2011</v>
      </c>
    </row>
    <row r="406" spans="1:19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41675.961111111115</v>
      </c>
      <c r="J406" s="10">
        <v>41646.628032407403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 s="6">
        <f t="shared" si="19"/>
        <v>133.13999999999999</v>
      </c>
      <c r="Q406" s="12" t="s">
        <v>8308</v>
      </c>
      <c r="R406" t="s">
        <v>8313</v>
      </c>
      <c r="S406">
        <f t="shared" si="20"/>
        <v>2014</v>
      </c>
    </row>
    <row r="407" spans="1:19" ht="16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41704.08494212963</v>
      </c>
      <c r="J407" s="10">
        <v>41674.08494212963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 s="6">
        <f t="shared" si="19"/>
        <v>55.2</v>
      </c>
      <c r="Q407" s="12" t="s">
        <v>8308</v>
      </c>
      <c r="R407" t="s">
        <v>8313</v>
      </c>
      <c r="S407">
        <f t="shared" si="20"/>
        <v>2014</v>
      </c>
    </row>
    <row r="408" spans="1:19" ht="32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40672.249305555553</v>
      </c>
      <c r="J408" s="10">
        <v>40638.162465277775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 s="6">
        <f t="shared" si="19"/>
        <v>86.16</v>
      </c>
      <c r="Q408" s="12" t="s">
        <v>8308</v>
      </c>
      <c r="R408" t="s">
        <v>8313</v>
      </c>
      <c r="S408">
        <f t="shared" si="20"/>
        <v>2011</v>
      </c>
    </row>
    <row r="409" spans="1:19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40866.912615740745</v>
      </c>
      <c r="J409" s="10">
        <v>40806.870949074073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 s="6">
        <f t="shared" si="19"/>
        <v>92.32</v>
      </c>
      <c r="Q409" s="12" t="s">
        <v>8308</v>
      </c>
      <c r="R409" t="s">
        <v>8313</v>
      </c>
      <c r="S409">
        <f t="shared" si="20"/>
        <v>2011</v>
      </c>
    </row>
    <row r="410" spans="1:19" ht="3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41583.777662037035</v>
      </c>
      <c r="J410" s="10">
        <v>41543.735995370371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 s="6">
        <f t="shared" si="19"/>
        <v>160.16</v>
      </c>
      <c r="Q410" s="12" t="s">
        <v>8308</v>
      </c>
      <c r="R410" t="s">
        <v>8313</v>
      </c>
      <c r="S410">
        <f t="shared" si="20"/>
        <v>2013</v>
      </c>
    </row>
    <row r="411" spans="1:19" ht="32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42573.862777777773</v>
      </c>
      <c r="J411" s="10">
        <v>42543.862777777773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 s="6">
        <f t="shared" si="19"/>
        <v>45.6</v>
      </c>
      <c r="Q411" s="12" t="s">
        <v>8308</v>
      </c>
      <c r="R411" t="s">
        <v>8313</v>
      </c>
      <c r="S411">
        <f t="shared" si="20"/>
        <v>2016</v>
      </c>
    </row>
    <row r="412" spans="1:19" ht="32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42173.981446759259</v>
      </c>
      <c r="J412" s="10">
        <v>42113.981446759259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 s="6">
        <f t="shared" si="19"/>
        <v>183.29</v>
      </c>
      <c r="Q412" s="12" t="s">
        <v>8308</v>
      </c>
      <c r="R412" t="s">
        <v>8313</v>
      </c>
      <c r="S412">
        <f t="shared" si="20"/>
        <v>2015</v>
      </c>
    </row>
    <row r="413" spans="1:19" ht="32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41630.208333333336</v>
      </c>
      <c r="J413" s="10">
        <v>41598.17597222222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 s="6">
        <f t="shared" si="19"/>
        <v>125.79</v>
      </c>
      <c r="Q413" s="12" t="s">
        <v>8308</v>
      </c>
      <c r="R413" t="s">
        <v>8313</v>
      </c>
      <c r="S413">
        <f t="shared" si="20"/>
        <v>2013</v>
      </c>
    </row>
    <row r="414" spans="1:19" ht="32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41115.742800925924</v>
      </c>
      <c r="J414" s="10">
        <v>41099.742800925924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 s="6">
        <f t="shared" si="19"/>
        <v>57.65</v>
      </c>
      <c r="Q414" s="12" t="s">
        <v>8308</v>
      </c>
      <c r="R414" t="s">
        <v>8313</v>
      </c>
      <c r="S414">
        <f t="shared" si="20"/>
        <v>2012</v>
      </c>
    </row>
    <row r="415" spans="1:19" ht="32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41109.877442129626</v>
      </c>
      <c r="J415" s="10">
        <v>41079.877442129626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 s="6">
        <f t="shared" si="19"/>
        <v>78.66</v>
      </c>
      <c r="Q415" s="12" t="s">
        <v>8308</v>
      </c>
      <c r="R415" t="s">
        <v>8313</v>
      </c>
      <c r="S415">
        <f t="shared" si="20"/>
        <v>2012</v>
      </c>
    </row>
    <row r="416" spans="1:19" ht="32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41559.063252314816</v>
      </c>
      <c r="J416" s="10">
        <v>41529.063252314816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 s="6">
        <f t="shared" si="19"/>
        <v>91.48</v>
      </c>
      <c r="Q416" s="12" t="s">
        <v>8308</v>
      </c>
      <c r="R416" t="s">
        <v>8313</v>
      </c>
      <c r="S416">
        <f t="shared" si="20"/>
        <v>2013</v>
      </c>
    </row>
    <row r="417" spans="1:19" ht="32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41929.5</v>
      </c>
      <c r="J417" s="10">
        <v>41904.851875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 s="6">
        <f t="shared" si="19"/>
        <v>68.099999999999994</v>
      </c>
      <c r="Q417" s="12" t="s">
        <v>8308</v>
      </c>
      <c r="R417" t="s">
        <v>8313</v>
      </c>
      <c r="S417">
        <f t="shared" si="20"/>
        <v>2014</v>
      </c>
    </row>
    <row r="418" spans="1:19" ht="16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41678.396192129629</v>
      </c>
      <c r="J418" s="10">
        <v>41648.396192129629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 s="6">
        <f t="shared" si="19"/>
        <v>48.09</v>
      </c>
      <c r="Q418" s="12" t="s">
        <v>8308</v>
      </c>
      <c r="R418" t="s">
        <v>8313</v>
      </c>
      <c r="S418">
        <f t="shared" si="20"/>
        <v>2014</v>
      </c>
    </row>
    <row r="419" spans="1:19" ht="32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41372.189583333333</v>
      </c>
      <c r="J419" s="10">
        <v>41360.970601851848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 s="6">
        <f t="shared" si="19"/>
        <v>202.42</v>
      </c>
      <c r="Q419" s="12" t="s">
        <v>8308</v>
      </c>
      <c r="R419" t="s">
        <v>8313</v>
      </c>
      <c r="S419">
        <f t="shared" si="20"/>
        <v>2013</v>
      </c>
    </row>
    <row r="420" spans="1:19" ht="32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42208.282372685186</v>
      </c>
      <c r="J420" s="10">
        <v>42178.282372685186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 s="6">
        <f t="shared" si="19"/>
        <v>216.75</v>
      </c>
      <c r="Q420" s="12" t="s">
        <v>8308</v>
      </c>
      <c r="R420" t="s">
        <v>8313</v>
      </c>
      <c r="S420">
        <f t="shared" si="20"/>
        <v>2015</v>
      </c>
    </row>
    <row r="421" spans="1:19" ht="3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41454.842442129629</v>
      </c>
      <c r="J421" s="10">
        <v>41394.842442129629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 s="6">
        <f t="shared" si="19"/>
        <v>110.07</v>
      </c>
      <c r="Q421" s="12" t="s">
        <v>8308</v>
      </c>
      <c r="R421" t="s">
        <v>8313</v>
      </c>
      <c r="S421">
        <f t="shared" si="20"/>
        <v>2013</v>
      </c>
    </row>
    <row r="422" spans="1:19" ht="32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41712.194803240738</v>
      </c>
      <c r="J422" s="10">
        <v>41682.23646990741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 s="6">
        <f t="shared" si="19"/>
        <v>4.83</v>
      </c>
      <c r="Q422" s="12" t="s">
        <v>8308</v>
      </c>
      <c r="R422" t="s">
        <v>8314</v>
      </c>
      <c r="S422">
        <f t="shared" si="20"/>
        <v>2014</v>
      </c>
    </row>
    <row r="423" spans="1:19" ht="32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42237.491388888884</v>
      </c>
      <c r="J423" s="10">
        <v>42177.491388888884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 s="6">
        <f t="shared" si="19"/>
        <v>50.17</v>
      </c>
      <c r="Q423" s="12" t="s">
        <v>8308</v>
      </c>
      <c r="R423" t="s">
        <v>8314</v>
      </c>
      <c r="S423">
        <f t="shared" si="20"/>
        <v>2015</v>
      </c>
    </row>
    <row r="424" spans="1:19" ht="32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41893.260381944448</v>
      </c>
      <c r="J424" s="10">
        <v>41863.260381944448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 s="6">
        <f t="shared" si="19"/>
        <v>35.83</v>
      </c>
      <c r="Q424" s="12" t="s">
        <v>8308</v>
      </c>
      <c r="R424" t="s">
        <v>8314</v>
      </c>
      <c r="S424">
        <f t="shared" si="20"/>
        <v>2014</v>
      </c>
    </row>
    <row r="425" spans="1:19" ht="32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41430.92627314815</v>
      </c>
      <c r="J425" s="10">
        <v>41400.92627314815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 s="6">
        <f t="shared" si="19"/>
        <v>11.77</v>
      </c>
      <c r="Q425" s="12" t="s">
        <v>8308</v>
      </c>
      <c r="R425" t="s">
        <v>8314</v>
      </c>
      <c r="S425">
        <f t="shared" si="20"/>
        <v>2013</v>
      </c>
    </row>
    <row r="426" spans="1:19" ht="3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40994.334479166668</v>
      </c>
      <c r="J426" s="10">
        <v>40934.376145833332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 s="6">
        <f t="shared" si="19"/>
        <v>40.78</v>
      </c>
      <c r="Q426" s="12" t="s">
        <v>8308</v>
      </c>
      <c r="R426" t="s">
        <v>8314</v>
      </c>
      <c r="S426">
        <f t="shared" si="20"/>
        <v>2012</v>
      </c>
    </row>
    <row r="427" spans="1:19" ht="3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42335.902824074074</v>
      </c>
      <c r="J427" s="10">
        <v>42275.861157407402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 s="6">
        <f t="shared" si="19"/>
        <v>3</v>
      </c>
      <c r="Q427" s="12" t="s">
        <v>8308</v>
      </c>
      <c r="R427" t="s">
        <v>8314</v>
      </c>
      <c r="S427">
        <f t="shared" si="20"/>
        <v>2015</v>
      </c>
    </row>
    <row r="428" spans="1:19" ht="3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42430.711967592593</v>
      </c>
      <c r="J428" s="10">
        <v>42400.711967592593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 s="6">
        <f t="shared" si="19"/>
        <v>16.63</v>
      </c>
      <c r="Q428" s="12" t="s">
        <v>8308</v>
      </c>
      <c r="R428" t="s">
        <v>8314</v>
      </c>
      <c r="S428">
        <f t="shared" si="20"/>
        <v>2016</v>
      </c>
    </row>
    <row r="429" spans="1:19" ht="32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42299.790972222225</v>
      </c>
      <c r="J429" s="10">
        <v>42285.90902777778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 s="6" t="str">
        <f t="shared" si="19"/>
        <v>0</v>
      </c>
      <c r="Q429" s="12" t="s">
        <v>8308</v>
      </c>
      <c r="R429" t="s">
        <v>8314</v>
      </c>
      <c r="S429">
        <f t="shared" si="20"/>
        <v>2015</v>
      </c>
    </row>
    <row r="430" spans="1:19" ht="1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41806.916666666664</v>
      </c>
      <c r="J430" s="10">
        <v>41778.766724537039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 s="6">
        <f t="shared" si="19"/>
        <v>52</v>
      </c>
      <c r="Q430" s="12" t="s">
        <v>8308</v>
      </c>
      <c r="R430" t="s">
        <v>8314</v>
      </c>
      <c r="S430">
        <f t="shared" si="20"/>
        <v>2014</v>
      </c>
    </row>
    <row r="431" spans="1:19" ht="32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40144.207638888889</v>
      </c>
      <c r="J431" s="10">
        <v>40070.901412037041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 s="6" t="str">
        <f t="shared" si="19"/>
        <v>0</v>
      </c>
      <c r="Q431" s="12" t="s">
        <v>8308</v>
      </c>
      <c r="R431" t="s">
        <v>8314</v>
      </c>
      <c r="S431">
        <f t="shared" si="20"/>
        <v>2009</v>
      </c>
    </row>
    <row r="432" spans="1:19" ht="16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41528.107256944444</v>
      </c>
      <c r="J432" s="10">
        <v>41513.107256944444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 s="6">
        <f t="shared" si="19"/>
        <v>4.8</v>
      </c>
      <c r="Q432" s="12" t="s">
        <v>8308</v>
      </c>
      <c r="R432" t="s">
        <v>8314</v>
      </c>
      <c r="S432">
        <f t="shared" si="20"/>
        <v>2013</v>
      </c>
    </row>
    <row r="433" spans="1:19" ht="32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42556.871331018519</v>
      </c>
      <c r="J433" s="10">
        <v>42526.871331018519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 s="6">
        <f t="shared" si="19"/>
        <v>51.88</v>
      </c>
      <c r="Q433" s="12" t="s">
        <v>8308</v>
      </c>
      <c r="R433" t="s">
        <v>8314</v>
      </c>
      <c r="S433">
        <f t="shared" si="20"/>
        <v>2016</v>
      </c>
    </row>
    <row r="434" spans="1:19" ht="32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42298.726631944446</v>
      </c>
      <c r="J434" s="10">
        <v>42238.726631944446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 s="6">
        <f t="shared" si="19"/>
        <v>71.25</v>
      </c>
      <c r="Q434" s="12" t="s">
        <v>8308</v>
      </c>
      <c r="R434" t="s">
        <v>8314</v>
      </c>
      <c r="S434">
        <f t="shared" si="20"/>
        <v>2015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42288.629884259259</v>
      </c>
      <c r="J435" s="10">
        <v>42228.629884259259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 s="6" t="str">
        <f t="shared" si="19"/>
        <v>0</v>
      </c>
      <c r="Q435" s="12" t="s">
        <v>8308</v>
      </c>
      <c r="R435" t="s">
        <v>8314</v>
      </c>
      <c r="S435">
        <f t="shared" si="20"/>
        <v>2015</v>
      </c>
    </row>
    <row r="436" spans="1:19" ht="32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41609.876180555555</v>
      </c>
      <c r="J436" s="10">
        <v>41576.834513888891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 s="6">
        <f t="shared" si="19"/>
        <v>62.5</v>
      </c>
      <c r="Q436" s="12" t="s">
        <v>8308</v>
      </c>
      <c r="R436" t="s">
        <v>8314</v>
      </c>
      <c r="S436">
        <f t="shared" si="20"/>
        <v>2013</v>
      </c>
    </row>
    <row r="437" spans="1:19" ht="32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41530.747453703705</v>
      </c>
      <c r="J437" s="10">
        <v>41500.747453703705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 s="6">
        <f t="shared" si="19"/>
        <v>1</v>
      </c>
      <c r="Q437" s="12" t="s">
        <v>8308</v>
      </c>
      <c r="R437" t="s">
        <v>8314</v>
      </c>
      <c r="S437">
        <f t="shared" si="20"/>
        <v>2013</v>
      </c>
    </row>
    <row r="438" spans="1:19" ht="32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41486.36241898148</v>
      </c>
      <c r="J438" s="10">
        <v>41456.36241898148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 s="6" t="str">
        <f t="shared" si="19"/>
        <v>0</v>
      </c>
      <c r="Q438" s="12" t="s">
        <v>8308</v>
      </c>
      <c r="R438" t="s">
        <v>8314</v>
      </c>
      <c r="S438">
        <f t="shared" si="20"/>
        <v>2013</v>
      </c>
    </row>
    <row r="439" spans="1:19" ht="3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42651.31858796296</v>
      </c>
      <c r="J439" s="10">
        <v>42591.31858796296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 s="6" t="str">
        <f t="shared" si="19"/>
        <v>0</v>
      </c>
      <c r="Q439" s="12" t="s">
        <v>8308</v>
      </c>
      <c r="R439" t="s">
        <v>8314</v>
      </c>
      <c r="S439">
        <f t="shared" si="20"/>
        <v>2016</v>
      </c>
    </row>
    <row r="440" spans="1:19" ht="32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42326.302754629629</v>
      </c>
      <c r="J440" s="10">
        <v>42296.261087962965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 s="6">
        <f t="shared" si="19"/>
        <v>170.55</v>
      </c>
      <c r="Q440" s="12" t="s">
        <v>8308</v>
      </c>
      <c r="R440" t="s">
        <v>8314</v>
      </c>
      <c r="S440">
        <f t="shared" si="20"/>
        <v>2015</v>
      </c>
    </row>
    <row r="441" spans="1:19" ht="32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41929.761782407411</v>
      </c>
      <c r="J441" s="10">
        <v>41919.761782407411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 s="6" t="str">
        <f t="shared" si="19"/>
        <v>0</v>
      </c>
      <c r="Q441" s="12" t="s">
        <v>8308</v>
      </c>
      <c r="R441" t="s">
        <v>8314</v>
      </c>
      <c r="S441">
        <f t="shared" si="20"/>
        <v>2014</v>
      </c>
    </row>
    <row r="442" spans="1:19" ht="32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42453.943900462968</v>
      </c>
      <c r="J442" s="10">
        <v>42423.985567129625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 s="6">
        <f t="shared" si="19"/>
        <v>5</v>
      </c>
      <c r="Q442" s="12" t="s">
        <v>8308</v>
      </c>
      <c r="R442" t="s">
        <v>8314</v>
      </c>
      <c r="S442">
        <f t="shared" si="20"/>
        <v>2016</v>
      </c>
    </row>
    <row r="443" spans="1:19" ht="3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41580.793935185182</v>
      </c>
      <c r="J443" s="10">
        <v>41550.793935185182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 s="6" t="str">
        <f t="shared" si="19"/>
        <v>0</v>
      </c>
      <c r="Q443" s="12" t="s">
        <v>8308</v>
      </c>
      <c r="R443" t="s">
        <v>8314</v>
      </c>
      <c r="S443">
        <f t="shared" si="20"/>
        <v>2013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42054.888692129629</v>
      </c>
      <c r="J444" s="10">
        <v>42024.888692129629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 s="6">
        <f t="shared" si="19"/>
        <v>393.59</v>
      </c>
      <c r="Q444" s="12" t="s">
        <v>8308</v>
      </c>
      <c r="R444" t="s">
        <v>8314</v>
      </c>
      <c r="S444">
        <f t="shared" si="20"/>
        <v>2015</v>
      </c>
    </row>
    <row r="445" spans="1:19" ht="3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41680.015057870369</v>
      </c>
      <c r="J445" s="10">
        <v>41650.015057870369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 s="6">
        <f t="shared" si="19"/>
        <v>5</v>
      </c>
      <c r="Q445" s="12" t="s">
        <v>8308</v>
      </c>
      <c r="R445" t="s">
        <v>8314</v>
      </c>
      <c r="S445">
        <f t="shared" si="20"/>
        <v>2014</v>
      </c>
    </row>
    <row r="446" spans="1:19" ht="16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40954.906956018516</v>
      </c>
      <c r="J446" s="10">
        <v>40894.906956018516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 s="6">
        <f t="shared" si="19"/>
        <v>50</v>
      </c>
      <c r="Q446" s="12" t="s">
        <v>8308</v>
      </c>
      <c r="R446" t="s">
        <v>8314</v>
      </c>
      <c r="S446">
        <f t="shared" si="20"/>
        <v>2011</v>
      </c>
    </row>
    <row r="447" spans="1:19" ht="32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42145.335358796292</v>
      </c>
      <c r="J447" s="10">
        <v>42130.335358796292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 s="6">
        <f t="shared" si="19"/>
        <v>1</v>
      </c>
      <c r="Q447" s="12" t="s">
        <v>8308</v>
      </c>
      <c r="R447" t="s">
        <v>8314</v>
      </c>
      <c r="S447">
        <f t="shared" si="20"/>
        <v>2015</v>
      </c>
    </row>
    <row r="448" spans="1:19" ht="32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42067.083564814813</v>
      </c>
      <c r="J448" s="10">
        <v>42037.083564814813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 s="6">
        <f t="shared" si="19"/>
        <v>47.88</v>
      </c>
      <c r="Q448" s="12" t="s">
        <v>8308</v>
      </c>
      <c r="R448" t="s">
        <v>8314</v>
      </c>
      <c r="S448">
        <f t="shared" si="20"/>
        <v>2015</v>
      </c>
    </row>
    <row r="449" spans="1:19" ht="32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41356.513460648144</v>
      </c>
      <c r="J449" s="10">
        <v>41331.555127314816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 s="6">
        <f t="shared" si="19"/>
        <v>5</v>
      </c>
      <c r="Q449" s="12" t="s">
        <v>8308</v>
      </c>
      <c r="R449" t="s">
        <v>8314</v>
      </c>
      <c r="S449">
        <f t="shared" si="20"/>
        <v>2013</v>
      </c>
    </row>
    <row r="450" spans="1:19" ht="32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41773.758043981477</v>
      </c>
      <c r="J450" s="10">
        <v>41753.758043981477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 s="6">
        <f t="shared" si="19"/>
        <v>20.5</v>
      </c>
      <c r="Q450" s="12" t="s">
        <v>8308</v>
      </c>
      <c r="R450" t="s">
        <v>8314</v>
      </c>
      <c r="S450">
        <f t="shared" si="20"/>
        <v>2014</v>
      </c>
    </row>
    <row r="451" spans="1:19" ht="32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41564.568113425928</v>
      </c>
      <c r="J451" s="10">
        <v>41534.568113425928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 s="6">
        <f t="shared" ref="P451:P514" si="22">IFERROR(ROUND(E451/L451,2),"0")</f>
        <v>9</v>
      </c>
      <c r="Q451" s="12" t="s">
        <v>8308</v>
      </c>
      <c r="R451" t="s">
        <v>8314</v>
      </c>
      <c r="S451">
        <f t="shared" ref="S451:S514" si="23">YEAR(J451)</f>
        <v>2013</v>
      </c>
    </row>
    <row r="452" spans="1:19" ht="32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41684.946759259255</v>
      </c>
      <c r="J452" s="10">
        <v>41654.946759259255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 s="6">
        <f t="shared" si="22"/>
        <v>56.57</v>
      </c>
      <c r="Q452" s="12" t="s">
        <v>8308</v>
      </c>
      <c r="R452" t="s">
        <v>8314</v>
      </c>
      <c r="S452">
        <f t="shared" si="23"/>
        <v>2014</v>
      </c>
    </row>
    <row r="453" spans="1:19" ht="32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41664.715173611112</v>
      </c>
      <c r="J453" s="10">
        <v>41634.715173611112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 s="6" t="str">
        <f t="shared" si="22"/>
        <v>0</v>
      </c>
      <c r="Q453" s="12" t="s">
        <v>8308</v>
      </c>
      <c r="R453" t="s">
        <v>8314</v>
      </c>
      <c r="S453">
        <f t="shared" si="23"/>
        <v>2013</v>
      </c>
    </row>
    <row r="454" spans="1:19" ht="16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42137.703877314816</v>
      </c>
      <c r="J454" s="10">
        <v>42107.703877314816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 s="6">
        <f t="shared" si="22"/>
        <v>40</v>
      </c>
      <c r="Q454" s="12" t="s">
        <v>8308</v>
      </c>
      <c r="R454" t="s">
        <v>8314</v>
      </c>
      <c r="S454">
        <f t="shared" si="23"/>
        <v>2015</v>
      </c>
    </row>
    <row r="455" spans="1:19" ht="3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42054.824988425928</v>
      </c>
      <c r="J455" s="10">
        <v>42038.824988425928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 s="6">
        <f t="shared" si="22"/>
        <v>13</v>
      </c>
      <c r="Q455" s="12" t="s">
        <v>8308</v>
      </c>
      <c r="R455" t="s">
        <v>8314</v>
      </c>
      <c r="S455">
        <f t="shared" si="23"/>
        <v>2015</v>
      </c>
    </row>
    <row r="456" spans="1:19" ht="3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41969.551388888889</v>
      </c>
      <c r="J456" s="10">
        <v>41938.717256944445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 s="6">
        <f t="shared" si="22"/>
        <v>16.399999999999999</v>
      </c>
      <c r="Q456" s="12" t="s">
        <v>8308</v>
      </c>
      <c r="R456" t="s">
        <v>8314</v>
      </c>
      <c r="S456">
        <f t="shared" si="23"/>
        <v>2014</v>
      </c>
    </row>
    <row r="457" spans="1:19" ht="32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41016.021527777775</v>
      </c>
      <c r="J457" s="10">
        <v>40971.002569444448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 s="6">
        <f t="shared" si="22"/>
        <v>22.5</v>
      </c>
      <c r="Q457" s="12" t="s">
        <v>8308</v>
      </c>
      <c r="R457" t="s">
        <v>8314</v>
      </c>
      <c r="S457">
        <f t="shared" si="23"/>
        <v>2012</v>
      </c>
    </row>
    <row r="458" spans="1:19" ht="32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41569.165972222225</v>
      </c>
      <c r="J458" s="10">
        <v>41547.694456018522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 s="6">
        <f t="shared" si="22"/>
        <v>20.329999999999998</v>
      </c>
      <c r="Q458" s="12" t="s">
        <v>8308</v>
      </c>
      <c r="R458" t="s">
        <v>8314</v>
      </c>
      <c r="S458">
        <f t="shared" si="23"/>
        <v>2013</v>
      </c>
    </row>
    <row r="459" spans="1:19" ht="32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41867.767500000002</v>
      </c>
      <c r="J459" s="10">
        <v>41837.767500000002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 s="6" t="str">
        <f t="shared" si="22"/>
        <v>0</v>
      </c>
      <c r="Q459" s="12" t="s">
        <v>8308</v>
      </c>
      <c r="R459" t="s">
        <v>8314</v>
      </c>
      <c r="S459">
        <f t="shared" si="23"/>
        <v>2014</v>
      </c>
    </row>
    <row r="460" spans="1:19" ht="3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41408.69976851852</v>
      </c>
      <c r="J460" s="10">
        <v>41378.69976851852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 s="6">
        <f t="shared" si="22"/>
        <v>16.760000000000002</v>
      </c>
      <c r="Q460" s="12" t="s">
        <v>8308</v>
      </c>
      <c r="R460" t="s">
        <v>8314</v>
      </c>
      <c r="S460">
        <f t="shared" si="23"/>
        <v>2013</v>
      </c>
    </row>
    <row r="461" spans="1:19" ht="32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40860.682025462964</v>
      </c>
      <c r="J461" s="10">
        <v>40800.6403587963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 s="6">
        <f t="shared" si="22"/>
        <v>25</v>
      </c>
      <c r="Q461" s="12" t="s">
        <v>8308</v>
      </c>
      <c r="R461" t="s">
        <v>8314</v>
      </c>
      <c r="S461">
        <f t="shared" si="23"/>
        <v>2011</v>
      </c>
    </row>
    <row r="462" spans="1:19" ht="16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41791.166666666664</v>
      </c>
      <c r="J462" s="10">
        <v>41759.542534722219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 s="6">
        <f t="shared" si="22"/>
        <v>12.5</v>
      </c>
      <c r="Q462" s="12" t="s">
        <v>8308</v>
      </c>
      <c r="R462" t="s">
        <v>8314</v>
      </c>
      <c r="S462">
        <f t="shared" si="23"/>
        <v>2014</v>
      </c>
    </row>
    <row r="463" spans="1:19" ht="32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41427.84684027778</v>
      </c>
      <c r="J463" s="10">
        <v>41407.84684027778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 s="6" t="str">
        <f t="shared" si="22"/>
        <v>0</v>
      </c>
      <c r="Q463" s="12" t="s">
        <v>8308</v>
      </c>
      <c r="R463" t="s">
        <v>8314</v>
      </c>
      <c r="S463">
        <f t="shared" si="23"/>
        <v>2013</v>
      </c>
    </row>
    <row r="464" spans="1:19" ht="32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40765.12663194444</v>
      </c>
      <c r="J464" s="10">
        <v>40705.12663194444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 s="6" t="str">
        <f t="shared" si="22"/>
        <v>0</v>
      </c>
      <c r="Q464" s="12" t="s">
        <v>8308</v>
      </c>
      <c r="R464" t="s">
        <v>8314</v>
      </c>
      <c r="S464">
        <f t="shared" si="23"/>
        <v>2011</v>
      </c>
    </row>
    <row r="465" spans="1:19" ht="32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40810.710104166668</v>
      </c>
      <c r="J465" s="10">
        <v>40750.710104166668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 s="6">
        <f t="shared" si="22"/>
        <v>113.64</v>
      </c>
      <c r="Q465" s="12" t="s">
        <v>8308</v>
      </c>
      <c r="R465" t="s">
        <v>8314</v>
      </c>
      <c r="S465">
        <f t="shared" si="23"/>
        <v>2011</v>
      </c>
    </row>
    <row r="466" spans="1:19" ht="16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42508.84878472222</v>
      </c>
      <c r="J466" s="10">
        <v>42488.84878472222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 s="6">
        <f t="shared" si="22"/>
        <v>1</v>
      </c>
      <c r="Q466" s="12" t="s">
        <v>8308</v>
      </c>
      <c r="R466" t="s">
        <v>8314</v>
      </c>
      <c r="S466">
        <f t="shared" si="23"/>
        <v>2016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41817.120069444441</v>
      </c>
      <c r="J467" s="10">
        <v>41801.120069444441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 s="6">
        <f t="shared" si="22"/>
        <v>17.25</v>
      </c>
      <c r="Q467" s="12" t="s">
        <v>8308</v>
      </c>
      <c r="R467" t="s">
        <v>8314</v>
      </c>
      <c r="S467">
        <f t="shared" si="23"/>
        <v>2014</v>
      </c>
    </row>
    <row r="468" spans="1:19" ht="3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41159.942870370374</v>
      </c>
      <c r="J468" s="10">
        <v>41129.942870370374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 s="6">
        <f t="shared" si="22"/>
        <v>15.2</v>
      </c>
      <c r="Q468" s="12" t="s">
        <v>8308</v>
      </c>
      <c r="R468" t="s">
        <v>8314</v>
      </c>
      <c r="S468">
        <f t="shared" si="23"/>
        <v>2012</v>
      </c>
    </row>
    <row r="469" spans="1:19" ht="32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41180.679791666669</v>
      </c>
      <c r="J469" s="10">
        <v>41135.679791666669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 s="6">
        <f t="shared" si="22"/>
        <v>110.64</v>
      </c>
      <c r="Q469" s="12" t="s">
        <v>8308</v>
      </c>
      <c r="R469" t="s">
        <v>8314</v>
      </c>
      <c r="S469">
        <f t="shared" si="23"/>
        <v>2012</v>
      </c>
    </row>
    <row r="470" spans="1:19" ht="32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41101.160474537035</v>
      </c>
      <c r="J470" s="10">
        <v>41041.167627314819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 s="6" t="str">
        <f t="shared" si="22"/>
        <v>0</v>
      </c>
      <c r="Q470" s="12" t="s">
        <v>8308</v>
      </c>
      <c r="R470" t="s">
        <v>8314</v>
      </c>
      <c r="S470">
        <f t="shared" si="23"/>
        <v>2012</v>
      </c>
    </row>
    <row r="471" spans="1:19" ht="16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41887.989861111113</v>
      </c>
      <c r="J471" s="10">
        <v>41827.989861111113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 s="6" t="str">
        <f t="shared" si="22"/>
        <v>0</v>
      </c>
      <c r="Q471" s="12" t="s">
        <v>8308</v>
      </c>
      <c r="R471" t="s">
        <v>8314</v>
      </c>
      <c r="S471">
        <f t="shared" si="23"/>
        <v>2014</v>
      </c>
    </row>
    <row r="472" spans="1:19" ht="32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41655.166666666664</v>
      </c>
      <c r="J472" s="10">
        <v>41605.167696759258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 s="6">
        <f t="shared" si="22"/>
        <v>25.5</v>
      </c>
      <c r="Q472" s="12" t="s">
        <v>8308</v>
      </c>
      <c r="R472" t="s">
        <v>8314</v>
      </c>
      <c r="S472">
        <f t="shared" si="23"/>
        <v>2013</v>
      </c>
    </row>
    <row r="473" spans="1:19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41748.680312500001</v>
      </c>
      <c r="J473" s="10">
        <v>41703.721979166665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 s="6">
        <f t="shared" si="22"/>
        <v>38.479999999999997</v>
      </c>
      <c r="Q473" s="12" t="s">
        <v>8308</v>
      </c>
      <c r="R473" t="s">
        <v>8314</v>
      </c>
      <c r="S473">
        <f t="shared" si="23"/>
        <v>2014</v>
      </c>
    </row>
    <row r="474" spans="1:19" ht="32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41874.922662037039</v>
      </c>
      <c r="J474" s="10">
        <v>41844.922662037039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 s="6">
        <f t="shared" si="22"/>
        <v>28.2</v>
      </c>
      <c r="Q474" s="12" t="s">
        <v>8308</v>
      </c>
      <c r="R474" t="s">
        <v>8314</v>
      </c>
      <c r="S474">
        <f t="shared" si="23"/>
        <v>2014</v>
      </c>
    </row>
    <row r="475" spans="1:19" ht="3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41899.698136574072</v>
      </c>
      <c r="J475" s="10">
        <v>41869.698136574072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 s="6">
        <f t="shared" si="22"/>
        <v>61.5</v>
      </c>
      <c r="Q475" s="12" t="s">
        <v>8308</v>
      </c>
      <c r="R475" t="s">
        <v>8314</v>
      </c>
      <c r="S475">
        <f t="shared" si="23"/>
        <v>2014</v>
      </c>
    </row>
    <row r="476" spans="1:19" ht="3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42783.329039351855</v>
      </c>
      <c r="J476" s="10">
        <v>42753.329039351855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 s="6">
        <f t="shared" si="22"/>
        <v>1</v>
      </c>
      <c r="Q476" s="12" t="s">
        <v>8308</v>
      </c>
      <c r="R476" t="s">
        <v>8314</v>
      </c>
      <c r="S476">
        <f t="shared" si="23"/>
        <v>2017</v>
      </c>
    </row>
    <row r="477" spans="1:19" ht="32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42130.086145833338</v>
      </c>
      <c r="J477" s="10">
        <v>42100.086145833338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 s="6" t="str">
        <f t="shared" si="22"/>
        <v>0</v>
      </c>
      <c r="Q477" s="12" t="s">
        <v>8308</v>
      </c>
      <c r="R477" t="s">
        <v>8314</v>
      </c>
      <c r="S477">
        <f t="shared" si="23"/>
        <v>2015</v>
      </c>
    </row>
    <row r="478" spans="1:19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41793.165972222225</v>
      </c>
      <c r="J478" s="10">
        <v>41757.975011574075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 s="6">
        <f t="shared" si="22"/>
        <v>39.57</v>
      </c>
      <c r="Q478" s="12" t="s">
        <v>8308</v>
      </c>
      <c r="R478" t="s">
        <v>8314</v>
      </c>
      <c r="S478">
        <f t="shared" si="23"/>
        <v>2014</v>
      </c>
    </row>
    <row r="479" spans="1:19" ht="32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41047.83488425926</v>
      </c>
      <c r="J479" s="10">
        <v>40987.83488425926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 s="6" t="str">
        <f t="shared" si="22"/>
        <v>0</v>
      </c>
      <c r="Q479" s="12" t="s">
        <v>8308</v>
      </c>
      <c r="R479" t="s">
        <v>8314</v>
      </c>
      <c r="S479">
        <f t="shared" si="23"/>
        <v>2012</v>
      </c>
    </row>
    <row r="480" spans="1:19" ht="32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42095.869317129633</v>
      </c>
      <c r="J480" s="10">
        <v>42065.910983796297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 s="6" t="str">
        <f t="shared" si="22"/>
        <v>0</v>
      </c>
      <c r="Q480" s="12" t="s">
        <v>8308</v>
      </c>
      <c r="R480" t="s">
        <v>8314</v>
      </c>
      <c r="S480">
        <f t="shared" si="23"/>
        <v>2015</v>
      </c>
    </row>
    <row r="481" spans="1:19" ht="32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41964.449479166666</v>
      </c>
      <c r="J481" s="10">
        <v>41904.407812500001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 s="6">
        <f t="shared" si="22"/>
        <v>88.8</v>
      </c>
      <c r="Q481" s="12" t="s">
        <v>8308</v>
      </c>
      <c r="R481" t="s">
        <v>8314</v>
      </c>
      <c r="S481">
        <f t="shared" si="23"/>
        <v>2014</v>
      </c>
    </row>
    <row r="482" spans="1:19" ht="32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41495.500173611115</v>
      </c>
      <c r="J482" s="10">
        <v>41465.500173611115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 s="6">
        <f t="shared" si="22"/>
        <v>55.46</v>
      </c>
      <c r="Q482" s="12" t="s">
        <v>8308</v>
      </c>
      <c r="R482" t="s">
        <v>8314</v>
      </c>
      <c r="S482">
        <f t="shared" si="23"/>
        <v>2013</v>
      </c>
    </row>
    <row r="483" spans="1:19" ht="32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41192.672326388885</v>
      </c>
      <c r="J483" s="10">
        <v>41162.672326388885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 s="6">
        <f t="shared" si="22"/>
        <v>87.14</v>
      </c>
      <c r="Q483" s="12" t="s">
        <v>8308</v>
      </c>
      <c r="R483" t="s">
        <v>8314</v>
      </c>
      <c r="S483">
        <f t="shared" si="23"/>
        <v>2012</v>
      </c>
    </row>
    <row r="484" spans="1:19" ht="32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42474.606944444444</v>
      </c>
      <c r="J484" s="10">
        <v>42447.896874999999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 s="6">
        <f t="shared" si="22"/>
        <v>10</v>
      </c>
      <c r="Q484" s="12" t="s">
        <v>8308</v>
      </c>
      <c r="R484" t="s">
        <v>8314</v>
      </c>
      <c r="S484">
        <f t="shared" si="23"/>
        <v>2016</v>
      </c>
    </row>
    <row r="485" spans="1:19" ht="32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41303.197592592594</v>
      </c>
      <c r="J485" s="10">
        <v>41243.197592592594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 s="6">
        <f t="shared" si="22"/>
        <v>51.22</v>
      </c>
      <c r="Q485" s="12" t="s">
        <v>8308</v>
      </c>
      <c r="R485" t="s">
        <v>8314</v>
      </c>
      <c r="S485">
        <f t="shared" si="23"/>
        <v>2012</v>
      </c>
    </row>
    <row r="486" spans="1:19" ht="32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42313.981157407412</v>
      </c>
      <c r="J486" s="10">
        <v>42272.93949074074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 s="6">
        <f t="shared" si="22"/>
        <v>13.55</v>
      </c>
      <c r="Q486" s="12" t="s">
        <v>8308</v>
      </c>
      <c r="R486" t="s">
        <v>8314</v>
      </c>
      <c r="S486">
        <f t="shared" si="23"/>
        <v>2015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41411.505775462967</v>
      </c>
      <c r="J487" s="10">
        <v>41381.505775462967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 s="6">
        <f t="shared" si="22"/>
        <v>66.52</v>
      </c>
      <c r="Q487" s="12" t="s">
        <v>8308</v>
      </c>
      <c r="R487" t="s">
        <v>8314</v>
      </c>
      <c r="S487">
        <f t="shared" si="23"/>
        <v>2013</v>
      </c>
    </row>
    <row r="488" spans="1:19" ht="32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41791.94258101852</v>
      </c>
      <c r="J488" s="10">
        <v>41761.94258101852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 s="6">
        <f t="shared" si="22"/>
        <v>50</v>
      </c>
      <c r="Q488" s="12" t="s">
        <v>8308</v>
      </c>
      <c r="R488" t="s">
        <v>8314</v>
      </c>
      <c r="S488">
        <f t="shared" si="23"/>
        <v>2014</v>
      </c>
    </row>
    <row r="489" spans="1:19" ht="32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42729.636504629627</v>
      </c>
      <c r="J489" s="10">
        <v>42669.594837962963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 s="6" t="str">
        <f t="shared" si="22"/>
        <v>0</v>
      </c>
      <c r="Q489" s="12" t="s">
        <v>8308</v>
      </c>
      <c r="R489" t="s">
        <v>8314</v>
      </c>
      <c r="S489">
        <f t="shared" si="23"/>
        <v>2016</v>
      </c>
    </row>
    <row r="490" spans="1:19" ht="16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42744.054398148146</v>
      </c>
      <c r="J490" s="10">
        <v>42714.054398148146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 s="6" t="str">
        <f t="shared" si="22"/>
        <v>0</v>
      </c>
      <c r="Q490" s="12" t="s">
        <v>8308</v>
      </c>
      <c r="R490" t="s">
        <v>8314</v>
      </c>
      <c r="S490">
        <f t="shared" si="23"/>
        <v>2016</v>
      </c>
    </row>
    <row r="491" spans="1:19" ht="3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40913.481249999997</v>
      </c>
      <c r="J491" s="10">
        <v>40882.481666666667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 s="6">
        <f t="shared" si="22"/>
        <v>71.67</v>
      </c>
      <c r="Q491" s="12" t="s">
        <v>8308</v>
      </c>
      <c r="R491" t="s">
        <v>8314</v>
      </c>
      <c r="S491">
        <f t="shared" si="23"/>
        <v>2011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41143.968576388885</v>
      </c>
      <c r="J492" s="10">
        <v>41113.968576388885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 s="6" t="str">
        <f t="shared" si="22"/>
        <v>0</v>
      </c>
      <c r="Q492" s="12" t="s">
        <v>8308</v>
      </c>
      <c r="R492" t="s">
        <v>8314</v>
      </c>
      <c r="S492">
        <f t="shared" si="23"/>
        <v>2012</v>
      </c>
    </row>
    <row r="493" spans="1:19" ht="3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42396.982627314814</v>
      </c>
      <c r="J493" s="10">
        <v>42366.982627314814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 s="6" t="str">
        <f t="shared" si="22"/>
        <v>0</v>
      </c>
      <c r="Q493" s="12" t="s">
        <v>8308</v>
      </c>
      <c r="R493" t="s">
        <v>8314</v>
      </c>
      <c r="S493">
        <f t="shared" si="23"/>
        <v>2015</v>
      </c>
    </row>
    <row r="494" spans="1:19" ht="32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42656.03506944445</v>
      </c>
      <c r="J494" s="10">
        <v>42596.03506944445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 s="6" t="str">
        <f t="shared" si="22"/>
        <v>0</v>
      </c>
      <c r="Q494" s="12" t="s">
        <v>8308</v>
      </c>
      <c r="R494" t="s">
        <v>8314</v>
      </c>
      <c r="S494">
        <f t="shared" si="23"/>
        <v>2016</v>
      </c>
    </row>
    <row r="495" spans="1:19" ht="3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42144.726134259261</v>
      </c>
      <c r="J495" s="10">
        <v>42114.726134259261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 s="6" t="str">
        <f t="shared" si="22"/>
        <v>0</v>
      </c>
      <c r="Q495" s="12" t="s">
        <v>8308</v>
      </c>
      <c r="R495" t="s">
        <v>8314</v>
      </c>
      <c r="S495">
        <f t="shared" si="23"/>
        <v>2015</v>
      </c>
    </row>
    <row r="496" spans="1:19" ht="32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41823.125</v>
      </c>
      <c r="J496" s="10">
        <v>41799.830613425926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 s="6">
        <f t="shared" si="22"/>
        <v>10.33</v>
      </c>
      <c r="Q496" s="12" t="s">
        <v>8308</v>
      </c>
      <c r="R496" t="s">
        <v>8314</v>
      </c>
      <c r="S496">
        <f t="shared" si="23"/>
        <v>2014</v>
      </c>
    </row>
    <row r="497" spans="1:19" ht="3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42201.827604166669</v>
      </c>
      <c r="J497" s="10">
        <v>42171.827604166669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 s="6" t="str">
        <f t="shared" si="22"/>
        <v>0</v>
      </c>
      <c r="Q497" s="12" t="s">
        <v>8308</v>
      </c>
      <c r="R497" t="s">
        <v>8314</v>
      </c>
      <c r="S497">
        <f t="shared" si="23"/>
        <v>2015</v>
      </c>
    </row>
    <row r="498" spans="1:19" ht="16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41680.93141203704</v>
      </c>
      <c r="J498" s="10">
        <v>41620.93141203704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 s="6">
        <f t="shared" si="22"/>
        <v>1</v>
      </c>
      <c r="Q498" s="12" t="s">
        <v>8308</v>
      </c>
      <c r="R498" t="s">
        <v>8314</v>
      </c>
      <c r="S498">
        <f t="shared" si="23"/>
        <v>2013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41998.208333333328</v>
      </c>
      <c r="J499" s="10">
        <v>41945.037789351853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 s="6">
        <f t="shared" si="22"/>
        <v>10</v>
      </c>
      <c r="Q499" s="12" t="s">
        <v>8308</v>
      </c>
      <c r="R499" t="s">
        <v>8314</v>
      </c>
      <c r="S499">
        <f t="shared" si="23"/>
        <v>2014</v>
      </c>
    </row>
    <row r="500" spans="1:19" ht="3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40900.762141203704</v>
      </c>
      <c r="J500" s="10">
        <v>40858.762141203704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 s="6">
        <f t="shared" si="22"/>
        <v>136.09</v>
      </c>
      <c r="Q500" s="12" t="s">
        <v>8308</v>
      </c>
      <c r="R500" t="s">
        <v>8314</v>
      </c>
      <c r="S500">
        <f t="shared" si="23"/>
        <v>2011</v>
      </c>
    </row>
    <row r="501" spans="1:19" ht="32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40098.874305555553</v>
      </c>
      <c r="J501" s="10">
        <v>40043.895462962959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 s="6">
        <f t="shared" si="22"/>
        <v>73.459999999999994</v>
      </c>
      <c r="Q501" s="12" t="s">
        <v>8308</v>
      </c>
      <c r="R501" t="s">
        <v>8314</v>
      </c>
      <c r="S501">
        <f t="shared" si="23"/>
        <v>2009</v>
      </c>
    </row>
    <row r="502" spans="1:19" ht="32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40306.927777777775</v>
      </c>
      <c r="J502" s="10">
        <v>40247.886006944442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 s="6">
        <f t="shared" si="22"/>
        <v>53.75</v>
      </c>
      <c r="Q502" s="12" t="s">
        <v>8308</v>
      </c>
      <c r="R502" t="s">
        <v>8314</v>
      </c>
      <c r="S502">
        <f t="shared" si="23"/>
        <v>2010</v>
      </c>
    </row>
    <row r="503" spans="1:19" ht="3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40733.234386574077</v>
      </c>
      <c r="J503" s="10">
        <v>40703.234386574077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 s="6" t="str">
        <f t="shared" si="22"/>
        <v>0</v>
      </c>
      <c r="Q503" s="12" t="s">
        <v>8308</v>
      </c>
      <c r="R503" t="s">
        <v>8314</v>
      </c>
      <c r="S503">
        <f t="shared" si="23"/>
        <v>2011</v>
      </c>
    </row>
    <row r="504" spans="1:19" ht="32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40986.511863425927</v>
      </c>
      <c r="J504" s="10">
        <v>40956.553530092591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 s="6">
        <f t="shared" si="22"/>
        <v>57.5</v>
      </c>
      <c r="Q504" s="12" t="s">
        <v>8308</v>
      </c>
      <c r="R504" t="s">
        <v>8314</v>
      </c>
      <c r="S504">
        <f t="shared" si="23"/>
        <v>2012</v>
      </c>
    </row>
    <row r="505" spans="1:19" ht="32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42021.526655092588</v>
      </c>
      <c r="J505" s="10">
        <v>41991.526655092588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 s="6">
        <f t="shared" si="22"/>
        <v>12.67</v>
      </c>
      <c r="Q505" s="12" t="s">
        <v>8308</v>
      </c>
      <c r="R505" t="s">
        <v>8314</v>
      </c>
      <c r="S505">
        <f t="shared" si="23"/>
        <v>2014</v>
      </c>
    </row>
    <row r="506" spans="1:19" ht="32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41009.941979166666</v>
      </c>
      <c r="J506" s="10">
        <v>40949.98364583333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 s="6">
        <f t="shared" si="22"/>
        <v>67</v>
      </c>
      <c r="Q506" s="12" t="s">
        <v>8308</v>
      </c>
      <c r="R506" t="s">
        <v>8314</v>
      </c>
      <c r="S506">
        <f t="shared" si="23"/>
        <v>2012</v>
      </c>
    </row>
    <row r="507" spans="1:19" ht="32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42363.098217592589</v>
      </c>
      <c r="J507" s="10">
        <v>42318.098217592589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 s="6">
        <f t="shared" si="22"/>
        <v>3.71</v>
      </c>
      <c r="Q507" s="12" t="s">
        <v>8308</v>
      </c>
      <c r="R507" t="s">
        <v>8314</v>
      </c>
      <c r="S507">
        <f t="shared" si="23"/>
        <v>2015</v>
      </c>
    </row>
    <row r="508" spans="1:19" ht="32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41496.552314814813</v>
      </c>
      <c r="J508" s="10">
        <v>41466.552314814813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 s="6">
        <f t="shared" si="22"/>
        <v>250</v>
      </c>
      <c r="Q508" s="12" t="s">
        <v>8308</v>
      </c>
      <c r="R508" t="s">
        <v>8314</v>
      </c>
      <c r="S508">
        <f t="shared" si="23"/>
        <v>2013</v>
      </c>
    </row>
    <row r="509" spans="1:19" ht="32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41201.958993055552</v>
      </c>
      <c r="J509" s="10">
        <v>41156.958993055552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 s="6">
        <f t="shared" si="22"/>
        <v>64</v>
      </c>
      <c r="Q509" s="12" t="s">
        <v>8308</v>
      </c>
      <c r="R509" t="s">
        <v>8314</v>
      </c>
      <c r="S509">
        <f t="shared" si="23"/>
        <v>2012</v>
      </c>
    </row>
    <row r="510" spans="1:19" ht="32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41054.593055555553</v>
      </c>
      <c r="J510" s="10">
        <v>40995.024317129632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 s="6">
        <f t="shared" si="22"/>
        <v>133.33000000000001</v>
      </c>
      <c r="Q510" s="12" t="s">
        <v>8308</v>
      </c>
      <c r="R510" t="s">
        <v>8314</v>
      </c>
      <c r="S510">
        <f t="shared" si="23"/>
        <v>2012</v>
      </c>
    </row>
    <row r="511" spans="1:19" ht="32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42183.631597222222</v>
      </c>
      <c r="J511" s="10">
        <v>42153.631597222222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 s="6">
        <f t="shared" si="22"/>
        <v>10</v>
      </c>
      <c r="Q511" s="12" t="s">
        <v>8308</v>
      </c>
      <c r="R511" t="s">
        <v>8314</v>
      </c>
      <c r="S511">
        <f t="shared" si="23"/>
        <v>2015</v>
      </c>
    </row>
    <row r="512" spans="1:19" ht="3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42430.176377314812</v>
      </c>
      <c r="J512" s="10">
        <v>42400.176377314812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 s="6" t="str">
        <f t="shared" si="22"/>
        <v>0</v>
      </c>
      <c r="Q512" s="12" t="s">
        <v>8308</v>
      </c>
      <c r="R512" t="s">
        <v>8314</v>
      </c>
      <c r="S512">
        <f t="shared" si="23"/>
        <v>2016</v>
      </c>
    </row>
    <row r="513" spans="1:19" ht="3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41370.261365740742</v>
      </c>
      <c r="J513" s="10">
        <v>41340.303032407406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 s="6">
        <f t="shared" si="22"/>
        <v>30</v>
      </c>
      <c r="Q513" s="12" t="s">
        <v>8308</v>
      </c>
      <c r="R513" t="s">
        <v>8314</v>
      </c>
      <c r="S513">
        <f t="shared" si="23"/>
        <v>2013</v>
      </c>
    </row>
    <row r="514" spans="1:19" ht="32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42694.783877314811</v>
      </c>
      <c r="J514" s="10">
        <v>42649.742210648154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24">ROUND(E514/D514*100,0)</f>
        <v>0</v>
      </c>
      <c r="P514" s="6">
        <f t="shared" si="22"/>
        <v>5.5</v>
      </c>
      <c r="Q514" s="12" t="s">
        <v>8308</v>
      </c>
      <c r="R514" t="s">
        <v>8314</v>
      </c>
      <c r="S514">
        <f t="shared" si="23"/>
        <v>2016</v>
      </c>
    </row>
    <row r="515" spans="1:19" ht="16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42597.291666666672</v>
      </c>
      <c r="J515" s="10">
        <v>42552.653993055559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 s="6">
        <f t="shared" ref="P515:P521" si="25">IFERROR(ROUND(E515/L515,2),"0")</f>
        <v>102.38</v>
      </c>
      <c r="Q515" s="12" t="s">
        <v>8308</v>
      </c>
      <c r="R515" t="s">
        <v>8314</v>
      </c>
      <c r="S515">
        <f t="shared" ref="S515:S521" si="26">YEAR(J515)</f>
        <v>2016</v>
      </c>
    </row>
    <row r="516" spans="1:19" ht="3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41860.613969907405</v>
      </c>
      <c r="J516" s="10">
        <v>41830.613969907405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 s="6">
        <f t="shared" si="25"/>
        <v>16.670000000000002</v>
      </c>
      <c r="Q516" s="12" t="s">
        <v>8308</v>
      </c>
      <c r="R516" t="s">
        <v>8314</v>
      </c>
      <c r="S516">
        <f t="shared" si="26"/>
        <v>2014</v>
      </c>
    </row>
    <row r="517" spans="1:19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42367.490752314814</v>
      </c>
      <c r="J517" s="10">
        <v>42327.490752314814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 s="6">
        <f t="shared" si="25"/>
        <v>725.03</v>
      </c>
      <c r="Q517" s="12" t="s">
        <v>8308</v>
      </c>
      <c r="R517" t="s">
        <v>8314</v>
      </c>
      <c r="S517">
        <f t="shared" si="26"/>
        <v>2015</v>
      </c>
    </row>
    <row r="518" spans="1:19" ht="16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42151.778703703705</v>
      </c>
      <c r="J518" s="10">
        <v>42091.778703703705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 s="6" t="str">
        <f t="shared" si="25"/>
        <v>0</v>
      </c>
      <c r="Q518" s="12" t="s">
        <v>8308</v>
      </c>
      <c r="R518" t="s">
        <v>8314</v>
      </c>
      <c r="S518">
        <f t="shared" si="26"/>
        <v>2015</v>
      </c>
    </row>
    <row r="519" spans="1:19" ht="3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42768.615289351852</v>
      </c>
      <c r="J519" s="10">
        <v>42738.615289351852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 s="6">
        <f t="shared" si="25"/>
        <v>68.33</v>
      </c>
      <c r="Q519" s="12" t="s">
        <v>8308</v>
      </c>
      <c r="R519" t="s">
        <v>8314</v>
      </c>
      <c r="S519">
        <f t="shared" si="26"/>
        <v>2017</v>
      </c>
    </row>
    <row r="520" spans="1:19" ht="32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42253.615277777775</v>
      </c>
      <c r="J520" s="10">
        <v>42223.616018518514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 s="6" t="str">
        <f t="shared" si="25"/>
        <v>0</v>
      </c>
      <c r="Q520" s="12" t="s">
        <v>8308</v>
      </c>
      <c r="R520" t="s">
        <v>8314</v>
      </c>
      <c r="S520">
        <f t="shared" si="26"/>
        <v>2015</v>
      </c>
    </row>
    <row r="521" spans="1:19" ht="32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41248.391446759255</v>
      </c>
      <c r="J521" s="10">
        <v>41218.391446759255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 s="6">
        <f t="shared" si="25"/>
        <v>39.229999999999997</v>
      </c>
      <c r="Q521" s="12" t="s">
        <v>8308</v>
      </c>
      <c r="R521" t="s">
        <v>8314</v>
      </c>
      <c r="S521">
        <f t="shared" si="26"/>
        <v>2012</v>
      </c>
    </row>
    <row r="522" spans="1:19" ht="32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 s="10">
        <v>42457.660057870366</v>
      </c>
      <c r="J522" s="10">
        <v>42432.701724537037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27">ROUND(E522/D522*100,0)</f>
        <v>6500</v>
      </c>
      <c r="P522" s="6">
        <f t="shared" ref="P522:P585" si="28">IFERROR(ROUND(E522/L522,2),"0")</f>
        <v>21.67</v>
      </c>
      <c r="Q522" s="12" t="s">
        <v>8315</v>
      </c>
      <c r="R522" t="s">
        <v>8316</v>
      </c>
      <c r="S522">
        <f t="shared" ref="S522:S585" si="29">YEAR(J522)</f>
        <v>2016</v>
      </c>
    </row>
    <row r="523" spans="1:19" ht="16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 s="10">
        <v>42656.849120370374</v>
      </c>
      <c r="J523" s="10">
        <v>42628.849120370374</v>
      </c>
      <c r="K523" t="b">
        <v>0</v>
      </c>
      <c r="L523">
        <v>4</v>
      </c>
      <c r="M523" t="b">
        <v>1</v>
      </c>
      <c r="N523" t="s">
        <v>8269</v>
      </c>
      <c r="O523">
        <f t="shared" si="27"/>
        <v>130</v>
      </c>
      <c r="P523" s="6">
        <f t="shared" si="28"/>
        <v>3.25</v>
      </c>
      <c r="Q523" s="12" t="s">
        <v>8315</v>
      </c>
      <c r="R523" t="s">
        <v>8316</v>
      </c>
      <c r="S523">
        <f t="shared" si="29"/>
        <v>2016</v>
      </c>
    </row>
    <row r="524" spans="1:19" ht="32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 s="10">
        <v>42432.791666666672</v>
      </c>
      <c r="J524" s="10">
        <v>42416.691655092596</v>
      </c>
      <c r="K524" t="b">
        <v>0</v>
      </c>
      <c r="L524">
        <v>3</v>
      </c>
      <c r="M524" t="b">
        <v>1</v>
      </c>
      <c r="N524" t="s">
        <v>8269</v>
      </c>
      <c r="O524">
        <f t="shared" si="27"/>
        <v>150</v>
      </c>
      <c r="P524" s="6">
        <f t="shared" si="28"/>
        <v>25</v>
      </c>
      <c r="Q524" s="12" t="s">
        <v>8315</v>
      </c>
      <c r="R524" t="s">
        <v>8316</v>
      </c>
      <c r="S524">
        <f t="shared" si="29"/>
        <v>2016</v>
      </c>
    </row>
    <row r="525" spans="1:19" ht="32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 s="10">
        <v>42505.958333333328</v>
      </c>
      <c r="J525" s="10">
        <v>42493.597013888888</v>
      </c>
      <c r="K525" t="b">
        <v>0</v>
      </c>
      <c r="L525">
        <v>3</v>
      </c>
      <c r="M525" t="b">
        <v>1</v>
      </c>
      <c r="N525" t="s">
        <v>8269</v>
      </c>
      <c r="O525">
        <f t="shared" si="27"/>
        <v>140</v>
      </c>
      <c r="P525" s="6">
        <f t="shared" si="28"/>
        <v>23.33</v>
      </c>
      <c r="Q525" s="12" t="s">
        <v>8315</v>
      </c>
      <c r="R525" t="s">
        <v>8316</v>
      </c>
      <c r="S525">
        <f t="shared" si="29"/>
        <v>2016</v>
      </c>
    </row>
    <row r="526" spans="1:19" ht="32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 s="10">
        <v>42442.5</v>
      </c>
      <c r="J526" s="10">
        <v>42425.730671296296</v>
      </c>
      <c r="K526" t="b">
        <v>0</v>
      </c>
      <c r="L526">
        <v>14</v>
      </c>
      <c r="M526" t="b">
        <v>1</v>
      </c>
      <c r="N526" t="s">
        <v>8269</v>
      </c>
      <c r="O526">
        <f t="shared" si="27"/>
        <v>171</v>
      </c>
      <c r="P526" s="6">
        <f t="shared" si="28"/>
        <v>8.57</v>
      </c>
      <c r="Q526" s="12" t="s">
        <v>8315</v>
      </c>
      <c r="R526" t="s">
        <v>8316</v>
      </c>
      <c r="S526">
        <f t="shared" si="29"/>
        <v>2016</v>
      </c>
    </row>
    <row r="527" spans="1:19" ht="32" x14ac:dyDescent="0.2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 s="10">
        <v>42094.957638888889</v>
      </c>
      <c r="J527" s="10">
        <v>42067.011643518519</v>
      </c>
      <c r="K527" t="b">
        <v>0</v>
      </c>
      <c r="L527">
        <v>14</v>
      </c>
      <c r="M527" t="b">
        <v>1</v>
      </c>
      <c r="N527" t="s">
        <v>8269</v>
      </c>
      <c r="O527">
        <f t="shared" si="27"/>
        <v>124</v>
      </c>
      <c r="P527" s="6">
        <f t="shared" si="28"/>
        <v>8.86</v>
      </c>
      <c r="Q527" s="12" t="s">
        <v>8315</v>
      </c>
      <c r="R527" t="s">
        <v>8316</v>
      </c>
      <c r="S527">
        <f t="shared" si="29"/>
        <v>2015</v>
      </c>
    </row>
    <row r="528" spans="1:19" ht="32" x14ac:dyDescent="0.2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 s="10">
        <v>42500.875</v>
      </c>
      <c r="J528" s="10">
        <v>42477.729780092588</v>
      </c>
      <c r="K528" t="b">
        <v>0</v>
      </c>
      <c r="L528">
        <v>15</v>
      </c>
      <c r="M528" t="b">
        <v>1</v>
      </c>
      <c r="N528" t="s">
        <v>8269</v>
      </c>
      <c r="O528">
        <f t="shared" si="27"/>
        <v>180</v>
      </c>
      <c r="P528" s="6">
        <f t="shared" si="28"/>
        <v>12</v>
      </c>
      <c r="Q528" s="12" t="s">
        <v>8315</v>
      </c>
      <c r="R528" t="s">
        <v>8316</v>
      </c>
      <c r="S528">
        <f t="shared" si="29"/>
        <v>2016</v>
      </c>
    </row>
    <row r="529" spans="1:19" ht="32" x14ac:dyDescent="0.2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 s="10">
        <v>42709.590902777782</v>
      </c>
      <c r="J529" s="10">
        <v>42649.54923611111</v>
      </c>
      <c r="K529" t="b">
        <v>0</v>
      </c>
      <c r="L529">
        <v>5</v>
      </c>
      <c r="M529" t="b">
        <v>1</v>
      </c>
      <c r="N529" t="s">
        <v>8269</v>
      </c>
      <c r="O529">
        <f t="shared" si="27"/>
        <v>100</v>
      </c>
      <c r="P529" s="6">
        <f t="shared" si="28"/>
        <v>20</v>
      </c>
      <c r="Q529" s="12" t="s">
        <v>8315</v>
      </c>
      <c r="R529" t="s">
        <v>8316</v>
      </c>
      <c r="S529">
        <f t="shared" si="29"/>
        <v>2016</v>
      </c>
    </row>
    <row r="530" spans="1:19" ht="16" x14ac:dyDescent="0.2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 s="10">
        <v>41861.697939814811</v>
      </c>
      <c r="J530" s="10">
        <v>41831.697939814811</v>
      </c>
      <c r="K530" t="b">
        <v>0</v>
      </c>
      <c r="L530">
        <v>1</v>
      </c>
      <c r="M530" t="b">
        <v>0</v>
      </c>
      <c r="N530" t="s">
        <v>8269</v>
      </c>
      <c r="O530">
        <f t="shared" si="27"/>
        <v>10</v>
      </c>
      <c r="P530" s="6">
        <f t="shared" si="28"/>
        <v>10</v>
      </c>
      <c r="Q530" s="12" t="s">
        <v>8315</v>
      </c>
      <c r="R530" t="s">
        <v>8316</v>
      </c>
      <c r="S530">
        <f t="shared" si="29"/>
        <v>2014</v>
      </c>
    </row>
    <row r="531" spans="1:19" ht="32" x14ac:dyDescent="0.2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 s="10">
        <v>42517.740868055553</v>
      </c>
      <c r="J531" s="10">
        <v>42503.740868055553</v>
      </c>
      <c r="K531" t="b">
        <v>0</v>
      </c>
      <c r="L531">
        <v>3</v>
      </c>
      <c r="M531" t="b">
        <v>1</v>
      </c>
      <c r="N531" t="s">
        <v>8269</v>
      </c>
      <c r="O531">
        <f t="shared" si="27"/>
        <v>225</v>
      </c>
      <c r="P531" s="6">
        <f t="shared" si="28"/>
        <v>75</v>
      </c>
      <c r="Q531" s="12" t="s">
        <v>8315</v>
      </c>
      <c r="R531" t="s">
        <v>8316</v>
      </c>
      <c r="S531">
        <f t="shared" si="29"/>
        <v>2016</v>
      </c>
    </row>
    <row r="532" spans="1:19" ht="32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 s="10">
        <v>42342.811898148153</v>
      </c>
      <c r="J532" s="10">
        <v>42282.770231481481</v>
      </c>
      <c r="K532" t="b">
        <v>0</v>
      </c>
      <c r="L532">
        <v>15</v>
      </c>
      <c r="M532" t="b">
        <v>1</v>
      </c>
      <c r="N532" t="s">
        <v>8269</v>
      </c>
      <c r="O532">
        <f t="shared" si="27"/>
        <v>286</v>
      </c>
      <c r="P532" s="6">
        <f t="shared" si="28"/>
        <v>19.27</v>
      </c>
      <c r="Q532" s="12" t="s">
        <v>8315</v>
      </c>
      <c r="R532" t="s">
        <v>8316</v>
      </c>
      <c r="S532">
        <f t="shared" si="29"/>
        <v>2015</v>
      </c>
    </row>
    <row r="533" spans="1:19" ht="32" x14ac:dyDescent="0.2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 s="10">
        <v>42676.021539351852</v>
      </c>
      <c r="J533" s="10">
        <v>42662.021539351852</v>
      </c>
      <c r="K533" t="b">
        <v>0</v>
      </c>
      <c r="L533">
        <v>12</v>
      </c>
      <c r="M533" t="b">
        <v>1</v>
      </c>
      <c r="N533" t="s">
        <v>8269</v>
      </c>
      <c r="O533">
        <f t="shared" si="27"/>
        <v>130</v>
      </c>
      <c r="P533" s="6">
        <f t="shared" si="28"/>
        <v>16.25</v>
      </c>
      <c r="Q533" s="12" t="s">
        <v>8315</v>
      </c>
      <c r="R533" t="s">
        <v>8316</v>
      </c>
      <c r="S533">
        <f t="shared" si="29"/>
        <v>2016</v>
      </c>
    </row>
    <row r="534" spans="1:19" ht="32" x14ac:dyDescent="0.2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 s="10">
        <v>42358.499305555553</v>
      </c>
      <c r="J534" s="10">
        <v>42328.727141203708</v>
      </c>
      <c r="K534" t="b">
        <v>0</v>
      </c>
      <c r="L534">
        <v>17</v>
      </c>
      <c r="M534" t="b">
        <v>1</v>
      </c>
      <c r="N534" t="s">
        <v>8269</v>
      </c>
      <c r="O534">
        <f t="shared" si="27"/>
        <v>153</v>
      </c>
      <c r="P534" s="6">
        <f t="shared" si="28"/>
        <v>13.53</v>
      </c>
      <c r="Q534" s="12" t="s">
        <v>8315</v>
      </c>
      <c r="R534" t="s">
        <v>8316</v>
      </c>
      <c r="S534">
        <f t="shared" si="29"/>
        <v>2015</v>
      </c>
    </row>
    <row r="535" spans="1:19" ht="16" x14ac:dyDescent="0.2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 s="10">
        <v>42152.693159722221</v>
      </c>
      <c r="J535" s="10">
        <v>42122.693159722221</v>
      </c>
      <c r="K535" t="b">
        <v>0</v>
      </c>
      <c r="L535">
        <v>2</v>
      </c>
      <c r="M535" t="b">
        <v>0</v>
      </c>
      <c r="N535" t="s">
        <v>8269</v>
      </c>
      <c r="O535">
        <f t="shared" si="27"/>
        <v>13</v>
      </c>
      <c r="P535" s="6">
        <f t="shared" si="28"/>
        <v>10</v>
      </c>
      <c r="Q535" s="12" t="s">
        <v>8315</v>
      </c>
      <c r="R535" t="s">
        <v>8316</v>
      </c>
      <c r="S535">
        <f t="shared" si="29"/>
        <v>2015</v>
      </c>
    </row>
    <row r="536" spans="1:19" ht="32" x14ac:dyDescent="0.2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 s="10">
        <v>41850.870821759258</v>
      </c>
      <c r="J536" s="10">
        <v>41820.870821759258</v>
      </c>
      <c r="K536" t="b">
        <v>0</v>
      </c>
      <c r="L536">
        <v>3</v>
      </c>
      <c r="M536" t="b">
        <v>0</v>
      </c>
      <c r="N536" t="s">
        <v>8269</v>
      </c>
      <c r="O536">
        <f t="shared" si="27"/>
        <v>10</v>
      </c>
      <c r="P536" s="6">
        <f t="shared" si="28"/>
        <v>5</v>
      </c>
      <c r="Q536" s="12" t="s">
        <v>8315</v>
      </c>
      <c r="R536" t="s">
        <v>8316</v>
      </c>
      <c r="S536">
        <f t="shared" si="29"/>
        <v>2014</v>
      </c>
    </row>
    <row r="537" spans="1:19" ht="32" x14ac:dyDescent="0.2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 s="10">
        <v>42322.958333333328</v>
      </c>
      <c r="J537" s="10">
        <v>42307.189270833333</v>
      </c>
      <c r="K537" t="b">
        <v>0</v>
      </c>
      <c r="L537">
        <v>2</v>
      </c>
      <c r="M537" t="b">
        <v>0</v>
      </c>
      <c r="N537" t="s">
        <v>8269</v>
      </c>
      <c r="O537">
        <f t="shared" si="27"/>
        <v>2</v>
      </c>
      <c r="P537" s="6">
        <f t="shared" si="28"/>
        <v>1.5</v>
      </c>
      <c r="Q537" s="12" t="s">
        <v>8315</v>
      </c>
      <c r="R537" t="s">
        <v>8316</v>
      </c>
      <c r="S537">
        <f t="shared" si="29"/>
        <v>2015</v>
      </c>
    </row>
    <row r="538" spans="1:19" ht="32" x14ac:dyDescent="0.2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 s="10">
        <v>42426</v>
      </c>
      <c r="J538" s="10">
        <v>42401.610983796301</v>
      </c>
      <c r="K538" t="b">
        <v>0</v>
      </c>
      <c r="L538">
        <v>20</v>
      </c>
      <c r="M538" t="b">
        <v>1</v>
      </c>
      <c r="N538" t="s">
        <v>8269</v>
      </c>
      <c r="O538">
        <f t="shared" si="27"/>
        <v>136</v>
      </c>
      <c r="P538" s="6">
        <f t="shared" si="28"/>
        <v>13.6</v>
      </c>
      <c r="Q538" s="12" t="s">
        <v>8315</v>
      </c>
      <c r="R538" t="s">
        <v>8316</v>
      </c>
      <c r="S538">
        <f t="shared" si="29"/>
        <v>2016</v>
      </c>
    </row>
    <row r="539" spans="1:19" ht="32" x14ac:dyDescent="0.2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 s="10">
        <v>42266.165972222225</v>
      </c>
      <c r="J539" s="10">
        <v>42261.632916666669</v>
      </c>
      <c r="K539" t="b">
        <v>0</v>
      </c>
      <c r="L539">
        <v>1</v>
      </c>
      <c r="M539" t="b">
        <v>0</v>
      </c>
      <c r="N539" t="s">
        <v>8269</v>
      </c>
      <c r="O539">
        <f t="shared" si="27"/>
        <v>5</v>
      </c>
      <c r="P539" s="6">
        <f t="shared" si="28"/>
        <v>10</v>
      </c>
      <c r="Q539" s="12" t="s">
        <v>8315</v>
      </c>
      <c r="R539" t="s">
        <v>8316</v>
      </c>
      <c r="S539">
        <f t="shared" si="29"/>
        <v>2015</v>
      </c>
    </row>
    <row r="540" spans="1:19" ht="32" x14ac:dyDescent="0.2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 s="10">
        <v>42828.645914351851</v>
      </c>
      <c r="J540" s="10">
        <v>42809.645914351851</v>
      </c>
      <c r="K540" t="b">
        <v>0</v>
      </c>
      <c r="L540">
        <v>0</v>
      </c>
      <c r="M540" t="b">
        <v>0</v>
      </c>
      <c r="N540" t="s">
        <v>8269</v>
      </c>
      <c r="O540">
        <f t="shared" si="27"/>
        <v>0</v>
      </c>
      <c r="P540" s="6" t="str">
        <f t="shared" si="28"/>
        <v>0</v>
      </c>
      <c r="Q540" s="12" t="s">
        <v>8315</v>
      </c>
      <c r="R540" t="s">
        <v>8316</v>
      </c>
      <c r="S540">
        <f t="shared" si="29"/>
        <v>2017</v>
      </c>
    </row>
    <row r="541" spans="1:19" ht="16" x14ac:dyDescent="0.2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 s="10">
        <v>42340.874594907407</v>
      </c>
      <c r="J541" s="10">
        <v>42312.874594907407</v>
      </c>
      <c r="K541" t="b">
        <v>0</v>
      </c>
      <c r="L541">
        <v>9</v>
      </c>
      <c r="M541" t="b">
        <v>1</v>
      </c>
      <c r="N541" t="s">
        <v>8269</v>
      </c>
      <c r="O541">
        <f t="shared" si="27"/>
        <v>139</v>
      </c>
      <c r="P541" s="6">
        <f t="shared" si="28"/>
        <v>30.78</v>
      </c>
      <c r="Q541" s="12" t="s">
        <v>8315</v>
      </c>
      <c r="R541" t="s">
        <v>8316</v>
      </c>
      <c r="S541">
        <f t="shared" si="29"/>
        <v>2015</v>
      </c>
    </row>
    <row r="542" spans="1:19" ht="32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42039.817199074074</v>
      </c>
      <c r="J542" s="10">
        <v>42009.817199074074</v>
      </c>
      <c r="K542" t="b">
        <v>0</v>
      </c>
      <c r="L542">
        <v>1</v>
      </c>
      <c r="M542" t="b">
        <v>0</v>
      </c>
      <c r="N542" t="s">
        <v>8270</v>
      </c>
      <c r="O542">
        <f t="shared" si="27"/>
        <v>0</v>
      </c>
      <c r="P542" s="6">
        <f t="shared" si="28"/>
        <v>1</v>
      </c>
      <c r="Q542" s="12" t="s">
        <v>8317</v>
      </c>
      <c r="R542" t="s">
        <v>8318</v>
      </c>
      <c r="S542">
        <f t="shared" si="29"/>
        <v>2015</v>
      </c>
    </row>
    <row r="543" spans="1:19" ht="32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42306.046689814815</v>
      </c>
      <c r="J543" s="10">
        <v>42276.046689814815</v>
      </c>
      <c r="K543" t="b">
        <v>0</v>
      </c>
      <c r="L543">
        <v>1</v>
      </c>
      <c r="M543" t="b">
        <v>0</v>
      </c>
      <c r="N543" t="s">
        <v>8270</v>
      </c>
      <c r="O543">
        <f t="shared" si="27"/>
        <v>1</v>
      </c>
      <c r="P543" s="6">
        <f t="shared" si="28"/>
        <v>25</v>
      </c>
      <c r="Q543" s="12" t="s">
        <v>8317</v>
      </c>
      <c r="R543" t="s">
        <v>8318</v>
      </c>
      <c r="S543">
        <f t="shared" si="29"/>
        <v>2015</v>
      </c>
    </row>
    <row r="544" spans="1:19" ht="32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42493.695787037039</v>
      </c>
      <c r="J544" s="10">
        <v>42433.737453703703</v>
      </c>
      <c r="K544" t="b">
        <v>0</v>
      </c>
      <c r="L544">
        <v>1</v>
      </c>
      <c r="M544" t="b">
        <v>0</v>
      </c>
      <c r="N544" t="s">
        <v>8270</v>
      </c>
      <c r="O544">
        <f t="shared" si="27"/>
        <v>0</v>
      </c>
      <c r="P544" s="6">
        <f t="shared" si="28"/>
        <v>1</v>
      </c>
      <c r="Q544" s="12" t="s">
        <v>8317</v>
      </c>
      <c r="R544" t="s">
        <v>8318</v>
      </c>
      <c r="S544">
        <f t="shared" si="29"/>
        <v>2016</v>
      </c>
    </row>
    <row r="545" spans="1:19" ht="32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41944.092152777775</v>
      </c>
      <c r="J545" s="10">
        <v>41914.092152777775</v>
      </c>
      <c r="K545" t="b">
        <v>0</v>
      </c>
      <c r="L545">
        <v>2</v>
      </c>
      <c r="M545" t="b">
        <v>0</v>
      </c>
      <c r="N545" t="s">
        <v>8270</v>
      </c>
      <c r="O545">
        <f t="shared" si="27"/>
        <v>0</v>
      </c>
      <c r="P545" s="6">
        <f t="shared" si="28"/>
        <v>35</v>
      </c>
      <c r="Q545" s="12" t="s">
        <v>8317</v>
      </c>
      <c r="R545" t="s">
        <v>8318</v>
      </c>
      <c r="S545">
        <f t="shared" si="29"/>
        <v>2014</v>
      </c>
    </row>
    <row r="546" spans="1:19" ht="32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42555.656944444447</v>
      </c>
      <c r="J546" s="10">
        <v>42525.656944444447</v>
      </c>
      <c r="K546" t="b">
        <v>0</v>
      </c>
      <c r="L546">
        <v>2</v>
      </c>
      <c r="M546" t="b">
        <v>0</v>
      </c>
      <c r="N546" t="s">
        <v>8270</v>
      </c>
      <c r="O546">
        <f t="shared" si="27"/>
        <v>1</v>
      </c>
      <c r="P546" s="6">
        <f t="shared" si="28"/>
        <v>3</v>
      </c>
      <c r="Q546" s="12" t="s">
        <v>8317</v>
      </c>
      <c r="R546" t="s">
        <v>8318</v>
      </c>
      <c r="S546">
        <f t="shared" si="29"/>
        <v>2016</v>
      </c>
    </row>
    <row r="547" spans="1:19" ht="32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42323.634131944447</v>
      </c>
      <c r="J547" s="10">
        <v>42283.592465277776</v>
      </c>
      <c r="K547" t="b">
        <v>0</v>
      </c>
      <c r="L547">
        <v>34</v>
      </c>
      <c r="M547" t="b">
        <v>0</v>
      </c>
      <c r="N547" t="s">
        <v>8270</v>
      </c>
      <c r="O547">
        <f t="shared" si="27"/>
        <v>27</v>
      </c>
      <c r="P547" s="6">
        <f t="shared" si="28"/>
        <v>402.71</v>
      </c>
      <c r="Q547" s="12" t="s">
        <v>8317</v>
      </c>
      <c r="R547" t="s">
        <v>8318</v>
      </c>
      <c r="S547">
        <f t="shared" si="29"/>
        <v>2015</v>
      </c>
    </row>
    <row r="548" spans="1:19" ht="32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42294.667997685188</v>
      </c>
      <c r="J548" s="10">
        <v>42249.667997685188</v>
      </c>
      <c r="K548" t="b">
        <v>0</v>
      </c>
      <c r="L548">
        <v>2</v>
      </c>
      <c r="M548" t="b">
        <v>0</v>
      </c>
      <c r="N548" t="s">
        <v>8270</v>
      </c>
      <c r="O548">
        <f t="shared" si="27"/>
        <v>0</v>
      </c>
      <c r="P548" s="6">
        <f t="shared" si="28"/>
        <v>26</v>
      </c>
      <c r="Q548" s="12" t="s">
        <v>8317</v>
      </c>
      <c r="R548" t="s">
        <v>8318</v>
      </c>
      <c r="S548">
        <f t="shared" si="29"/>
        <v>2015</v>
      </c>
    </row>
    <row r="549" spans="1:19" ht="32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42410.696342592593</v>
      </c>
      <c r="J549" s="10">
        <v>42380.696342592593</v>
      </c>
      <c r="K549" t="b">
        <v>0</v>
      </c>
      <c r="L549">
        <v>0</v>
      </c>
      <c r="M549" t="b">
        <v>0</v>
      </c>
      <c r="N549" t="s">
        <v>8270</v>
      </c>
      <c r="O549">
        <f t="shared" si="27"/>
        <v>0</v>
      </c>
      <c r="P549" s="6" t="str">
        <f t="shared" si="28"/>
        <v>0</v>
      </c>
      <c r="Q549" s="12" t="s">
        <v>8317</v>
      </c>
      <c r="R549" t="s">
        <v>8318</v>
      </c>
      <c r="S549">
        <f t="shared" si="29"/>
        <v>2016</v>
      </c>
    </row>
    <row r="550" spans="1:19" ht="32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42306.903333333335</v>
      </c>
      <c r="J550" s="10">
        <v>42276.903333333335</v>
      </c>
      <c r="K550" t="b">
        <v>0</v>
      </c>
      <c r="L550">
        <v>1</v>
      </c>
      <c r="M550" t="b">
        <v>0</v>
      </c>
      <c r="N550" t="s">
        <v>8270</v>
      </c>
      <c r="O550">
        <f t="shared" si="27"/>
        <v>0</v>
      </c>
      <c r="P550" s="6">
        <f t="shared" si="28"/>
        <v>9</v>
      </c>
      <c r="Q550" s="12" t="s">
        <v>8317</v>
      </c>
      <c r="R550" t="s">
        <v>8318</v>
      </c>
      <c r="S550">
        <f t="shared" si="29"/>
        <v>2015</v>
      </c>
    </row>
    <row r="551" spans="1:19" ht="32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42193.636828703704</v>
      </c>
      <c r="J551" s="10">
        <v>42163.636828703704</v>
      </c>
      <c r="K551" t="b">
        <v>0</v>
      </c>
      <c r="L551">
        <v>8</v>
      </c>
      <c r="M551" t="b">
        <v>0</v>
      </c>
      <c r="N551" t="s">
        <v>8270</v>
      </c>
      <c r="O551">
        <f t="shared" si="27"/>
        <v>3</v>
      </c>
      <c r="P551" s="6">
        <f t="shared" si="28"/>
        <v>8.5</v>
      </c>
      <c r="Q551" s="12" t="s">
        <v>8317</v>
      </c>
      <c r="R551" t="s">
        <v>8318</v>
      </c>
      <c r="S551">
        <f t="shared" si="29"/>
        <v>2015</v>
      </c>
    </row>
    <row r="552" spans="1:19" ht="32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42766.208333333328</v>
      </c>
      <c r="J552" s="10">
        <v>42753.678761574076</v>
      </c>
      <c r="K552" t="b">
        <v>0</v>
      </c>
      <c r="L552">
        <v>4</v>
      </c>
      <c r="M552" t="b">
        <v>0</v>
      </c>
      <c r="N552" t="s">
        <v>8270</v>
      </c>
      <c r="O552">
        <f t="shared" si="27"/>
        <v>1</v>
      </c>
      <c r="P552" s="6">
        <f t="shared" si="28"/>
        <v>8.75</v>
      </c>
      <c r="Q552" s="12" t="s">
        <v>8317</v>
      </c>
      <c r="R552" t="s">
        <v>8318</v>
      </c>
      <c r="S552">
        <f t="shared" si="29"/>
        <v>2017</v>
      </c>
    </row>
    <row r="553" spans="1:19" ht="32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42217.745138888888</v>
      </c>
      <c r="J553" s="10">
        <v>42173.275740740741</v>
      </c>
      <c r="K553" t="b">
        <v>0</v>
      </c>
      <c r="L553">
        <v>28</v>
      </c>
      <c r="M553" t="b">
        <v>0</v>
      </c>
      <c r="N553" t="s">
        <v>8270</v>
      </c>
      <c r="O553">
        <f t="shared" si="27"/>
        <v>5</v>
      </c>
      <c r="P553" s="6">
        <f t="shared" si="28"/>
        <v>135.04</v>
      </c>
      <c r="Q553" s="12" t="s">
        <v>8317</v>
      </c>
      <c r="R553" t="s">
        <v>8318</v>
      </c>
      <c r="S553">
        <f t="shared" si="29"/>
        <v>2015</v>
      </c>
    </row>
    <row r="554" spans="1:19" ht="32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42378.616851851853</v>
      </c>
      <c r="J554" s="10">
        <v>42318.616851851853</v>
      </c>
      <c r="K554" t="b">
        <v>0</v>
      </c>
      <c r="L554">
        <v>0</v>
      </c>
      <c r="M554" t="b">
        <v>0</v>
      </c>
      <c r="N554" t="s">
        <v>8270</v>
      </c>
      <c r="O554">
        <f t="shared" si="27"/>
        <v>0</v>
      </c>
      <c r="P554" s="6" t="str">
        <f t="shared" si="28"/>
        <v>0</v>
      </c>
      <c r="Q554" s="12" t="s">
        <v>8317</v>
      </c>
      <c r="R554" t="s">
        <v>8318</v>
      </c>
      <c r="S554">
        <f t="shared" si="29"/>
        <v>2015</v>
      </c>
    </row>
    <row r="555" spans="1:19" ht="3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41957.761469907404</v>
      </c>
      <c r="J555" s="10">
        <v>41927.71980324074</v>
      </c>
      <c r="K555" t="b">
        <v>0</v>
      </c>
      <c r="L555">
        <v>6</v>
      </c>
      <c r="M555" t="b">
        <v>0</v>
      </c>
      <c r="N555" t="s">
        <v>8270</v>
      </c>
      <c r="O555">
        <f t="shared" si="27"/>
        <v>0</v>
      </c>
      <c r="P555" s="6">
        <f t="shared" si="28"/>
        <v>20.5</v>
      </c>
      <c r="Q555" s="12" t="s">
        <v>8317</v>
      </c>
      <c r="R555" t="s">
        <v>8318</v>
      </c>
      <c r="S555">
        <f t="shared" si="29"/>
        <v>2014</v>
      </c>
    </row>
    <row r="556" spans="1:19" ht="32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41931.684861111113</v>
      </c>
      <c r="J556" s="10">
        <v>41901.684861111113</v>
      </c>
      <c r="K556" t="b">
        <v>0</v>
      </c>
      <c r="L556">
        <v>22</v>
      </c>
      <c r="M556" t="b">
        <v>0</v>
      </c>
      <c r="N556" t="s">
        <v>8270</v>
      </c>
      <c r="O556">
        <f t="shared" si="27"/>
        <v>37</v>
      </c>
      <c r="P556" s="6">
        <f t="shared" si="28"/>
        <v>64.36</v>
      </c>
      <c r="Q556" s="12" t="s">
        <v>8317</v>
      </c>
      <c r="R556" t="s">
        <v>8318</v>
      </c>
      <c r="S556">
        <f t="shared" si="29"/>
        <v>2014</v>
      </c>
    </row>
    <row r="557" spans="1:19" ht="32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42533.353506944448</v>
      </c>
      <c r="J557" s="10">
        <v>42503.353506944448</v>
      </c>
      <c r="K557" t="b">
        <v>0</v>
      </c>
      <c r="L557">
        <v>0</v>
      </c>
      <c r="M557" t="b">
        <v>0</v>
      </c>
      <c r="N557" t="s">
        <v>8270</v>
      </c>
      <c r="O557">
        <f t="shared" si="27"/>
        <v>0</v>
      </c>
      <c r="P557" s="6" t="str">
        <f t="shared" si="28"/>
        <v>0</v>
      </c>
      <c r="Q557" s="12" t="s">
        <v>8317</v>
      </c>
      <c r="R557" t="s">
        <v>8318</v>
      </c>
      <c r="S557">
        <f t="shared" si="29"/>
        <v>2016</v>
      </c>
    </row>
    <row r="558" spans="1:19" ht="16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42375.860150462962</v>
      </c>
      <c r="J558" s="10">
        <v>42345.860150462962</v>
      </c>
      <c r="K558" t="b">
        <v>0</v>
      </c>
      <c r="L558">
        <v>1</v>
      </c>
      <c r="M558" t="b">
        <v>0</v>
      </c>
      <c r="N558" t="s">
        <v>8270</v>
      </c>
      <c r="O558">
        <f t="shared" si="27"/>
        <v>3</v>
      </c>
      <c r="P558" s="6">
        <f t="shared" si="28"/>
        <v>200</v>
      </c>
      <c r="Q558" s="12" t="s">
        <v>8317</v>
      </c>
      <c r="R558" t="s">
        <v>8318</v>
      </c>
      <c r="S558">
        <f t="shared" si="29"/>
        <v>2015</v>
      </c>
    </row>
    <row r="559" spans="1:19" ht="32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42706.983831018515</v>
      </c>
      <c r="J559" s="10">
        <v>42676.942164351851</v>
      </c>
      <c r="K559" t="b">
        <v>0</v>
      </c>
      <c r="L559">
        <v>20</v>
      </c>
      <c r="M559" t="b">
        <v>0</v>
      </c>
      <c r="N559" t="s">
        <v>8270</v>
      </c>
      <c r="O559">
        <f t="shared" si="27"/>
        <v>1</v>
      </c>
      <c r="P559" s="6">
        <f t="shared" si="28"/>
        <v>68.3</v>
      </c>
      <c r="Q559" s="12" t="s">
        <v>8317</v>
      </c>
      <c r="R559" t="s">
        <v>8318</v>
      </c>
      <c r="S559">
        <f t="shared" si="29"/>
        <v>2016</v>
      </c>
    </row>
    <row r="560" spans="1:19" ht="32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42087.841493055559</v>
      </c>
      <c r="J560" s="10">
        <v>42057.883159722223</v>
      </c>
      <c r="K560" t="b">
        <v>0</v>
      </c>
      <c r="L560">
        <v>0</v>
      </c>
      <c r="M560" t="b">
        <v>0</v>
      </c>
      <c r="N560" t="s">
        <v>8270</v>
      </c>
      <c r="O560">
        <f t="shared" si="27"/>
        <v>0</v>
      </c>
      <c r="P560" s="6" t="str">
        <f t="shared" si="28"/>
        <v>0</v>
      </c>
      <c r="Q560" s="12" t="s">
        <v>8317</v>
      </c>
      <c r="R560" t="s">
        <v>8318</v>
      </c>
      <c r="S560">
        <f t="shared" si="29"/>
        <v>2015</v>
      </c>
    </row>
    <row r="561" spans="1:19" ht="32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42351.283101851848</v>
      </c>
      <c r="J561" s="10">
        <v>42321.283101851848</v>
      </c>
      <c r="K561" t="b">
        <v>0</v>
      </c>
      <c r="L561">
        <v>1</v>
      </c>
      <c r="M561" t="b">
        <v>0</v>
      </c>
      <c r="N561" t="s">
        <v>8270</v>
      </c>
      <c r="O561">
        <f t="shared" si="27"/>
        <v>0</v>
      </c>
      <c r="P561" s="6">
        <f t="shared" si="28"/>
        <v>50</v>
      </c>
      <c r="Q561" s="12" t="s">
        <v>8317</v>
      </c>
      <c r="R561" t="s">
        <v>8318</v>
      </c>
      <c r="S561">
        <f t="shared" si="29"/>
        <v>2015</v>
      </c>
    </row>
    <row r="562" spans="1:19" ht="32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41990.771354166667</v>
      </c>
      <c r="J562" s="10">
        <v>41960.771354166667</v>
      </c>
      <c r="K562" t="b">
        <v>0</v>
      </c>
      <c r="L562">
        <v>3</v>
      </c>
      <c r="M562" t="b">
        <v>0</v>
      </c>
      <c r="N562" t="s">
        <v>8270</v>
      </c>
      <c r="O562">
        <f t="shared" si="27"/>
        <v>0</v>
      </c>
      <c r="P562" s="6">
        <f t="shared" si="28"/>
        <v>4</v>
      </c>
      <c r="Q562" s="12" t="s">
        <v>8317</v>
      </c>
      <c r="R562" t="s">
        <v>8318</v>
      </c>
      <c r="S562">
        <f t="shared" si="29"/>
        <v>2014</v>
      </c>
    </row>
    <row r="563" spans="1:19" ht="32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42303.658715277779</v>
      </c>
      <c r="J563" s="10">
        <v>42268.658715277779</v>
      </c>
      <c r="K563" t="b">
        <v>0</v>
      </c>
      <c r="L563">
        <v>2</v>
      </c>
      <c r="M563" t="b">
        <v>0</v>
      </c>
      <c r="N563" t="s">
        <v>8270</v>
      </c>
      <c r="O563">
        <f t="shared" si="27"/>
        <v>0</v>
      </c>
      <c r="P563" s="6">
        <f t="shared" si="28"/>
        <v>27.5</v>
      </c>
      <c r="Q563" s="12" t="s">
        <v>8317</v>
      </c>
      <c r="R563" t="s">
        <v>8318</v>
      </c>
      <c r="S563">
        <f t="shared" si="29"/>
        <v>2015</v>
      </c>
    </row>
    <row r="564" spans="1:19" ht="32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42722.389062499999</v>
      </c>
      <c r="J564" s="10">
        <v>42692.389062499999</v>
      </c>
      <c r="K564" t="b">
        <v>0</v>
      </c>
      <c r="L564">
        <v>0</v>
      </c>
      <c r="M564" t="b">
        <v>0</v>
      </c>
      <c r="N564" t="s">
        <v>8270</v>
      </c>
      <c r="O564">
        <f t="shared" si="27"/>
        <v>0</v>
      </c>
      <c r="P564" s="6" t="str">
        <f t="shared" si="28"/>
        <v>0</v>
      </c>
      <c r="Q564" s="12" t="s">
        <v>8317</v>
      </c>
      <c r="R564" t="s">
        <v>8318</v>
      </c>
      <c r="S564">
        <f t="shared" si="29"/>
        <v>2016</v>
      </c>
    </row>
    <row r="565" spans="1:19" ht="3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42052.069988425923</v>
      </c>
      <c r="J565" s="10">
        <v>42022.069988425923</v>
      </c>
      <c r="K565" t="b">
        <v>0</v>
      </c>
      <c r="L565">
        <v>2</v>
      </c>
      <c r="M565" t="b">
        <v>0</v>
      </c>
      <c r="N565" t="s">
        <v>8270</v>
      </c>
      <c r="O565">
        <f t="shared" si="27"/>
        <v>0</v>
      </c>
      <c r="P565" s="6">
        <f t="shared" si="28"/>
        <v>34</v>
      </c>
      <c r="Q565" s="12" t="s">
        <v>8317</v>
      </c>
      <c r="R565" t="s">
        <v>8318</v>
      </c>
      <c r="S565">
        <f t="shared" si="29"/>
        <v>2015</v>
      </c>
    </row>
    <row r="566" spans="1:19" ht="32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42441.942997685182</v>
      </c>
      <c r="J566" s="10">
        <v>42411.942997685182</v>
      </c>
      <c r="K566" t="b">
        <v>0</v>
      </c>
      <c r="L566">
        <v>1</v>
      </c>
      <c r="M566" t="b">
        <v>0</v>
      </c>
      <c r="N566" t="s">
        <v>8270</v>
      </c>
      <c r="O566">
        <f t="shared" si="27"/>
        <v>0</v>
      </c>
      <c r="P566" s="6">
        <f t="shared" si="28"/>
        <v>1</v>
      </c>
      <c r="Q566" s="12" t="s">
        <v>8317</v>
      </c>
      <c r="R566" t="s">
        <v>8318</v>
      </c>
      <c r="S566">
        <f t="shared" si="29"/>
        <v>2016</v>
      </c>
    </row>
    <row r="567" spans="1:19" ht="32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42195.78528935185</v>
      </c>
      <c r="J567" s="10">
        <v>42165.78528935185</v>
      </c>
      <c r="K567" t="b">
        <v>0</v>
      </c>
      <c r="L567">
        <v>0</v>
      </c>
      <c r="M567" t="b">
        <v>0</v>
      </c>
      <c r="N567" t="s">
        <v>8270</v>
      </c>
      <c r="O567">
        <f t="shared" si="27"/>
        <v>0</v>
      </c>
      <c r="P567" s="6" t="str">
        <f t="shared" si="28"/>
        <v>0</v>
      </c>
      <c r="Q567" s="12" t="s">
        <v>8317</v>
      </c>
      <c r="R567" t="s">
        <v>8318</v>
      </c>
      <c r="S567">
        <f t="shared" si="29"/>
        <v>2015</v>
      </c>
    </row>
    <row r="568" spans="1:19" ht="32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42565.68440972222</v>
      </c>
      <c r="J568" s="10">
        <v>42535.68440972222</v>
      </c>
      <c r="K568" t="b">
        <v>0</v>
      </c>
      <c r="L568">
        <v>1</v>
      </c>
      <c r="M568" t="b">
        <v>0</v>
      </c>
      <c r="N568" t="s">
        <v>8270</v>
      </c>
      <c r="O568">
        <f t="shared" si="27"/>
        <v>0</v>
      </c>
      <c r="P568" s="6">
        <f t="shared" si="28"/>
        <v>1</v>
      </c>
      <c r="Q568" s="12" t="s">
        <v>8317</v>
      </c>
      <c r="R568" t="s">
        <v>8318</v>
      </c>
      <c r="S568">
        <f t="shared" si="29"/>
        <v>2016</v>
      </c>
    </row>
    <row r="569" spans="1:19" ht="32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42005.842523148152</v>
      </c>
      <c r="J569" s="10">
        <v>41975.842523148152</v>
      </c>
      <c r="K569" t="b">
        <v>0</v>
      </c>
      <c r="L569">
        <v>0</v>
      </c>
      <c r="M569" t="b">
        <v>0</v>
      </c>
      <c r="N569" t="s">
        <v>8270</v>
      </c>
      <c r="O569">
        <f t="shared" si="27"/>
        <v>0</v>
      </c>
      <c r="P569" s="6" t="str">
        <f t="shared" si="28"/>
        <v>0</v>
      </c>
      <c r="Q569" s="12" t="s">
        <v>8317</v>
      </c>
      <c r="R569" t="s">
        <v>8318</v>
      </c>
      <c r="S569">
        <f t="shared" si="29"/>
        <v>2014</v>
      </c>
    </row>
    <row r="570" spans="1:19" ht="48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42385.458333333328</v>
      </c>
      <c r="J570" s="10">
        <v>42348.9215625</v>
      </c>
      <c r="K570" t="b">
        <v>0</v>
      </c>
      <c r="L570">
        <v>5</v>
      </c>
      <c r="M570" t="b">
        <v>0</v>
      </c>
      <c r="N570" t="s">
        <v>8270</v>
      </c>
      <c r="O570">
        <f t="shared" si="27"/>
        <v>1</v>
      </c>
      <c r="P570" s="6">
        <f t="shared" si="28"/>
        <v>49</v>
      </c>
      <c r="Q570" s="12" t="s">
        <v>8317</v>
      </c>
      <c r="R570" t="s">
        <v>8318</v>
      </c>
      <c r="S570">
        <f t="shared" si="29"/>
        <v>2015</v>
      </c>
    </row>
    <row r="571" spans="1:19" ht="32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42370.847361111111</v>
      </c>
      <c r="J571" s="10">
        <v>42340.847361111111</v>
      </c>
      <c r="K571" t="b">
        <v>0</v>
      </c>
      <c r="L571">
        <v>1</v>
      </c>
      <c r="M571" t="b">
        <v>0</v>
      </c>
      <c r="N571" t="s">
        <v>8270</v>
      </c>
      <c r="O571">
        <f t="shared" si="27"/>
        <v>1</v>
      </c>
      <c r="P571" s="6">
        <f t="shared" si="28"/>
        <v>20</v>
      </c>
      <c r="Q571" s="12" t="s">
        <v>8317</v>
      </c>
      <c r="R571" t="s">
        <v>8318</v>
      </c>
      <c r="S571">
        <f t="shared" si="29"/>
        <v>2015</v>
      </c>
    </row>
    <row r="572" spans="1:19" ht="16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42418.798252314809</v>
      </c>
      <c r="J572" s="10">
        <v>42388.798252314809</v>
      </c>
      <c r="K572" t="b">
        <v>0</v>
      </c>
      <c r="L572">
        <v>1</v>
      </c>
      <c r="M572" t="b">
        <v>0</v>
      </c>
      <c r="N572" t="s">
        <v>8270</v>
      </c>
      <c r="O572">
        <f t="shared" si="27"/>
        <v>0</v>
      </c>
      <c r="P572" s="6">
        <f t="shared" si="28"/>
        <v>142</v>
      </c>
      <c r="Q572" s="12" t="s">
        <v>8317</v>
      </c>
      <c r="R572" t="s">
        <v>8318</v>
      </c>
      <c r="S572">
        <f t="shared" si="29"/>
        <v>2016</v>
      </c>
    </row>
    <row r="573" spans="1:19" ht="32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42212.165972222225</v>
      </c>
      <c r="J573" s="10">
        <v>42192.816238425927</v>
      </c>
      <c r="K573" t="b">
        <v>0</v>
      </c>
      <c r="L573">
        <v>2</v>
      </c>
      <c r="M573" t="b">
        <v>0</v>
      </c>
      <c r="N573" t="s">
        <v>8270</v>
      </c>
      <c r="O573">
        <f t="shared" si="27"/>
        <v>0</v>
      </c>
      <c r="P573" s="6">
        <f t="shared" si="28"/>
        <v>53</v>
      </c>
      <c r="Q573" s="12" t="s">
        <v>8317</v>
      </c>
      <c r="R573" t="s">
        <v>8318</v>
      </c>
      <c r="S573">
        <f t="shared" si="29"/>
        <v>2015</v>
      </c>
    </row>
    <row r="574" spans="1:19" ht="32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42312.757962962962</v>
      </c>
      <c r="J574" s="10">
        <v>42282.716296296298</v>
      </c>
      <c r="K574" t="b">
        <v>0</v>
      </c>
      <c r="L574">
        <v>0</v>
      </c>
      <c r="M574" t="b">
        <v>0</v>
      </c>
      <c r="N574" t="s">
        <v>8270</v>
      </c>
      <c r="O574">
        <f t="shared" si="27"/>
        <v>0</v>
      </c>
      <c r="P574" s="6" t="str">
        <f t="shared" si="28"/>
        <v>0</v>
      </c>
      <c r="Q574" s="12" t="s">
        <v>8317</v>
      </c>
      <c r="R574" t="s">
        <v>8318</v>
      </c>
      <c r="S574">
        <f t="shared" si="29"/>
        <v>2015</v>
      </c>
    </row>
    <row r="575" spans="1:19" ht="32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42022.05</v>
      </c>
      <c r="J575" s="10">
        <v>41963.050127314811</v>
      </c>
      <c r="K575" t="b">
        <v>0</v>
      </c>
      <c r="L575">
        <v>9</v>
      </c>
      <c r="M575" t="b">
        <v>0</v>
      </c>
      <c r="N575" t="s">
        <v>8270</v>
      </c>
      <c r="O575">
        <f t="shared" si="27"/>
        <v>0</v>
      </c>
      <c r="P575" s="6">
        <f t="shared" si="28"/>
        <v>38.44</v>
      </c>
      <c r="Q575" s="12" t="s">
        <v>8317</v>
      </c>
      <c r="R575" t="s">
        <v>8318</v>
      </c>
      <c r="S575">
        <f t="shared" si="29"/>
        <v>2014</v>
      </c>
    </row>
    <row r="576" spans="1:19" ht="32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42662.443368055552</v>
      </c>
      <c r="J576" s="10">
        <v>42632.443368055552</v>
      </c>
      <c r="K576" t="b">
        <v>0</v>
      </c>
      <c r="L576">
        <v>4</v>
      </c>
      <c r="M576" t="b">
        <v>0</v>
      </c>
      <c r="N576" t="s">
        <v>8270</v>
      </c>
      <c r="O576">
        <f t="shared" si="27"/>
        <v>1</v>
      </c>
      <c r="P576" s="6">
        <f t="shared" si="28"/>
        <v>20</v>
      </c>
      <c r="Q576" s="12" t="s">
        <v>8317</v>
      </c>
      <c r="R576" t="s">
        <v>8318</v>
      </c>
      <c r="S576">
        <f t="shared" si="29"/>
        <v>2016</v>
      </c>
    </row>
    <row r="577" spans="1:19" ht="32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42168.692627314813</v>
      </c>
      <c r="J577" s="10">
        <v>42138.692627314813</v>
      </c>
      <c r="K577" t="b">
        <v>0</v>
      </c>
      <c r="L577">
        <v>4</v>
      </c>
      <c r="M577" t="b">
        <v>0</v>
      </c>
      <c r="N577" t="s">
        <v>8270</v>
      </c>
      <c r="O577">
        <f t="shared" si="27"/>
        <v>0</v>
      </c>
      <c r="P577" s="6">
        <f t="shared" si="28"/>
        <v>64.75</v>
      </c>
      <c r="Q577" s="12" t="s">
        <v>8317</v>
      </c>
      <c r="R577" t="s">
        <v>8318</v>
      </c>
      <c r="S577">
        <f t="shared" si="29"/>
        <v>2015</v>
      </c>
    </row>
    <row r="578" spans="1:19" ht="32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42091.43</v>
      </c>
      <c r="J578" s="10">
        <v>42031.471666666665</v>
      </c>
      <c r="K578" t="b">
        <v>0</v>
      </c>
      <c r="L578">
        <v>1</v>
      </c>
      <c r="M578" t="b">
        <v>0</v>
      </c>
      <c r="N578" t="s">
        <v>8270</v>
      </c>
      <c r="O578">
        <f t="shared" si="27"/>
        <v>0</v>
      </c>
      <c r="P578" s="6">
        <f t="shared" si="28"/>
        <v>1</v>
      </c>
      <c r="Q578" s="12" t="s">
        <v>8317</v>
      </c>
      <c r="R578" t="s">
        <v>8318</v>
      </c>
      <c r="S578">
        <f t="shared" si="29"/>
        <v>2015</v>
      </c>
    </row>
    <row r="579" spans="1:19" ht="32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42510.589143518519</v>
      </c>
      <c r="J579" s="10">
        <v>42450.589143518519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 s="6">
        <f t="shared" si="28"/>
        <v>10</v>
      </c>
      <c r="Q579" s="12" t="s">
        <v>8317</v>
      </c>
      <c r="R579" t="s">
        <v>8318</v>
      </c>
      <c r="S579">
        <f t="shared" si="29"/>
        <v>2016</v>
      </c>
    </row>
    <row r="580" spans="1:19" ht="1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42254.578622685185</v>
      </c>
      <c r="J580" s="10">
        <v>42230.578622685185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 s="6">
        <f t="shared" si="28"/>
        <v>2</v>
      </c>
      <c r="Q580" s="12" t="s">
        <v>8317</v>
      </c>
      <c r="R580" t="s">
        <v>8318</v>
      </c>
      <c r="S580">
        <f t="shared" si="29"/>
        <v>2015</v>
      </c>
    </row>
    <row r="581" spans="1:19" ht="16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41998.852118055554</v>
      </c>
      <c r="J581" s="10">
        <v>41968.852118055554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 s="6">
        <f t="shared" si="28"/>
        <v>35</v>
      </c>
      <c r="Q581" s="12" t="s">
        <v>8317</v>
      </c>
      <c r="R581" t="s">
        <v>8318</v>
      </c>
      <c r="S581">
        <f t="shared" si="29"/>
        <v>2014</v>
      </c>
    </row>
    <row r="582" spans="1:19" ht="32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42635.908182870371</v>
      </c>
      <c r="J582" s="10">
        <v>42605.908182870371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 s="6">
        <f t="shared" si="28"/>
        <v>1</v>
      </c>
      <c r="Q582" s="12" t="s">
        <v>8317</v>
      </c>
      <c r="R582" t="s">
        <v>8318</v>
      </c>
      <c r="S582">
        <f t="shared" si="29"/>
        <v>2016</v>
      </c>
    </row>
    <row r="583" spans="1:19" ht="32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42218.012777777782</v>
      </c>
      <c r="J583" s="10">
        <v>42188.012777777782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 s="6" t="str">
        <f t="shared" si="28"/>
        <v>0</v>
      </c>
      <c r="Q583" s="12" t="s">
        <v>8317</v>
      </c>
      <c r="R583" t="s">
        <v>8318</v>
      </c>
      <c r="S583">
        <f t="shared" si="29"/>
        <v>2015</v>
      </c>
    </row>
    <row r="584" spans="1:19" ht="32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42078.75</v>
      </c>
      <c r="J584" s="10">
        <v>42055.739803240736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 s="6" t="str">
        <f t="shared" si="28"/>
        <v>0</v>
      </c>
      <c r="Q584" s="12" t="s">
        <v>8317</v>
      </c>
      <c r="R584" t="s">
        <v>8318</v>
      </c>
      <c r="S584">
        <f t="shared" si="29"/>
        <v>2015</v>
      </c>
    </row>
    <row r="585" spans="1:19" ht="16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42082.896840277783</v>
      </c>
      <c r="J585" s="10">
        <v>42052.93850694444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 s="6">
        <f t="shared" si="28"/>
        <v>1</v>
      </c>
      <c r="Q585" s="12" t="s">
        <v>8317</v>
      </c>
      <c r="R585" t="s">
        <v>8318</v>
      </c>
      <c r="S585">
        <f t="shared" si="29"/>
        <v>2015</v>
      </c>
    </row>
    <row r="586" spans="1:19" ht="16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42079.674953703703</v>
      </c>
      <c r="J586" s="10">
        <v>42049.716620370367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30">ROUND(E586/D586*100,0)</f>
        <v>1</v>
      </c>
      <c r="P586" s="6">
        <f t="shared" ref="P586:P649" si="31">IFERROR(ROUND(E586/L586,2),"0")</f>
        <v>5</v>
      </c>
      <c r="Q586" s="12" t="s">
        <v>8317</v>
      </c>
      <c r="R586" t="s">
        <v>8318</v>
      </c>
      <c r="S586">
        <f t="shared" ref="S586:S649" si="32">YEAR(J586)</f>
        <v>2015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42339</v>
      </c>
      <c r="J587" s="10">
        <v>42283.3909375</v>
      </c>
      <c r="K587" t="b">
        <v>0</v>
      </c>
      <c r="L587">
        <v>0</v>
      </c>
      <c r="M587" t="b">
        <v>0</v>
      </c>
      <c r="N587" t="s">
        <v>8270</v>
      </c>
      <c r="O587">
        <f t="shared" si="30"/>
        <v>0</v>
      </c>
      <c r="P587" s="6" t="str">
        <f t="shared" si="31"/>
        <v>0</v>
      </c>
      <c r="Q587" s="12" t="s">
        <v>8317</v>
      </c>
      <c r="R587" t="s">
        <v>8318</v>
      </c>
      <c r="S587">
        <f t="shared" si="32"/>
        <v>2015</v>
      </c>
    </row>
    <row r="588" spans="1:19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42050.854247685187</v>
      </c>
      <c r="J588" s="10">
        <v>42020.854247685187</v>
      </c>
      <c r="K588" t="b">
        <v>0</v>
      </c>
      <c r="L588">
        <v>4</v>
      </c>
      <c r="M588" t="b">
        <v>0</v>
      </c>
      <c r="N588" t="s">
        <v>8270</v>
      </c>
      <c r="O588">
        <f t="shared" si="30"/>
        <v>1</v>
      </c>
      <c r="P588" s="6">
        <f t="shared" si="31"/>
        <v>14</v>
      </c>
      <c r="Q588" s="12" t="s">
        <v>8317</v>
      </c>
      <c r="R588" t="s">
        <v>8318</v>
      </c>
      <c r="S588">
        <f t="shared" si="32"/>
        <v>2015</v>
      </c>
    </row>
    <row r="589" spans="1:19" ht="64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42110.757326388892</v>
      </c>
      <c r="J589" s="10">
        <v>42080.757326388892</v>
      </c>
      <c r="K589" t="b">
        <v>0</v>
      </c>
      <c r="L589">
        <v>7</v>
      </c>
      <c r="M589" t="b">
        <v>0</v>
      </c>
      <c r="N589" t="s">
        <v>8270</v>
      </c>
      <c r="O589">
        <f t="shared" si="30"/>
        <v>9</v>
      </c>
      <c r="P589" s="6">
        <f t="shared" si="31"/>
        <v>389.29</v>
      </c>
      <c r="Q589" s="12" t="s">
        <v>8317</v>
      </c>
      <c r="R589" t="s">
        <v>8318</v>
      </c>
      <c r="S589">
        <f t="shared" si="32"/>
        <v>2015</v>
      </c>
    </row>
    <row r="590" spans="1:19" ht="32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42691.811180555553</v>
      </c>
      <c r="J590" s="10">
        <v>42631.769513888888</v>
      </c>
      <c r="K590" t="b">
        <v>0</v>
      </c>
      <c r="L590">
        <v>2</v>
      </c>
      <c r="M590" t="b">
        <v>0</v>
      </c>
      <c r="N590" t="s">
        <v>8270</v>
      </c>
      <c r="O590">
        <f t="shared" si="30"/>
        <v>3</v>
      </c>
      <c r="P590" s="6">
        <f t="shared" si="31"/>
        <v>150.5</v>
      </c>
      <c r="Q590" s="12" t="s">
        <v>8317</v>
      </c>
      <c r="R590" t="s">
        <v>8318</v>
      </c>
      <c r="S590">
        <f t="shared" si="32"/>
        <v>2016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42193.614571759259</v>
      </c>
      <c r="J591" s="10">
        <v>42178.614571759259</v>
      </c>
      <c r="K591" t="b">
        <v>0</v>
      </c>
      <c r="L591">
        <v>1</v>
      </c>
      <c r="M591" t="b">
        <v>0</v>
      </c>
      <c r="N591" t="s">
        <v>8270</v>
      </c>
      <c r="O591">
        <f t="shared" si="30"/>
        <v>0</v>
      </c>
      <c r="P591" s="6">
        <f t="shared" si="31"/>
        <v>1</v>
      </c>
      <c r="Q591" s="12" t="s">
        <v>8317</v>
      </c>
      <c r="R591" t="s">
        <v>8318</v>
      </c>
      <c r="S591">
        <f t="shared" si="32"/>
        <v>2015</v>
      </c>
    </row>
    <row r="592" spans="1:19" ht="32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42408.542361111111</v>
      </c>
      <c r="J592" s="10">
        <v>42377.554756944446</v>
      </c>
      <c r="K592" t="b">
        <v>0</v>
      </c>
      <c r="L592">
        <v>9</v>
      </c>
      <c r="M592" t="b">
        <v>0</v>
      </c>
      <c r="N592" t="s">
        <v>8270</v>
      </c>
      <c r="O592">
        <f t="shared" si="30"/>
        <v>4</v>
      </c>
      <c r="P592" s="6">
        <f t="shared" si="31"/>
        <v>24.78</v>
      </c>
      <c r="Q592" s="12" t="s">
        <v>8317</v>
      </c>
      <c r="R592" t="s">
        <v>8318</v>
      </c>
      <c r="S592">
        <f t="shared" si="32"/>
        <v>2016</v>
      </c>
    </row>
    <row r="593" spans="1:19" ht="32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42207.543171296296</v>
      </c>
      <c r="J593" s="10">
        <v>42177.543171296296</v>
      </c>
      <c r="K593" t="b">
        <v>0</v>
      </c>
      <c r="L593">
        <v>2</v>
      </c>
      <c r="M593" t="b">
        <v>0</v>
      </c>
      <c r="N593" t="s">
        <v>8270</v>
      </c>
      <c r="O593">
        <f t="shared" si="30"/>
        <v>0</v>
      </c>
      <c r="P593" s="6">
        <f t="shared" si="31"/>
        <v>30.5</v>
      </c>
      <c r="Q593" s="12" t="s">
        <v>8317</v>
      </c>
      <c r="R593" t="s">
        <v>8318</v>
      </c>
      <c r="S593">
        <f t="shared" si="32"/>
        <v>2015</v>
      </c>
    </row>
    <row r="594" spans="1:19" ht="32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41976.232175925921</v>
      </c>
      <c r="J594" s="10">
        <v>41946.232175925928</v>
      </c>
      <c r="K594" t="b">
        <v>0</v>
      </c>
      <c r="L594">
        <v>1</v>
      </c>
      <c r="M594" t="b">
        <v>0</v>
      </c>
      <c r="N594" t="s">
        <v>8270</v>
      </c>
      <c r="O594">
        <f t="shared" si="30"/>
        <v>3</v>
      </c>
      <c r="P594" s="6">
        <f t="shared" si="31"/>
        <v>250</v>
      </c>
      <c r="Q594" s="12" t="s">
        <v>8317</v>
      </c>
      <c r="R594" t="s">
        <v>8318</v>
      </c>
      <c r="S594">
        <f t="shared" si="32"/>
        <v>2014</v>
      </c>
    </row>
    <row r="595" spans="1:19" ht="32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42100.635937500003</v>
      </c>
      <c r="J595" s="10">
        <v>42070.677604166667</v>
      </c>
      <c r="K595" t="b">
        <v>0</v>
      </c>
      <c r="L595">
        <v>7</v>
      </c>
      <c r="M595" t="b">
        <v>0</v>
      </c>
      <c r="N595" t="s">
        <v>8270</v>
      </c>
      <c r="O595">
        <f t="shared" si="30"/>
        <v>23</v>
      </c>
      <c r="P595" s="6">
        <f t="shared" si="31"/>
        <v>16.43</v>
      </c>
      <c r="Q595" s="12" t="s">
        <v>8317</v>
      </c>
      <c r="R595" t="s">
        <v>8318</v>
      </c>
      <c r="S595">
        <f t="shared" si="32"/>
        <v>2015</v>
      </c>
    </row>
    <row r="596" spans="1:19" ht="16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42476.780162037037</v>
      </c>
      <c r="J596" s="10">
        <v>42446.780162037037</v>
      </c>
      <c r="K596" t="b">
        <v>0</v>
      </c>
      <c r="L596">
        <v>2</v>
      </c>
      <c r="M596" t="b">
        <v>0</v>
      </c>
      <c r="N596" t="s">
        <v>8270</v>
      </c>
      <c r="O596">
        <f t="shared" si="30"/>
        <v>0</v>
      </c>
      <c r="P596" s="6">
        <f t="shared" si="31"/>
        <v>13</v>
      </c>
      <c r="Q596" s="12" t="s">
        <v>8317</v>
      </c>
      <c r="R596" t="s">
        <v>8318</v>
      </c>
      <c r="S596">
        <f t="shared" si="32"/>
        <v>2016</v>
      </c>
    </row>
    <row r="597" spans="1:19" ht="32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42128.069884259261</v>
      </c>
      <c r="J597" s="10">
        <v>42083.069884259261</v>
      </c>
      <c r="K597" t="b">
        <v>0</v>
      </c>
      <c r="L597">
        <v>8</v>
      </c>
      <c r="M597" t="b">
        <v>0</v>
      </c>
      <c r="N597" t="s">
        <v>8270</v>
      </c>
      <c r="O597">
        <f t="shared" si="30"/>
        <v>0</v>
      </c>
      <c r="P597" s="6">
        <f t="shared" si="31"/>
        <v>53.25</v>
      </c>
      <c r="Q597" s="12" t="s">
        <v>8317</v>
      </c>
      <c r="R597" t="s">
        <v>8318</v>
      </c>
      <c r="S597">
        <f t="shared" si="32"/>
        <v>2015</v>
      </c>
    </row>
    <row r="598" spans="1:19" ht="16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42676.896898148145</v>
      </c>
      <c r="J598" s="10">
        <v>42646.896898148145</v>
      </c>
      <c r="K598" t="b">
        <v>0</v>
      </c>
      <c r="L598">
        <v>2</v>
      </c>
      <c r="M598" t="b">
        <v>0</v>
      </c>
      <c r="N598" t="s">
        <v>8270</v>
      </c>
      <c r="O598">
        <f t="shared" si="30"/>
        <v>0</v>
      </c>
      <c r="P598" s="6">
        <f t="shared" si="31"/>
        <v>3</v>
      </c>
      <c r="Q598" s="12" t="s">
        <v>8317</v>
      </c>
      <c r="R598" t="s">
        <v>8318</v>
      </c>
      <c r="S598">
        <f t="shared" si="32"/>
        <v>2016</v>
      </c>
    </row>
    <row r="599" spans="1:19" ht="3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42582.666666666672</v>
      </c>
      <c r="J599" s="10">
        <v>42545.705266203702</v>
      </c>
      <c r="K599" t="b">
        <v>0</v>
      </c>
      <c r="L599">
        <v>2</v>
      </c>
      <c r="M599" t="b">
        <v>0</v>
      </c>
      <c r="N599" t="s">
        <v>8270</v>
      </c>
      <c r="O599">
        <f t="shared" si="30"/>
        <v>0</v>
      </c>
      <c r="P599" s="6">
        <f t="shared" si="31"/>
        <v>10</v>
      </c>
      <c r="Q599" s="12" t="s">
        <v>8317</v>
      </c>
      <c r="R599" t="s">
        <v>8318</v>
      </c>
      <c r="S599">
        <f t="shared" si="32"/>
        <v>2016</v>
      </c>
    </row>
    <row r="600" spans="1:19" ht="16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41978.00209490741</v>
      </c>
      <c r="J600" s="10">
        <v>41948.00209490741</v>
      </c>
      <c r="K600" t="b">
        <v>0</v>
      </c>
      <c r="L600">
        <v>7</v>
      </c>
      <c r="M600" t="b">
        <v>0</v>
      </c>
      <c r="N600" t="s">
        <v>8270</v>
      </c>
      <c r="O600">
        <f t="shared" si="30"/>
        <v>34</v>
      </c>
      <c r="P600" s="6">
        <f t="shared" si="31"/>
        <v>121.43</v>
      </c>
      <c r="Q600" s="12" t="s">
        <v>8317</v>
      </c>
      <c r="R600" t="s">
        <v>8318</v>
      </c>
      <c r="S600">
        <f t="shared" si="32"/>
        <v>2014</v>
      </c>
    </row>
    <row r="601" spans="1:19" ht="32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42071.636111111111</v>
      </c>
      <c r="J601" s="10">
        <v>42047.812523148154</v>
      </c>
      <c r="K601" t="b">
        <v>0</v>
      </c>
      <c r="L601">
        <v>2</v>
      </c>
      <c r="M601" t="b">
        <v>0</v>
      </c>
      <c r="N601" t="s">
        <v>8270</v>
      </c>
      <c r="O601">
        <f t="shared" si="30"/>
        <v>0</v>
      </c>
      <c r="P601" s="6">
        <f t="shared" si="31"/>
        <v>15.5</v>
      </c>
      <c r="Q601" s="12" t="s">
        <v>8317</v>
      </c>
      <c r="R601" t="s">
        <v>8318</v>
      </c>
      <c r="S601">
        <f t="shared" si="32"/>
        <v>2015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42133.798171296294</v>
      </c>
      <c r="J602" s="10">
        <v>42073.798171296294</v>
      </c>
      <c r="K602" t="b">
        <v>0</v>
      </c>
      <c r="L602">
        <v>1</v>
      </c>
      <c r="M602" t="b">
        <v>0</v>
      </c>
      <c r="N602" t="s">
        <v>8270</v>
      </c>
      <c r="O602">
        <f t="shared" si="30"/>
        <v>2</v>
      </c>
      <c r="P602" s="6">
        <f t="shared" si="31"/>
        <v>100</v>
      </c>
      <c r="Q602" s="12" t="s">
        <v>8317</v>
      </c>
      <c r="R602" t="s">
        <v>8318</v>
      </c>
      <c r="S602">
        <f t="shared" si="32"/>
        <v>2015</v>
      </c>
    </row>
    <row r="603" spans="1:19" ht="32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41999.858090277776</v>
      </c>
      <c r="J603" s="10">
        <v>41969.858090277776</v>
      </c>
      <c r="K603" t="b">
        <v>0</v>
      </c>
      <c r="L603">
        <v>6</v>
      </c>
      <c r="M603" t="b">
        <v>0</v>
      </c>
      <c r="N603" t="s">
        <v>8270</v>
      </c>
      <c r="O603">
        <f t="shared" si="30"/>
        <v>1</v>
      </c>
      <c r="P603" s="6">
        <f t="shared" si="31"/>
        <v>23.33</v>
      </c>
      <c r="Q603" s="12" t="s">
        <v>8317</v>
      </c>
      <c r="R603" t="s">
        <v>8318</v>
      </c>
      <c r="S603">
        <f t="shared" si="32"/>
        <v>2014</v>
      </c>
    </row>
    <row r="604" spans="1:19" ht="32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42173.79415509259</v>
      </c>
      <c r="J604" s="10">
        <v>42143.79415509259</v>
      </c>
      <c r="K604" t="b">
        <v>0</v>
      </c>
      <c r="L604">
        <v>0</v>
      </c>
      <c r="M604" t="b">
        <v>0</v>
      </c>
      <c r="N604" t="s">
        <v>8270</v>
      </c>
      <c r="O604">
        <f t="shared" si="30"/>
        <v>0</v>
      </c>
      <c r="P604" s="6" t="str">
        <f t="shared" si="31"/>
        <v>0</v>
      </c>
      <c r="Q604" s="12" t="s">
        <v>8317</v>
      </c>
      <c r="R604" t="s">
        <v>8318</v>
      </c>
      <c r="S604">
        <f t="shared" si="32"/>
        <v>2015</v>
      </c>
    </row>
    <row r="605" spans="1:19" ht="3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41865.639155092591</v>
      </c>
      <c r="J605" s="10">
        <v>41835.639155092591</v>
      </c>
      <c r="K605" t="b">
        <v>0</v>
      </c>
      <c r="L605">
        <v>13</v>
      </c>
      <c r="M605" t="b">
        <v>0</v>
      </c>
      <c r="N605" t="s">
        <v>8270</v>
      </c>
      <c r="O605">
        <f t="shared" si="30"/>
        <v>4</v>
      </c>
      <c r="P605" s="6">
        <f t="shared" si="31"/>
        <v>45.39</v>
      </c>
      <c r="Q605" s="12" t="s">
        <v>8317</v>
      </c>
      <c r="R605" t="s">
        <v>8318</v>
      </c>
      <c r="S605">
        <f t="shared" si="32"/>
        <v>2014</v>
      </c>
    </row>
    <row r="606" spans="1:19" ht="32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41879.035370370373</v>
      </c>
      <c r="J606" s="10">
        <v>41849.035370370373</v>
      </c>
      <c r="K606" t="b">
        <v>0</v>
      </c>
      <c r="L606">
        <v>0</v>
      </c>
      <c r="M606" t="b">
        <v>0</v>
      </c>
      <c r="N606" t="s">
        <v>8270</v>
      </c>
      <c r="O606">
        <f t="shared" si="30"/>
        <v>0</v>
      </c>
      <c r="P606" s="6" t="str">
        <f t="shared" si="31"/>
        <v>0</v>
      </c>
      <c r="Q606" s="12" t="s">
        <v>8317</v>
      </c>
      <c r="R606" t="s">
        <v>8318</v>
      </c>
      <c r="S606">
        <f t="shared" si="32"/>
        <v>2014</v>
      </c>
    </row>
    <row r="607" spans="1:19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42239.357731481483</v>
      </c>
      <c r="J607" s="10">
        <v>42194.357731481483</v>
      </c>
      <c r="K607" t="b">
        <v>0</v>
      </c>
      <c r="L607">
        <v>8</v>
      </c>
      <c r="M607" t="b">
        <v>0</v>
      </c>
      <c r="N607" t="s">
        <v>8270</v>
      </c>
      <c r="O607">
        <f t="shared" si="30"/>
        <v>3</v>
      </c>
      <c r="P607" s="6">
        <f t="shared" si="31"/>
        <v>16.38</v>
      </c>
      <c r="Q607" s="12" t="s">
        <v>8317</v>
      </c>
      <c r="R607" t="s">
        <v>8318</v>
      </c>
      <c r="S607">
        <f t="shared" si="32"/>
        <v>2015</v>
      </c>
    </row>
    <row r="608" spans="1:19" ht="32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42148.625</v>
      </c>
      <c r="J608" s="10">
        <v>42102.650567129633</v>
      </c>
      <c r="K608" t="b">
        <v>0</v>
      </c>
      <c r="L608">
        <v>1</v>
      </c>
      <c r="M608" t="b">
        <v>0</v>
      </c>
      <c r="N608" t="s">
        <v>8270</v>
      </c>
      <c r="O608">
        <f t="shared" si="30"/>
        <v>0</v>
      </c>
      <c r="P608" s="6">
        <f t="shared" si="31"/>
        <v>10</v>
      </c>
      <c r="Q608" s="12" t="s">
        <v>8317</v>
      </c>
      <c r="R608" t="s">
        <v>8318</v>
      </c>
      <c r="S608">
        <f t="shared" si="32"/>
        <v>2015</v>
      </c>
    </row>
    <row r="609" spans="1:19" ht="32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42330.867314814815</v>
      </c>
      <c r="J609" s="10">
        <v>42300.825648148151</v>
      </c>
      <c r="K609" t="b">
        <v>0</v>
      </c>
      <c r="L609">
        <v>0</v>
      </c>
      <c r="M609" t="b">
        <v>0</v>
      </c>
      <c r="N609" t="s">
        <v>8270</v>
      </c>
      <c r="O609">
        <f t="shared" si="30"/>
        <v>0</v>
      </c>
      <c r="P609" s="6" t="str">
        <f t="shared" si="31"/>
        <v>0</v>
      </c>
      <c r="Q609" s="12" t="s">
        <v>8317</v>
      </c>
      <c r="R609" t="s">
        <v>8318</v>
      </c>
      <c r="S609">
        <f t="shared" si="32"/>
        <v>2015</v>
      </c>
    </row>
    <row r="610" spans="1:19" ht="32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42170.921064814815</v>
      </c>
      <c r="J610" s="10">
        <v>42140.921064814815</v>
      </c>
      <c r="K610" t="b">
        <v>0</v>
      </c>
      <c r="L610">
        <v>5</v>
      </c>
      <c r="M610" t="b">
        <v>0</v>
      </c>
      <c r="N610" t="s">
        <v>8270</v>
      </c>
      <c r="O610">
        <f t="shared" si="30"/>
        <v>1</v>
      </c>
      <c r="P610" s="6">
        <f t="shared" si="31"/>
        <v>292.2</v>
      </c>
      <c r="Q610" s="12" t="s">
        <v>8317</v>
      </c>
      <c r="R610" t="s">
        <v>8318</v>
      </c>
      <c r="S610">
        <f t="shared" si="32"/>
        <v>2015</v>
      </c>
    </row>
    <row r="611" spans="1:19" ht="32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42337.075740740736</v>
      </c>
      <c r="J611" s="10">
        <v>42307.034074074079</v>
      </c>
      <c r="K611" t="b">
        <v>0</v>
      </c>
      <c r="L611">
        <v>1</v>
      </c>
      <c r="M611" t="b">
        <v>0</v>
      </c>
      <c r="N611" t="s">
        <v>8270</v>
      </c>
      <c r="O611">
        <f t="shared" si="30"/>
        <v>1</v>
      </c>
      <c r="P611" s="6">
        <f t="shared" si="31"/>
        <v>5</v>
      </c>
      <c r="Q611" s="12" t="s">
        <v>8317</v>
      </c>
      <c r="R611" t="s">
        <v>8318</v>
      </c>
      <c r="S611">
        <f t="shared" si="32"/>
        <v>2015</v>
      </c>
    </row>
    <row r="612" spans="1:19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42116.83085648148</v>
      </c>
      <c r="J612" s="10">
        <v>42086.83085648148</v>
      </c>
      <c r="K612" t="b">
        <v>0</v>
      </c>
      <c r="L612">
        <v>0</v>
      </c>
      <c r="M612" t="b">
        <v>0</v>
      </c>
      <c r="N612" t="s">
        <v>8270</v>
      </c>
      <c r="O612">
        <f t="shared" si="30"/>
        <v>0</v>
      </c>
      <c r="P612" s="6" t="str">
        <f t="shared" si="31"/>
        <v>0</v>
      </c>
      <c r="Q612" s="12" t="s">
        <v>8317</v>
      </c>
      <c r="R612" t="s">
        <v>8318</v>
      </c>
      <c r="S612">
        <f t="shared" si="32"/>
        <v>2015</v>
      </c>
    </row>
    <row r="613" spans="1:19" ht="32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42388.560613425929</v>
      </c>
      <c r="J613" s="10">
        <v>42328.560613425929</v>
      </c>
      <c r="K613" t="b">
        <v>0</v>
      </c>
      <c r="L613">
        <v>0</v>
      </c>
      <c r="M613" t="b">
        <v>0</v>
      </c>
      <c r="N613" t="s">
        <v>8270</v>
      </c>
      <c r="O613">
        <f t="shared" si="30"/>
        <v>0</v>
      </c>
      <c r="P613" s="6" t="str">
        <f t="shared" si="31"/>
        <v>0</v>
      </c>
      <c r="Q613" s="12" t="s">
        <v>8317</v>
      </c>
      <c r="R613" t="s">
        <v>8318</v>
      </c>
      <c r="S613">
        <f t="shared" si="32"/>
        <v>2015</v>
      </c>
    </row>
    <row r="614" spans="1:19" ht="16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42615.031782407408</v>
      </c>
      <c r="J614" s="10">
        <v>42585.031782407408</v>
      </c>
      <c r="K614" t="b">
        <v>0</v>
      </c>
      <c r="L614">
        <v>0</v>
      </c>
      <c r="M614" t="b">
        <v>0</v>
      </c>
      <c r="N614" t="s">
        <v>8270</v>
      </c>
      <c r="O614">
        <f t="shared" si="30"/>
        <v>0</v>
      </c>
      <c r="P614" s="6" t="str">
        <f t="shared" si="31"/>
        <v>0</v>
      </c>
      <c r="Q614" s="12" t="s">
        <v>8317</v>
      </c>
      <c r="R614" t="s">
        <v>8318</v>
      </c>
      <c r="S614">
        <f t="shared" si="32"/>
        <v>2016</v>
      </c>
    </row>
    <row r="615" spans="1:19" ht="32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42278.207638888889</v>
      </c>
      <c r="J615" s="10">
        <v>42247.496759259258</v>
      </c>
      <c r="K615" t="b">
        <v>0</v>
      </c>
      <c r="L615">
        <v>121</v>
      </c>
      <c r="M615" t="b">
        <v>0</v>
      </c>
      <c r="N615" t="s">
        <v>8270</v>
      </c>
      <c r="O615">
        <f t="shared" si="30"/>
        <v>21</v>
      </c>
      <c r="P615" s="6">
        <f t="shared" si="31"/>
        <v>105.93</v>
      </c>
      <c r="Q615" s="12" t="s">
        <v>8317</v>
      </c>
      <c r="R615" t="s">
        <v>8318</v>
      </c>
      <c r="S615">
        <f t="shared" si="32"/>
        <v>2015</v>
      </c>
    </row>
    <row r="616" spans="1:19" ht="32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42545.061805555553</v>
      </c>
      <c r="J616" s="10">
        <v>42515.061805555553</v>
      </c>
      <c r="K616" t="b">
        <v>0</v>
      </c>
      <c r="L616">
        <v>0</v>
      </c>
      <c r="M616" t="b">
        <v>0</v>
      </c>
      <c r="N616" t="s">
        <v>8270</v>
      </c>
      <c r="O616">
        <f t="shared" si="30"/>
        <v>0</v>
      </c>
      <c r="P616" s="6" t="str">
        <f t="shared" si="31"/>
        <v>0</v>
      </c>
      <c r="Q616" s="12" t="s">
        <v>8317</v>
      </c>
      <c r="R616" t="s">
        <v>8318</v>
      </c>
      <c r="S616">
        <f t="shared" si="32"/>
        <v>2016</v>
      </c>
    </row>
    <row r="617" spans="1:19" ht="32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42272.122210648144</v>
      </c>
      <c r="J617" s="10">
        <v>42242.122210648144</v>
      </c>
      <c r="K617" t="b">
        <v>0</v>
      </c>
      <c r="L617">
        <v>0</v>
      </c>
      <c r="M617" t="b">
        <v>0</v>
      </c>
      <c r="N617" t="s">
        <v>8270</v>
      </c>
      <c r="O617">
        <f t="shared" si="30"/>
        <v>0</v>
      </c>
      <c r="P617" s="6" t="str">
        <f t="shared" si="31"/>
        <v>0</v>
      </c>
      <c r="Q617" s="12" t="s">
        <v>8317</v>
      </c>
      <c r="R617" t="s">
        <v>8318</v>
      </c>
      <c r="S617">
        <f t="shared" si="32"/>
        <v>2015</v>
      </c>
    </row>
    <row r="618" spans="1:19" ht="32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42791.376238425924</v>
      </c>
      <c r="J618" s="10">
        <v>42761.376238425924</v>
      </c>
      <c r="K618" t="b">
        <v>0</v>
      </c>
      <c r="L618">
        <v>0</v>
      </c>
      <c r="M618" t="b">
        <v>0</v>
      </c>
      <c r="N618" t="s">
        <v>8270</v>
      </c>
      <c r="O618">
        <f t="shared" si="30"/>
        <v>0</v>
      </c>
      <c r="P618" s="6" t="str">
        <f t="shared" si="31"/>
        <v>0</v>
      </c>
      <c r="Q618" s="12" t="s">
        <v>8317</v>
      </c>
      <c r="R618" t="s">
        <v>8318</v>
      </c>
      <c r="S618">
        <f t="shared" si="32"/>
        <v>2017</v>
      </c>
    </row>
    <row r="619" spans="1:19" ht="32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42132.343090277776</v>
      </c>
      <c r="J619" s="10">
        <v>42087.343090277776</v>
      </c>
      <c r="K619" t="b">
        <v>0</v>
      </c>
      <c r="L619">
        <v>3</v>
      </c>
      <c r="M619" t="b">
        <v>0</v>
      </c>
      <c r="N619" t="s">
        <v>8270</v>
      </c>
      <c r="O619">
        <f t="shared" si="30"/>
        <v>3</v>
      </c>
      <c r="P619" s="6">
        <f t="shared" si="31"/>
        <v>20</v>
      </c>
      <c r="Q619" s="12" t="s">
        <v>8317</v>
      </c>
      <c r="R619" t="s">
        <v>8318</v>
      </c>
      <c r="S619">
        <f t="shared" si="32"/>
        <v>2015</v>
      </c>
    </row>
    <row r="620" spans="1:19" ht="32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42347.810219907406</v>
      </c>
      <c r="J620" s="10">
        <v>42317.810219907406</v>
      </c>
      <c r="K620" t="b">
        <v>0</v>
      </c>
      <c r="L620">
        <v>0</v>
      </c>
      <c r="M620" t="b">
        <v>0</v>
      </c>
      <c r="N620" t="s">
        <v>8270</v>
      </c>
      <c r="O620">
        <f t="shared" si="30"/>
        <v>0</v>
      </c>
      <c r="P620" s="6" t="str">
        <f t="shared" si="31"/>
        <v>0</v>
      </c>
      <c r="Q620" s="12" t="s">
        <v>8317</v>
      </c>
      <c r="R620" t="s">
        <v>8318</v>
      </c>
      <c r="S620">
        <f t="shared" si="32"/>
        <v>2015</v>
      </c>
    </row>
    <row r="621" spans="1:19" ht="16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41968.692013888889</v>
      </c>
      <c r="J621" s="10">
        <v>41908.650347222225</v>
      </c>
      <c r="K621" t="b">
        <v>0</v>
      </c>
      <c r="L621">
        <v>1</v>
      </c>
      <c r="M621" t="b">
        <v>0</v>
      </c>
      <c r="N621" t="s">
        <v>8270</v>
      </c>
      <c r="O621">
        <f t="shared" si="30"/>
        <v>0</v>
      </c>
      <c r="P621" s="6">
        <f t="shared" si="31"/>
        <v>1</v>
      </c>
      <c r="Q621" s="12" t="s">
        <v>8317</v>
      </c>
      <c r="R621" t="s">
        <v>8318</v>
      </c>
      <c r="S621">
        <f t="shared" si="32"/>
        <v>2014</v>
      </c>
    </row>
    <row r="622" spans="1:19" ht="3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41876.716874999998</v>
      </c>
      <c r="J622" s="10">
        <v>41831.716874999998</v>
      </c>
      <c r="K622" t="b">
        <v>0</v>
      </c>
      <c r="L622">
        <v>1</v>
      </c>
      <c r="M622" t="b">
        <v>0</v>
      </c>
      <c r="N622" t="s">
        <v>8270</v>
      </c>
      <c r="O622">
        <f t="shared" si="30"/>
        <v>1</v>
      </c>
      <c r="P622" s="6">
        <f t="shared" si="31"/>
        <v>300</v>
      </c>
      <c r="Q622" s="12" t="s">
        <v>8317</v>
      </c>
      <c r="R622" t="s">
        <v>8318</v>
      </c>
      <c r="S622">
        <f t="shared" si="32"/>
        <v>2014</v>
      </c>
    </row>
    <row r="623" spans="1:19" ht="32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42558.987696759257</v>
      </c>
      <c r="J623" s="10">
        <v>42528.987696759257</v>
      </c>
      <c r="K623" t="b">
        <v>0</v>
      </c>
      <c r="L623">
        <v>3</v>
      </c>
      <c r="M623" t="b">
        <v>0</v>
      </c>
      <c r="N623" t="s">
        <v>8270</v>
      </c>
      <c r="O623">
        <f t="shared" si="30"/>
        <v>1</v>
      </c>
      <c r="P623" s="6">
        <f t="shared" si="31"/>
        <v>87</v>
      </c>
      <c r="Q623" s="12" t="s">
        <v>8317</v>
      </c>
      <c r="R623" t="s">
        <v>8318</v>
      </c>
      <c r="S623">
        <f t="shared" si="32"/>
        <v>2016</v>
      </c>
    </row>
    <row r="624" spans="1:19" ht="32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42552.774745370371</v>
      </c>
      <c r="J624" s="10">
        <v>42532.774745370371</v>
      </c>
      <c r="K624" t="b">
        <v>0</v>
      </c>
      <c r="L624">
        <v>9</v>
      </c>
      <c r="M624" t="b">
        <v>0</v>
      </c>
      <c r="N624" t="s">
        <v>8270</v>
      </c>
      <c r="O624">
        <f t="shared" si="30"/>
        <v>6</v>
      </c>
      <c r="P624" s="6">
        <f t="shared" si="31"/>
        <v>37.89</v>
      </c>
      <c r="Q624" s="12" t="s">
        <v>8317</v>
      </c>
      <c r="R624" t="s">
        <v>8318</v>
      </c>
      <c r="S624">
        <f t="shared" si="32"/>
        <v>2016</v>
      </c>
    </row>
    <row r="625" spans="1:19" ht="32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42152.009224537032</v>
      </c>
      <c r="J625" s="10">
        <v>42122.009224537032</v>
      </c>
      <c r="K625" t="b">
        <v>0</v>
      </c>
      <c r="L625">
        <v>0</v>
      </c>
      <c r="M625" t="b">
        <v>0</v>
      </c>
      <c r="N625" t="s">
        <v>8270</v>
      </c>
      <c r="O625">
        <f t="shared" si="30"/>
        <v>0</v>
      </c>
      <c r="P625" s="6" t="str">
        <f t="shared" si="31"/>
        <v>0</v>
      </c>
      <c r="Q625" s="12" t="s">
        <v>8317</v>
      </c>
      <c r="R625" t="s">
        <v>8318</v>
      </c>
      <c r="S625">
        <f t="shared" si="32"/>
        <v>2015</v>
      </c>
    </row>
    <row r="626" spans="1:19" ht="32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42138.988900462966</v>
      </c>
      <c r="J626" s="10">
        <v>42108.988900462966</v>
      </c>
      <c r="K626" t="b">
        <v>0</v>
      </c>
      <c r="L626">
        <v>0</v>
      </c>
      <c r="M626" t="b">
        <v>0</v>
      </c>
      <c r="N626" t="s">
        <v>8270</v>
      </c>
      <c r="O626">
        <f t="shared" si="30"/>
        <v>0</v>
      </c>
      <c r="P626" s="6" t="str">
        <f t="shared" si="31"/>
        <v>0</v>
      </c>
      <c r="Q626" s="12" t="s">
        <v>8317</v>
      </c>
      <c r="R626" t="s">
        <v>8318</v>
      </c>
      <c r="S626">
        <f t="shared" si="32"/>
        <v>2015</v>
      </c>
    </row>
    <row r="627" spans="1:19" ht="32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42820.853900462964</v>
      </c>
      <c r="J627" s="10">
        <v>42790.895567129628</v>
      </c>
      <c r="K627" t="b">
        <v>0</v>
      </c>
      <c r="L627">
        <v>0</v>
      </c>
      <c r="M627" t="b">
        <v>0</v>
      </c>
      <c r="N627" t="s">
        <v>8270</v>
      </c>
      <c r="O627">
        <f t="shared" si="30"/>
        <v>0</v>
      </c>
      <c r="P627" s="6" t="str">
        <f t="shared" si="31"/>
        <v>0</v>
      </c>
      <c r="Q627" s="12" t="s">
        <v>8317</v>
      </c>
      <c r="R627" t="s">
        <v>8318</v>
      </c>
      <c r="S627">
        <f t="shared" si="32"/>
        <v>2017</v>
      </c>
    </row>
    <row r="628" spans="1:19" ht="32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42231.556944444441</v>
      </c>
      <c r="J628" s="10">
        <v>42198.559479166666</v>
      </c>
      <c r="K628" t="b">
        <v>0</v>
      </c>
      <c r="L628">
        <v>39</v>
      </c>
      <c r="M628" t="b">
        <v>0</v>
      </c>
      <c r="N628" t="s">
        <v>8270</v>
      </c>
      <c r="O628">
        <f t="shared" si="30"/>
        <v>17</v>
      </c>
      <c r="P628" s="6">
        <f t="shared" si="31"/>
        <v>111.41</v>
      </c>
      <c r="Q628" s="12" t="s">
        <v>8317</v>
      </c>
      <c r="R628" t="s">
        <v>8318</v>
      </c>
      <c r="S628">
        <f t="shared" si="32"/>
        <v>2015</v>
      </c>
    </row>
    <row r="629" spans="1:19" ht="32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42443.958333333328</v>
      </c>
      <c r="J629" s="10">
        <v>42384.306840277779</v>
      </c>
      <c r="K629" t="b">
        <v>0</v>
      </c>
      <c r="L629">
        <v>1</v>
      </c>
      <c r="M629" t="b">
        <v>0</v>
      </c>
      <c r="N629" t="s">
        <v>8270</v>
      </c>
      <c r="O629">
        <f t="shared" si="30"/>
        <v>0</v>
      </c>
      <c r="P629" s="6">
        <f t="shared" si="31"/>
        <v>90</v>
      </c>
      <c r="Q629" s="12" t="s">
        <v>8317</v>
      </c>
      <c r="R629" t="s">
        <v>8318</v>
      </c>
      <c r="S629">
        <f t="shared" si="32"/>
        <v>2016</v>
      </c>
    </row>
    <row r="630" spans="1:19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41833.692789351851</v>
      </c>
      <c r="J630" s="10">
        <v>41803.692789351851</v>
      </c>
      <c r="K630" t="b">
        <v>0</v>
      </c>
      <c r="L630">
        <v>0</v>
      </c>
      <c r="M630" t="b">
        <v>0</v>
      </c>
      <c r="N630" t="s">
        <v>8270</v>
      </c>
      <c r="O630">
        <f t="shared" si="30"/>
        <v>0</v>
      </c>
      <c r="P630" s="6" t="str">
        <f t="shared" si="31"/>
        <v>0</v>
      </c>
      <c r="Q630" s="12" t="s">
        <v>8317</v>
      </c>
      <c r="R630" t="s">
        <v>8318</v>
      </c>
      <c r="S630">
        <f t="shared" si="32"/>
        <v>2014</v>
      </c>
    </row>
    <row r="631" spans="1:19" ht="32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42504.637824074074</v>
      </c>
      <c r="J631" s="10">
        <v>42474.637824074074</v>
      </c>
      <c r="K631" t="b">
        <v>0</v>
      </c>
      <c r="L631">
        <v>3</v>
      </c>
      <c r="M631" t="b">
        <v>0</v>
      </c>
      <c r="N631" t="s">
        <v>8270</v>
      </c>
      <c r="O631">
        <f t="shared" si="30"/>
        <v>0</v>
      </c>
      <c r="P631" s="6">
        <f t="shared" si="31"/>
        <v>116.67</v>
      </c>
      <c r="Q631" s="12" t="s">
        <v>8317</v>
      </c>
      <c r="R631" t="s">
        <v>8318</v>
      </c>
      <c r="S631">
        <f t="shared" si="32"/>
        <v>2016</v>
      </c>
    </row>
    <row r="632" spans="1:19" ht="32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42253.215277777781</v>
      </c>
      <c r="J632" s="10">
        <v>42223.619456018518</v>
      </c>
      <c r="K632" t="b">
        <v>0</v>
      </c>
      <c r="L632">
        <v>1</v>
      </c>
      <c r="M632" t="b">
        <v>0</v>
      </c>
      <c r="N632" t="s">
        <v>8270</v>
      </c>
      <c r="O632">
        <f t="shared" si="30"/>
        <v>0</v>
      </c>
      <c r="P632" s="6">
        <f t="shared" si="31"/>
        <v>10</v>
      </c>
      <c r="Q632" s="12" t="s">
        <v>8317</v>
      </c>
      <c r="R632" t="s">
        <v>8318</v>
      </c>
      <c r="S632">
        <f t="shared" si="32"/>
        <v>2015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42518.772326388891</v>
      </c>
      <c r="J633" s="10">
        <v>42489.772326388891</v>
      </c>
      <c r="K633" t="b">
        <v>0</v>
      </c>
      <c r="L633">
        <v>9</v>
      </c>
      <c r="M633" t="b">
        <v>0</v>
      </c>
      <c r="N633" t="s">
        <v>8270</v>
      </c>
      <c r="O633">
        <f t="shared" si="30"/>
        <v>1</v>
      </c>
      <c r="P633" s="6">
        <f t="shared" si="31"/>
        <v>76.67</v>
      </c>
      <c r="Q633" s="12" t="s">
        <v>8317</v>
      </c>
      <c r="R633" t="s">
        <v>8318</v>
      </c>
      <c r="S633">
        <f t="shared" si="32"/>
        <v>2016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42333.700983796298</v>
      </c>
      <c r="J634" s="10">
        <v>42303.659317129626</v>
      </c>
      <c r="K634" t="b">
        <v>0</v>
      </c>
      <c r="L634">
        <v>0</v>
      </c>
      <c r="M634" t="b">
        <v>0</v>
      </c>
      <c r="N634" t="s">
        <v>8270</v>
      </c>
      <c r="O634">
        <f t="shared" si="30"/>
        <v>0</v>
      </c>
      <c r="P634" s="6" t="str">
        <f t="shared" si="31"/>
        <v>0</v>
      </c>
      <c r="Q634" s="12" t="s">
        <v>8317</v>
      </c>
      <c r="R634" t="s">
        <v>8318</v>
      </c>
      <c r="S634">
        <f t="shared" si="32"/>
        <v>2015</v>
      </c>
    </row>
    <row r="635" spans="1:19" ht="32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42538.958333333328</v>
      </c>
      <c r="J635" s="10">
        <v>42507.299328703702</v>
      </c>
      <c r="K635" t="b">
        <v>0</v>
      </c>
      <c r="L635">
        <v>25</v>
      </c>
      <c r="M635" t="b">
        <v>0</v>
      </c>
      <c r="N635" t="s">
        <v>8270</v>
      </c>
      <c r="O635">
        <f t="shared" si="30"/>
        <v>12</v>
      </c>
      <c r="P635" s="6">
        <f t="shared" si="31"/>
        <v>49.8</v>
      </c>
      <c r="Q635" s="12" t="s">
        <v>8317</v>
      </c>
      <c r="R635" t="s">
        <v>8318</v>
      </c>
      <c r="S635">
        <f t="shared" si="32"/>
        <v>2016</v>
      </c>
    </row>
    <row r="636" spans="1:19" ht="16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42061.928576388891</v>
      </c>
      <c r="J636" s="10">
        <v>42031.928576388891</v>
      </c>
      <c r="K636" t="b">
        <v>0</v>
      </c>
      <c r="L636">
        <v>1</v>
      </c>
      <c r="M636" t="b">
        <v>0</v>
      </c>
      <c r="N636" t="s">
        <v>8270</v>
      </c>
      <c r="O636">
        <f t="shared" si="30"/>
        <v>0</v>
      </c>
      <c r="P636" s="6">
        <f t="shared" si="31"/>
        <v>1</v>
      </c>
      <c r="Q636" s="12" t="s">
        <v>8317</v>
      </c>
      <c r="R636" t="s">
        <v>8318</v>
      </c>
      <c r="S636">
        <f t="shared" si="32"/>
        <v>2015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42106.092152777783</v>
      </c>
      <c r="J637" s="10">
        <v>42076.092152777783</v>
      </c>
      <c r="K637" t="b">
        <v>0</v>
      </c>
      <c r="L637">
        <v>1</v>
      </c>
      <c r="M637" t="b">
        <v>0</v>
      </c>
      <c r="N637" t="s">
        <v>8270</v>
      </c>
      <c r="O637">
        <f t="shared" si="30"/>
        <v>0</v>
      </c>
      <c r="P637" s="6">
        <f t="shared" si="31"/>
        <v>2</v>
      </c>
      <c r="Q637" s="12" t="s">
        <v>8317</v>
      </c>
      <c r="R637" t="s">
        <v>8318</v>
      </c>
      <c r="S637">
        <f t="shared" si="32"/>
        <v>2015</v>
      </c>
    </row>
    <row r="638" spans="1:19" ht="16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42161.44930555555</v>
      </c>
      <c r="J638" s="10">
        <v>42131.455439814818</v>
      </c>
      <c r="K638" t="b">
        <v>0</v>
      </c>
      <c r="L638">
        <v>1</v>
      </c>
      <c r="M638" t="b">
        <v>0</v>
      </c>
      <c r="N638" t="s">
        <v>8270</v>
      </c>
      <c r="O638">
        <f t="shared" si="30"/>
        <v>0</v>
      </c>
      <c r="P638" s="6">
        <f t="shared" si="31"/>
        <v>4</v>
      </c>
      <c r="Q638" s="12" t="s">
        <v>8317</v>
      </c>
      <c r="R638" t="s">
        <v>8318</v>
      </c>
      <c r="S638">
        <f t="shared" si="32"/>
        <v>2015</v>
      </c>
    </row>
    <row r="639" spans="1:19" ht="3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42791.961111111115</v>
      </c>
      <c r="J639" s="10">
        <v>42762.962013888886</v>
      </c>
      <c r="K639" t="b">
        <v>0</v>
      </c>
      <c r="L639">
        <v>0</v>
      </c>
      <c r="M639" t="b">
        <v>0</v>
      </c>
      <c r="N639" t="s">
        <v>8270</v>
      </c>
      <c r="O639">
        <f t="shared" si="30"/>
        <v>0</v>
      </c>
      <c r="P639" s="6" t="str">
        <f t="shared" si="31"/>
        <v>0</v>
      </c>
      <c r="Q639" s="12" t="s">
        <v>8317</v>
      </c>
      <c r="R639" t="s">
        <v>8318</v>
      </c>
      <c r="S639">
        <f t="shared" si="32"/>
        <v>2017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42819.55164351852</v>
      </c>
      <c r="J640" s="10">
        <v>42759.593310185184</v>
      </c>
      <c r="K640" t="b">
        <v>0</v>
      </c>
      <c r="L640">
        <v>6</v>
      </c>
      <c r="M640" t="b">
        <v>0</v>
      </c>
      <c r="N640" t="s">
        <v>8270</v>
      </c>
      <c r="O640">
        <f t="shared" si="30"/>
        <v>0</v>
      </c>
      <c r="P640" s="6">
        <f t="shared" si="31"/>
        <v>3</v>
      </c>
      <c r="Q640" s="12" t="s">
        <v>8317</v>
      </c>
      <c r="R640" t="s">
        <v>8318</v>
      </c>
      <c r="S640">
        <f t="shared" si="32"/>
        <v>2017</v>
      </c>
    </row>
    <row r="641" spans="1:19" ht="16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41925.583275462966</v>
      </c>
      <c r="J641" s="10">
        <v>41865.583275462966</v>
      </c>
      <c r="K641" t="b">
        <v>0</v>
      </c>
      <c r="L641">
        <v>1</v>
      </c>
      <c r="M641" t="b">
        <v>0</v>
      </c>
      <c r="N641" t="s">
        <v>8270</v>
      </c>
      <c r="O641">
        <f t="shared" si="30"/>
        <v>0</v>
      </c>
      <c r="P641" s="6">
        <f t="shared" si="31"/>
        <v>1</v>
      </c>
      <c r="Q641" s="12" t="s">
        <v>8317</v>
      </c>
      <c r="R641" t="s">
        <v>8318</v>
      </c>
      <c r="S641">
        <f t="shared" si="32"/>
        <v>2014</v>
      </c>
    </row>
    <row r="642" spans="1:19" ht="32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42698.958333333328</v>
      </c>
      <c r="J642" s="10">
        <v>42683.420312499999</v>
      </c>
      <c r="K642" t="b">
        <v>0</v>
      </c>
      <c r="L642">
        <v>2</v>
      </c>
      <c r="M642" t="b">
        <v>1</v>
      </c>
      <c r="N642" t="s">
        <v>8271</v>
      </c>
      <c r="O642">
        <f t="shared" si="30"/>
        <v>144</v>
      </c>
      <c r="P642" s="6">
        <f t="shared" si="31"/>
        <v>50.5</v>
      </c>
      <c r="Q642" s="12" t="s">
        <v>8317</v>
      </c>
      <c r="R642" t="s">
        <v>8319</v>
      </c>
      <c r="S642">
        <f t="shared" si="32"/>
        <v>2016</v>
      </c>
    </row>
    <row r="643" spans="1:19" ht="32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42229.57</v>
      </c>
      <c r="J643" s="10">
        <v>42199.57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 s="6">
        <f t="shared" si="31"/>
        <v>151.32</v>
      </c>
      <c r="Q643" s="12" t="s">
        <v>8317</v>
      </c>
      <c r="R643" t="s">
        <v>8319</v>
      </c>
      <c r="S643">
        <f t="shared" si="32"/>
        <v>2015</v>
      </c>
    </row>
    <row r="644" spans="1:19" ht="32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42235.651319444441</v>
      </c>
      <c r="J644" s="10">
        <v>42199.651319444441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 s="6">
        <f t="shared" si="31"/>
        <v>134.36000000000001</v>
      </c>
      <c r="Q644" s="12" t="s">
        <v>8317</v>
      </c>
      <c r="R644" t="s">
        <v>8319</v>
      </c>
      <c r="S644">
        <f t="shared" si="32"/>
        <v>2015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42155.642071759255</v>
      </c>
      <c r="J645" s="10">
        <v>42100.642071759255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 s="6">
        <f t="shared" si="31"/>
        <v>174.03</v>
      </c>
      <c r="Q645" s="12" t="s">
        <v>8317</v>
      </c>
      <c r="R645" t="s">
        <v>8319</v>
      </c>
      <c r="S645">
        <f t="shared" si="32"/>
        <v>2015</v>
      </c>
    </row>
    <row r="646" spans="1:19" ht="32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41941.041666666664</v>
      </c>
      <c r="J646" s="10">
        <v>41898.665960648148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 s="6">
        <f t="shared" si="31"/>
        <v>73.489999999999995</v>
      </c>
      <c r="Q646" s="12" t="s">
        <v>8317</v>
      </c>
      <c r="R646" t="s">
        <v>8319</v>
      </c>
      <c r="S646">
        <f t="shared" si="32"/>
        <v>2014</v>
      </c>
    </row>
    <row r="647" spans="1:19" ht="16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42594.026319444441</v>
      </c>
      <c r="J647" s="10">
        <v>42564.026319444441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 s="6">
        <f t="shared" si="31"/>
        <v>23.52</v>
      </c>
      <c r="Q647" s="12" t="s">
        <v>8317</v>
      </c>
      <c r="R647" t="s">
        <v>8319</v>
      </c>
      <c r="S647">
        <f t="shared" si="32"/>
        <v>2016</v>
      </c>
    </row>
    <row r="648" spans="1:19" ht="32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41862.852627314816</v>
      </c>
      <c r="J648" s="10">
        <v>41832.852627314816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 s="6">
        <f t="shared" si="31"/>
        <v>39.07</v>
      </c>
      <c r="Q648" s="12" t="s">
        <v>8317</v>
      </c>
      <c r="R648" t="s">
        <v>8319</v>
      </c>
      <c r="S648">
        <f t="shared" si="32"/>
        <v>2014</v>
      </c>
    </row>
    <row r="649" spans="1:19" ht="32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42446.726261574076</v>
      </c>
      <c r="J649" s="10">
        <v>42416.767928240741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 s="6">
        <f t="shared" si="31"/>
        <v>125.94</v>
      </c>
      <c r="Q649" s="12" t="s">
        <v>8317</v>
      </c>
      <c r="R649" t="s">
        <v>8319</v>
      </c>
      <c r="S649">
        <f t="shared" si="32"/>
        <v>2016</v>
      </c>
    </row>
    <row r="650" spans="1:19" ht="16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41926.693379629629</v>
      </c>
      <c r="J650" s="10">
        <v>41891.693379629629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33">ROUND(E650/D650*100,0)</f>
        <v>127</v>
      </c>
      <c r="P650" s="6">
        <f t="shared" ref="P650:P713" si="34">IFERROR(ROUND(E650/L650,2),"0")</f>
        <v>1644</v>
      </c>
      <c r="Q650" s="12" t="s">
        <v>8317</v>
      </c>
      <c r="R650" t="s">
        <v>8319</v>
      </c>
      <c r="S650">
        <f t="shared" ref="S650:S713" si="35">YEAR(J650)</f>
        <v>2014</v>
      </c>
    </row>
    <row r="651" spans="1:19" ht="32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41898.912187499998</v>
      </c>
      <c r="J651" s="10">
        <v>41877.912187499998</v>
      </c>
      <c r="K651" t="b">
        <v>0</v>
      </c>
      <c r="L651">
        <v>82</v>
      </c>
      <c r="M651" t="b">
        <v>1</v>
      </c>
      <c r="N651" t="s">
        <v>8271</v>
      </c>
      <c r="O651">
        <f t="shared" si="33"/>
        <v>140</v>
      </c>
      <c r="P651" s="6">
        <f t="shared" si="34"/>
        <v>42.67</v>
      </c>
      <c r="Q651" s="12" t="s">
        <v>8317</v>
      </c>
      <c r="R651" t="s">
        <v>8319</v>
      </c>
      <c r="S651">
        <f t="shared" si="35"/>
        <v>2014</v>
      </c>
    </row>
    <row r="652" spans="1:19" ht="32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41992.078518518523</v>
      </c>
      <c r="J652" s="10">
        <v>41932.036851851852</v>
      </c>
      <c r="K652" t="b">
        <v>0</v>
      </c>
      <c r="L652">
        <v>48</v>
      </c>
      <c r="M652" t="b">
        <v>1</v>
      </c>
      <c r="N652" t="s">
        <v>8271</v>
      </c>
      <c r="O652">
        <f t="shared" si="33"/>
        <v>112</v>
      </c>
      <c r="P652" s="6">
        <f t="shared" si="34"/>
        <v>35.130000000000003</v>
      </c>
      <c r="Q652" s="12" t="s">
        <v>8317</v>
      </c>
      <c r="R652" t="s">
        <v>8319</v>
      </c>
      <c r="S652">
        <f t="shared" si="35"/>
        <v>2014</v>
      </c>
    </row>
    <row r="653" spans="1:19" ht="32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41986.017488425925</v>
      </c>
      <c r="J653" s="10">
        <v>41956.017488425925</v>
      </c>
      <c r="K653" t="b">
        <v>0</v>
      </c>
      <c r="L653">
        <v>105</v>
      </c>
      <c r="M653" t="b">
        <v>1</v>
      </c>
      <c r="N653" t="s">
        <v>8271</v>
      </c>
      <c r="O653">
        <f t="shared" si="33"/>
        <v>101</v>
      </c>
      <c r="P653" s="6">
        <f t="shared" si="34"/>
        <v>239.35</v>
      </c>
      <c r="Q653" s="12" t="s">
        <v>8317</v>
      </c>
      <c r="R653" t="s">
        <v>8319</v>
      </c>
      <c r="S653">
        <f t="shared" si="35"/>
        <v>2014</v>
      </c>
    </row>
    <row r="654" spans="1:19" ht="32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42705.732060185182</v>
      </c>
      <c r="J654" s="10">
        <v>42675.690393518518</v>
      </c>
      <c r="K654" t="b">
        <v>0</v>
      </c>
      <c r="L654">
        <v>28</v>
      </c>
      <c r="M654" t="b">
        <v>1</v>
      </c>
      <c r="N654" t="s">
        <v>8271</v>
      </c>
      <c r="O654">
        <f t="shared" si="33"/>
        <v>100</v>
      </c>
      <c r="P654" s="6">
        <f t="shared" si="34"/>
        <v>107.64</v>
      </c>
      <c r="Q654" s="12" t="s">
        <v>8317</v>
      </c>
      <c r="R654" t="s">
        <v>8319</v>
      </c>
      <c r="S654">
        <f t="shared" si="35"/>
        <v>2016</v>
      </c>
    </row>
    <row r="655" spans="1:19" ht="32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42236.618518518517</v>
      </c>
      <c r="J655" s="10">
        <v>42199.618518518517</v>
      </c>
      <c r="K655" t="b">
        <v>0</v>
      </c>
      <c r="L655">
        <v>1107</v>
      </c>
      <c r="M655" t="b">
        <v>1</v>
      </c>
      <c r="N655" t="s">
        <v>8271</v>
      </c>
      <c r="O655">
        <f t="shared" si="33"/>
        <v>141</v>
      </c>
      <c r="P655" s="6">
        <f t="shared" si="34"/>
        <v>95.83</v>
      </c>
      <c r="Q655" s="12" t="s">
        <v>8317</v>
      </c>
      <c r="R655" t="s">
        <v>8319</v>
      </c>
      <c r="S655">
        <f t="shared" si="35"/>
        <v>2015</v>
      </c>
    </row>
    <row r="656" spans="1:19" ht="32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42193.957326388889</v>
      </c>
      <c r="J656" s="10">
        <v>42163.957326388889</v>
      </c>
      <c r="K656" t="b">
        <v>0</v>
      </c>
      <c r="L656">
        <v>1013</v>
      </c>
      <c r="M656" t="b">
        <v>1</v>
      </c>
      <c r="N656" t="s">
        <v>8271</v>
      </c>
      <c r="O656">
        <f t="shared" si="33"/>
        <v>267</v>
      </c>
      <c r="P656" s="6">
        <f t="shared" si="34"/>
        <v>31.66</v>
      </c>
      <c r="Q656" s="12" t="s">
        <v>8317</v>
      </c>
      <c r="R656" t="s">
        <v>8319</v>
      </c>
      <c r="S656">
        <f t="shared" si="35"/>
        <v>2015</v>
      </c>
    </row>
    <row r="657" spans="1:19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42075.915648148148</v>
      </c>
      <c r="J657" s="10">
        <v>42045.957314814819</v>
      </c>
      <c r="K657" t="b">
        <v>0</v>
      </c>
      <c r="L657">
        <v>274</v>
      </c>
      <c r="M657" t="b">
        <v>1</v>
      </c>
      <c r="N657" t="s">
        <v>8271</v>
      </c>
      <c r="O657">
        <f t="shared" si="33"/>
        <v>147</v>
      </c>
      <c r="P657" s="6">
        <f t="shared" si="34"/>
        <v>42.89</v>
      </c>
      <c r="Q657" s="12" t="s">
        <v>8317</v>
      </c>
      <c r="R657" t="s">
        <v>8319</v>
      </c>
      <c r="S657">
        <f t="shared" si="35"/>
        <v>2015</v>
      </c>
    </row>
    <row r="658" spans="1:19" ht="32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42477.76295138889</v>
      </c>
      <c r="J658" s="10">
        <v>42417.804618055554</v>
      </c>
      <c r="K658" t="b">
        <v>0</v>
      </c>
      <c r="L658">
        <v>87</v>
      </c>
      <c r="M658" t="b">
        <v>1</v>
      </c>
      <c r="N658" t="s">
        <v>8271</v>
      </c>
      <c r="O658">
        <f t="shared" si="33"/>
        <v>214</v>
      </c>
      <c r="P658" s="6">
        <f t="shared" si="34"/>
        <v>122.74</v>
      </c>
      <c r="Q658" s="12" t="s">
        <v>8317</v>
      </c>
      <c r="R658" t="s">
        <v>8319</v>
      </c>
      <c r="S658">
        <f t="shared" si="35"/>
        <v>2016</v>
      </c>
    </row>
    <row r="659" spans="1:19" ht="32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42361.84574074074</v>
      </c>
      <c r="J659" s="10">
        <v>42331.84574074074</v>
      </c>
      <c r="K659" t="b">
        <v>0</v>
      </c>
      <c r="L659">
        <v>99</v>
      </c>
      <c r="M659" t="b">
        <v>1</v>
      </c>
      <c r="N659" t="s">
        <v>8271</v>
      </c>
      <c r="O659">
        <f t="shared" si="33"/>
        <v>126</v>
      </c>
      <c r="P659" s="6">
        <f t="shared" si="34"/>
        <v>190.45</v>
      </c>
      <c r="Q659" s="12" t="s">
        <v>8317</v>
      </c>
      <c r="R659" t="s">
        <v>8319</v>
      </c>
      <c r="S659">
        <f t="shared" si="35"/>
        <v>2015</v>
      </c>
    </row>
    <row r="660" spans="1:19" ht="32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42211.75</v>
      </c>
      <c r="J660" s="10">
        <v>42179.160752314812</v>
      </c>
      <c r="K660" t="b">
        <v>0</v>
      </c>
      <c r="L660">
        <v>276</v>
      </c>
      <c r="M660" t="b">
        <v>1</v>
      </c>
      <c r="N660" t="s">
        <v>8271</v>
      </c>
      <c r="O660">
        <f t="shared" si="33"/>
        <v>104</v>
      </c>
      <c r="P660" s="6">
        <f t="shared" si="34"/>
        <v>109.34</v>
      </c>
      <c r="Q660" s="12" t="s">
        <v>8317</v>
      </c>
      <c r="R660" t="s">
        <v>8319</v>
      </c>
      <c r="S660">
        <f t="shared" si="35"/>
        <v>2015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42239.593692129631</v>
      </c>
      <c r="J661" s="10">
        <v>42209.593692129631</v>
      </c>
      <c r="K661" t="b">
        <v>0</v>
      </c>
      <c r="L661">
        <v>21</v>
      </c>
      <c r="M661" t="b">
        <v>1</v>
      </c>
      <c r="N661" t="s">
        <v>8271</v>
      </c>
      <c r="O661">
        <f t="shared" si="33"/>
        <v>101</v>
      </c>
      <c r="P661" s="6">
        <f t="shared" si="34"/>
        <v>143.66999999999999</v>
      </c>
      <c r="Q661" s="12" t="s">
        <v>8317</v>
      </c>
      <c r="R661" t="s">
        <v>8319</v>
      </c>
      <c r="S661">
        <f t="shared" si="35"/>
        <v>2015</v>
      </c>
    </row>
    <row r="662" spans="1:19" ht="32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41952.783321759256</v>
      </c>
      <c r="J662" s="10">
        <v>41922.741655092592</v>
      </c>
      <c r="K662" t="b">
        <v>0</v>
      </c>
      <c r="L662">
        <v>18</v>
      </c>
      <c r="M662" t="b">
        <v>0</v>
      </c>
      <c r="N662" t="s">
        <v>8271</v>
      </c>
      <c r="O662">
        <f t="shared" si="33"/>
        <v>3</v>
      </c>
      <c r="P662" s="6">
        <f t="shared" si="34"/>
        <v>84.94</v>
      </c>
      <c r="Q662" s="12" t="s">
        <v>8317</v>
      </c>
      <c r="R662" t="s">
        <v>8319</v>
      </c>
      <c r="S662">
        <f t="shared" si="35"/>
        <v>2014</v>
      </c>
    </row>
    <row r="663" spans="1:19" ht="32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42666.645358796297</v>
      </c>
      <c r="J663" s="10">
        <v>42636.645358796297</v>
      </c>
      <c r="K663" t="b">
        <v>0</v>
      </c>
      <c r="L663">
        <v>9</v>
      </c>
      <c r="M663" t="b">
        <v>0</v>
      </c>
      <c r="N663" t="s">
        <v>8271</v>
      </c>
      <c r="O663">
        <f t="shared" si="33"/>
        <v>1</v>
      </c>
      <c r="P663" s="6">
        <f t="shared" si="34"/>
        <v>10.56</v>
      </c>
      <c r="Q663" s="12" t="s">
        <v>8317</v>
      </c>
      <c r="R663" t="s">
        <v>8319</v>
      </c>
      <c r="S663">
        <f t="shared" si="35"/>
        <v>2016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42020.438043981485</v>
      </c>
      <c r="J664" s="10">
        <v>41990.438043981485</v>
      </c>
      <c r="K664" t="b">
        <v>0</v>
      </c>
      <c r="L664">
        <v>4</v>
      </c>
      <c r="M664" t="b">
        <v>0</v>
      </c>
      <c r="N664" t="s">
        <v>8271</v>
      </c>
      <c r="O664">
        <f t="shared" si="33"/>
        <v>0</v>
      </c>
      <c r="P664" s="6">
        <f t="shared" si="34"/>
        <v>39</v>
      </c>
      <c r="Q664" s="12" t="s">
        <v>8317</v>
      </c>
      <c r="R664" t="s">
        <v>8319</v>
      </c>
      <c r="S664">
        <f t="shared" si="35"/>
        <v>2014</v>
      </c>
    </row>
    <row r="665" spans="1:19" ht="32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42203.843240740738</v>
      </c>
      <c r="J665" s="10">
        <v>42173.843240740738</v>
      </c>
      <c r="K665" t="b">
        <v>0</v>
      </c>
      <c r="L665">
        <v>7</v>
      </c>
      <c r="M665" t="b">
        <v>0</v>
      </c>
      <c r="N665" t="s">
        <v>8271</v>
      </c>
      <c r="O665">
        <f t="shared" si="33"/>
        <v>0</v>
      </c>
      <c r="P665" s="6">
        <f t="shared" si="34"/>
        <v>100</v>
      </c>
      <c r="Q665" s="12" t="s">
        <v>8317</v>
      </c>
      <c r="R665" t="s">
        <v>8319</v>
      </c>
      <c r="S665">
        <f t="shared" si="35"/>
        <v>2015</v>
      </c>
    </row>
    <row r="666" spans="1:19" ht="32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42107.666377314818</v>
      </c>
      <c r="J666" s="10">
        <v>42077.666377314818</v>
      </c>
      <c r="K666" t="b">
        <v>0</v>
      </c>
      <c r="L666">
        <v>29</v>
      </c>
      <c r="M666" t="b">
        <v>0</v>
      </c>
      <c r="N666" t="s">
        <v>8271</v>
      </c>
      <c r="O666">
        <f t="shared" si="33"/>
        <v>8</v>
      </c>
      <c r="P666" s="6">
        <f t="shared" si="34"/>
        <v>31.17</v>
      </c>
      <c r="Q666" s="12" t="s">
        <v>8317</v>
      </c>
      <c r="R666" t="s">
        <v>8319</v>
      </c>
      <c r="S666">
        <f t="shared" si="35"/>
        <v>2015</v>
      </c>
    </row>
    <row r="667" spans="1:19" ht="3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42748.711354166662</v>
      </c>
      <c r="J667" s="10">
        <v>42688.711354166662</v>
      </c>
      <c r="K667" t="b">
        <v>0</v>
      </c>
      <c r="L667">
        <v>12</v>
      </c>
      <c r="M667" t="b">
        <v>0</v>
      </c>
      <c r="N667" t="s">
        <v>8271</v>
      </c>
      <c r="O667">
        <f t="shared" si="33"/>
        <v>19</v>
      </c>
      <c r="P667" s="6">
        <f t="shared" si="34"/>
        <v>155.33000000000001</v>
      </c>
      <c r="Q667" s="12" t="s">
        <v>8317</v>
      </c>
      <c r="R667" t="s">
        <v>8319</v>
      </c>
      <c r="S667">
        <f t="shared" si="35"/>
        <v>2016</v>
      </c>
    </row>
    <row r="668" spans="1:19" ht="32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41868.832152777773</v>
      </c>
      <c r="J668" s="10">
        <v>41838.832152777773</v>
      </c>
      <c r="K668" t="b">
        <v>0</v>
      </c>
      <c r="L668">
        <v>4</v>
      </c>
      <c r="M668" t="b">
        <v>0</v>
      </c>
      <c r="N668" t="s">
        <v>8271</v>
      </c>
      <c r="O668">
        <f t="shared" si="33"/>
        <v>0</v>
      </c>
      <c r="P668" s="6">
        <f t="shared" si="34"/>
        <v>2</v>
      </c>
      <c r="Q668" s="12" t="s">
        <v>8317</v>
      </c>
      <c r="R668" t="s">
        <v>8319</v>
      </c>
      <c r="S668">
        <f t="shared" si="35"/>
        <v>2014</v>
      </c>
    </row>
    <row r="669" spans="1:19" ht="32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42672.373414351852</v>
      </c>
      <c r="J669" s="10">
        <v>42632.373414351852</v>
      </c>
      <c r="K669" t="b">
        <v>0</v>
      </c>
      <c r="L669">
        <v>28</v>
      </c>
      <c r="M669" t="b">
        <v>0</v>
      </c>
      <c r="N669" t="s">
        <v>8271</v>
      </c>
      <c r="O669">
        <f t="shared" si="33"/>
        <v>10</v>
      </c>
      <c r="P669" s="6">
        <f t="shared" si="34"/>
        <v>178.93</v>
      </c>
      <c r="Q669" s="12" t="s">
        <v>8317</v>
      </c>
      <c r="R669" t="s">
        <v>8319</v>
      </c>
      <c r="S669">
        <f t="shared" si="35"/>
        <v>2016</v>
      </c>
    </row>
    <row r="670" spans="1:19" ht="32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42135.831273148149</v>
      </c>
      <c r="J670" s="10">
        <v>42090.831273148149</v>
      </c>
      <c r="K670" t="b">
        <v>0</v>
      </c>
      <c r="L670">
        <v>25</v>
      </c>
      <c r="M670" t="b">
        <v>0</v>
      </c>
      <c r="N670" t="s">
        <v>8271</v>
      </c>
      <c r="O670">
        <f t="shared" si="33"/>
        <v>5</v>
      </c>
      <c r="P670" s="6">
        <f t="shared" si="34"/>
        <v>27.36</v>
      </c>
      <c r="Q670" s="12" t="s">
        <v>8317</v>
      </c>
      <c r="R670" t="s">
        <v>8319</v>
      </c>
      <c r="S670">
        <f t="shared" si="35"/>
        <v>2015</v>
      </c>
    </row>
    <row r="671" spans="1:19" ht="3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42557.625671296293</v>
      </c>
      <c r="J671" s="10">
        <v>42527.625671296293</v>
      </c>
      <c r="K671" t="b">
        <v>0</v>
      </c>
      <c r="L671">
        <v>28</v>
      </c>
      <c r="M671" t="b">
        <v>0</v>
      </c>
      <c r="N671" t="s">
        <v>8271</v>
      </c>
      <c r="O671">
        <f t="shared" si="33"/>
        <v>22</v>
      </c>
      <c r="P671" s="6">
        <f t="shared" si="34"/>
        <v>1536.25</v>
      </c>
      <c r="Q671" s="12" t="s">
        <v>8317</v>
      </c>
      <c r="R671" t="s">
        <v>8319</v>
      </c>
      <c r="S671">
        <f t="shared" si="35"/>
        <v>2016</v>
      </c>
    </row>
    <row r="672" spans="1:19" ht="32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42540.340277777781</v>
      </c>
      <c r="J672" s="10">
        <v>42506.709722222222</v>
      </c>
      <c r="K672" t="b">
        <v>0</v>
      </c>
      <c r="L672">
        <v>310</v>
      </c>
      <c r="M672" t="b">
        <v>0</v>
      </c>
      <c r="N672" t="s">
        <v>8271</v>
      </c>
      <c r="O672">
        <f t="shared" si="33"/>
        <v>29</v>
      </c>
      <c r="P672" s="6">
        <f t="shared" si="34"/>
        <v>85</v>
      </c>
      <c r="Q672" s="12" t="s">
        <v>8317</v>
      </c>
      <c r="R672" t="s">
        <v>8319</v>
      </c>
      <c r="S672">
        <f t="shared" si="35"/>
        <v>2016</v>
      </c>
    </row>
    <row r="673" spans="1:19" ht="32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42018.166666666672</v>
      </c>
      <c r="J673" s="10">
        <v>41984.692731481482</v>
      </c>
      <c r="K673" t="b">
        <v>0</v>
      </c>
      <c r="L673">
        <v>15</v>
      </c>
      <c r="M673" t="b">
        <v>0</v>
      </c>
      <c r="N673" t="s">
        <v>8271</v>
      </c>
      <c r="O673">
        <f t="shared" si="33"/>
        <v>39</v>
      </c>
      <c r="P673" s="6">
        <f t="shared" si="34"/>
        <v>788.53</v>
      </c>
      <c r="Q673" s="12" t="s">
        <v>8317</v>
      </c>
      <c r="R673" t="s">
        <v>8319</v>
      </c>
      <c r="S673">
        <f t="shared" si="35"/>
        <v>2014</v>
      </c>
    </row>
    <row r="674" spans="1:19" ht="32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42005.207638888889</v>
      </c>
      <c r="J674" s="10">
        <v>41974.219490740739</v>
      </c>
      <c r="K674" t="b">
        <v>0</v>
      </c>
      <c r="L674">
        <v>215</v>
      </c>
      <c r="M674" t="b">
        <v>0</v>
      </c>
      <c r="N674" t="s">
        <v>8271</v>
      </c>
      <c r="O674">
        <f t="shared" si="33"/>
        <v>22</v>
      </c>
      <c r="P674" s="6">
        <f t="shared" si="34"/>
        <v>50.3</v>
      </c>
      <c r="Q674" s="12" t="s">
        <v>8317</v>
      </c>
      <c r="R674" t="s">
        <v>8319</v>
      </c>
      <c r="S674">
        <f t="shared" si="35"/>
        <v>2014</v>
      </c>
    </row>
    <row r="675" spans="1:19" ht="32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41883.840474537035</v>
      </c>
      <c r="J675" s="10">
        <v>41838.840474537035</v>
      </c>
      <c r="K675" t="b">
        <v>0</v>
      </c>
      <c r="L675">
        <v>3</v>
      </c>
      <c r="M675" t="b">
        <v>0</v>
      </c>
      <c r="N675" t="s">
        <v>8271</v>
      </c>
      <c r="O675">
        <f t="shared" si="33"/>
        <v>0</v>
      </c>
      <c r="P675" s="6">
        <f t="shared" si="34"/>
        <v>68.33</v>
      </c>
      <c r="Q675" s="12" t="s">
        <v>8317</v>
      </c>
      <c r="R675" t="s">
        <v>8319</v>
      </c>
      <c r="S675">
        <f t="shared" si="35"/>
        <v>2014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41863.116053240738</v>
      </c>
      <c r="J676" s="10">
        <v>41803.116053240738</v>
      </c>
      <c r="K676" t="b">
        <v>0</v>
      </c>
      <c r="L676">
        <v>2</v>
      </c>
      <c r="M676" t="b">
        <v>0</v>
      </c>
      <c r="N676" t="s">
        <v>8271</v>
      </c>
      <c r="O676">
        <f t="shared" si="33"/>
        <v>0</v>
      </c>
      <c r="P676" s="6">
        <f t="shared" si="34"/>
        <v>7.5</v>
      </c>
      <c r="Q676" s="12" t="s">
        <v>8317</v>
      </c>
      <c r="R676" t="s">
        <v>8319</v>
      </c>
      <c r="S676">
        <f t="shared" si="35"/>
        <v>2014</v>
      </c>
    </row>
    <row r="677" spans="1:19" ht="32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42005.290972222225</v>
      </c>
      <c r="J677" s="10">
        <v>41975.930601851855</v>
      </c>
      <c r="K677" t="b">
        <v>0</v>
      </c>
      <c r="L677">
        <v>26</v>
      </c>
      <c r="M677" t="b">
        <v>0</v>
      </c>
      <c r="N677" t="s">
        <v>8271</v>
      </c>
      <c r="O677">
        <f t="shared" si="33"/>
        <v>15</v>
      </c>
      <c r="P677" s="6">
        <f t="shared" si="34"/>
        <v>34.270000000000003</v>
      </c>
      <c r="Q677" s="12" t="s">
        <v>8317</v>
      </c>
      <c r="R677" t="s">
        <v>8319</v>
      </c>
      <c r="S677">
        <f t="shared" si="35"/>
        <v>2014</v>
      </c>
    </row>
    <row r="678" spans="1:19" ht="32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42042.76829861111</v>
      </c>
      <c r="J678" s="10">
        <v>42012.76829861111</v>
      </c>
      <c r="K678" t="b">
        <v>0</v>
      </c>
      <c r="L678">
        <v>24</v>
      </c>
      <c r="M678" t="b">
        <v>0</v>
      </c>
      <c r="N678" t="s">
        <v>8271</v>
      </c>
      <c r="O678">
        <f t="shared" si="33"/>
        <v>1</v>
      </c>
      <c r="P678" s="6">
        <f t="shared" si="34"/>
        <v>61.29</v>
      </c>
      <c r="Q678" s="12" t="s">
        <v>8317</v>
      </c>
      <c r="R678" t="s">
        <v>8319</v>
      </c>
      <c r="S678">
        <f t="shared" si="35"/>
        <v>2015</v>
      </c>
    </row>
    <row r="679" spans="1:19" ht="32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42549.403877314813</v>
      </c>
      <c r="J679" s="10">
        <v>42504.403877314813</v>
      </c>
      <c r="K679" t="b">
        <v>0</v>
      </c>
      <c r="L679">
        <v>96</v>
      </c>
      <c r="M679" t="b">
        <v>0</v>
      </c>
      <c r="N679" t="s">
        <v>8271</v>
      </c>
      <c r="O679">
        <f t="shared" si="33"/>
        <v>26</v>
      </c>
      <c r="P679" s="6">
        <f t="shared" si="34"/>
        <v>133.25</v>
      </c>
      <c r="Q679" s="12" t="s">
        <v>8317</v>
      </c>
      <c r="R679" t="s">
        <v>8319</v>
      </c>
      <c r="S679">
        <f t="shared" si="35"/>
        <v>2016</v>
      </c>
    </row>
    <row r="680" spans="1:19" ht="32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42511.376597222217</v>
      </c>
      <c r="J680" s="10">
        <v>42481.376597222217</v>
      </c>
      <c r="K680" t="b">
        <v>0</v>
      </c>
      <c r="L680">
        <v>17</v>
      </c>
      <c r="M680" t="b">
        <v>0</v>
      </c>
      <c r="N680" t="s">
        <v>8271</v>
      </c>
      <c r="O680">
        <f t="shared" si="33"/>
        <v>4</v>
      </c>
      <c r="P680" s="6">
        <f t="shared" si="34"/>
        <v>65.180000000000007</v>
      </c>
      <c r="Q680" s="12" t="s">
        <v>8317</v>
      </c>
      <c r="R680" t="s">
        <v>8319</v>
      </c>
      <c r="S680">
        <f t="shared" si="35"/>
        <v>2016</v>
      </c>
    </row>
    <row r="681" spans="1:19" ht="32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42616.695706018523</v>
      </c>
      <c r="J681" s="10">
        <v>42556.695706018523</v>
      </c>
      <c r="K681" t="b">
        <v>0</v>
      </c>
      <c r="L681">
        <v>94</v>
      </c>
      <c r="M681" t="b">
        <v>0</v>
      </c>
      <c r="N681" t="s">
        <v>8271</v>
      </c>
      <c r="O681">
        <f t="shared" si="33"/>
        <v>15</v>
      </c>
      <c r="P681" s="6">
        <f t="shared" si="34"/>
        <v>93.9</v>
      </c>
      <c r="Q681" s="12" t="s">
        <v>8317</v>
      </c>
      <c r="R681" t="s">
        <v>8319</v>
      </c>
      <c r="S681">
        <f t="shared" si="35"/>
        <v>2016</v>
      </c>
    </row>
    <row r="682" spans="1:19" ht="32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41899.501516203702</v>
      </c>
      <c r="J682" s="10">
        <v>41864.501516203702</v>
      </c>
      <c r="K682" t="b">
        <v>0</v>
      </c>
      <c r="L682">
        <v>129</v>
      </c>
      <c r="M682" t="b">
        <v>0</v>
      </c>
      <c r="N682" t="s">
        <v>8271</v>
      </c>
      <c r="O682">
        <f t="shared" si="33"/>
        <v>26</v>
      </c>
      <c r="P682" s="6">
        <f t="shared" si="34"/>
        <v>150.65</v>
      </c>
      <c r="Q682" s="12" t="s">
        <v>8317</v>
      </c>
      <c r="R682" t="s">
        <v>8319</v>
      </c>
      <c r="S682">
        <f t="shared" si="35"/>
        <v>2014</v>
      </c>
    </row>
    <row r="683" spans="1:19" ht="32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42669.805601851855</v>
      </c>
      <c r="J683" s="10">
        <v>42639.805601851855</v>
      </c>
      <c r="K683" t="b">
        <v>0</v>
      </c>
      <c r="L683">
        <v>1</v>
      </c>
      <c r="M683" t="b">
        <v>0</v>
      </c>
      <c r="N683" t="s">
        <v>8271</v>
      </c>
      <c r="O683">
        <f t="shared" si="33"/>
        <v>0</v>
      </c>
      <c r="P683" s="6">
        <f t="shared" si="34"/>
        <v>1</v>
      </c>
      <c r="Q683" s="12" t="s">
        <v>8317</v>
      </c>
      <c r="R683" t="s">
        <v>8319</v>
      </c>
      <c r="S683">
        <f t="shared" si="35"/>
        <v>2016</v>
      </c>
    </row>
    <row r="684" spans="1:19" ht="32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42808.723634259259</v>
      </c>
      <c r="J684" s="10">
        <v>42778.765300925923</v>
      </c>
      <c r="K684" t="b">
        <v>0</v>
      </c>
      <c r="L684">
        <v>4</v>
      </c>
      <c r="M684" t="b">
        <v>0</v>
      </c>
      <c r="N684" t="s">
        <v>8271</v>
      </c>
      <c r="O684">
        <f t="shared" si="33"/>
        <v>0</v>
      </c>
      <c r="P684" s="6">
        <f t="shared" si="34"/>
        <v>13.25</v>
      </c>
      <c r="Q684" s="12" t="s">
        <v>8317</v>
      </c>
      <c r="R684" t="s">
        <v>8319</v>
      </c>
      <c r="S684">
        <f t="shared" si="35"/>
        <v>2017</v>
      </c>
    </row>
    <row r="685" spans="1:19" ht="32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42674.900046296301</v>
      </c>
      <c r="J685" s="10">
        <v>42634.900046296301</v>
      </c>
      <c r="K685" t="b">
        <v>0</v>
      </c>
      <c r="L685">
        <v>3</v>
      </c>
      <c r="M685" t="b">
        <v>0</v>
      </c>
      <c r="N685" t="s">
        <v>8271</v>
      </c>
      <c r="O685">
        <f t="shared" si="33"/>
        <v>1</v>
      </c>
      <c r="P685" s="6">
        <f t="shared" si="34"/>
        <v>99.33</v>
      </c>
      <c r="Q685" s="12" t="s">
        <v>8317</v>
      </c>
      <c r="R685" t="s">
        <v>8319</v>
      </c>
      <c r="S685">
        <f t="shared" si="35"/>
        <v>2016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41845.125</v>
      </c>
      <c r="J686" s="10">
        <v>41809.473275462966</v>
      </c>
      <c r="K686" t="b">
        <v>0</v>
      </c>
      <c r="L686">
        <v>135</v>
      </c>
      <c r="M686" t="b">
        <v>0</v>
      </c>
      <c r="N686" t="s">
        <v>8271</v>
      </c>
      <c r="O686">
        <f t="shared" si="33"/>
        <v>7</v>
      </c>
      <c r="P686" s="6">
        <f t="shared" si="34"/>
        <v>177.39</v>
      </c>
      <c r="Q686" s="12" t="s">
        <v>8317</v>
      </c>
      <c r="R686" t="s">
        <v>8319</v>
      </c>
      <c r="S686">
        <f t="shared" si="35"/>
        <v>2014</v>
      </c>
    </row>
    <row r="687" spans="1:19" ht="32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42016.866574074069</v>
      </c>
      <c r="J687" s="10">
        <v>41971.866574074069</v>
      </c>
      <c r="K687" t="b">
        <v>0</v>
      </c>
      <c r="L687">
        <v>10</v>
      </c>
      <c r="M687" t="b">
        <v>0</v>
      </c>
      <c r="N687" t="s">
        <v>8271</v>
      </c>
      <c r="O687">
        <f t="shared" si="33"/>
        <v>28</v>
      </c>
      <c r="P687" s="6">
        <f t="shared" si="34"/>
        <v>55.3</v>
      </c>
      <c r="Q687" s="12" t="s">
        <v>8317</v>
      </c>
      <c r="R687" t="s">
        <v>8319</v>
      </c>
      <c r="S687">
        <f t="shared" si="35"/>
        <v>2014</v>
      </c>
    </row>
    <row r="688" spans="1:19" ht="3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42219.673263888893</v>
      </c>
      <c r="J688" s="10">
        <v>42189.673263888893</v>
      </c>
      <c r="K688" t="b">
        <v>0</v>
      </c>
      <c r="L688">
        <v>0</v>
      </c>
      <c r="M688" t="b">
        <v>0</v>
      </c>
      <c r="N688" t="s">
        <v>8271</v>
      </c>
      <c r="O688">
        <f t="shared" si="33"/>
        <v>0</v>
      </c>
      <c r="P688" s="6" t="str">
        <f t="shared" si="34"/>
        <v>0</v>
      </c>
      <c r="Q688" s="12" t="s">
        <v>8317</v>
      </c>
      <c r="R688" t="s">
        <v>8319</v>
      </c>
      <c r="S688">
        <f t="shared" si="35"/>
        <v>2015</v>
      </c>
    </row>
    <row r="689" spans="1:19" ht="32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42771.750613425931</v>
      </c>
      <c r="J689" s="10">
        <v>42711.750613425931</v>
      </c>
      <c r="K689" t="b">
        <v>0</v>
      </c>
      <c r="L689">
        <v>6</v>
      </c>
      <c r="M689" t="b">
        <v>0</v>
      </c>
      <c r="N689" t="s">
        <v>8271</v>
      </c>
      <c r="O689">
        <f t="shared" si="33"/>
        <v>4</v>
      </c>
      <c r="P689" s="6">
        <f t="shared" si="34"/>
        <v>591.66999999999996</v>
      </c>
      <c r="Q689" s="12" t="s">
        <v>8317</v>
      </c>
      <c r="R689" t="s">
        <v>8319</v>
      </c>
      <c r="S689">
        <f t="shared" si="35"/>
        <v>2016</v>
      </c>
    </row>
    <row r="690" spans="1:19" ht="32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42292.104780092588</v>
      </c>
      <c r="J690" s="10">
        <v>42262.104780092588</v>
      </c>
      <c r="K690" t="b">
        <v>0</v>
      </c>
      <c r="L690">
        <v>36</v>
      </c>
      <c r="M690" t="b">
        <v>0</v>
      </c>
      <c r="N690" t="s">
        <v>8271</v>
      </c>
      <c r="O690">
        <f t="shared" si="33"/>
        <v>73</v>
      </c>
      <c r="P690" s="6">
        <f t="shared" si="34"/>
        <v>405.5</v>
      </c>
      <c r="Q690" s="12" t="s">
        <v>8317</v>
      </c>
      <c r="R690" t="s">
        <v>8319</v>
      </c>
      <c r="S690">
        <f t="shared" si="35"/>
        <v>2015</v>
      </c>
    </row>
    <row r="691" spans="1:19" ht="32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42712.207638888889</v>
      </c>
      <c r="J691" s="10">
        <v>42675.66778935185</v>
      </c>
      <c r="K691" t="b">
        <v>0</v>
      </c>
      <c r="L691">
        <v>336</v>
      </c>
      <c r="M691" t="b">
        <v>0</v>
      </c>
      <c r="N691" t="s">
        <v>8271</v>
      </c>
      <c r="O691">
        <f t="shared" si="33"/>
        <v>58</v>
      </c>
      <c r="P691" s="6">
        <f t="shared" si="34"/>
        <v>343.15</v>
      </c>
      <c r="Q691" s="12" t="s">
        <v>8317</v>
      </c>
      <c r="R691" t="s">
        <v>8319</v>
      </c>
      <c r="S691">
        <f t="shared" si="35"/>
        <v>2016</v>
      </c>
    </row>
    <row r="692" spans="1:19" ht="16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42622.25</v>
      </c>
      <c r="J692" s="10">
        <v>42579.634733796294</v>
      </c>
      <c r="K692" t="b">
        <v>0</v>
      </c>
      <c r="L692">
        <v>34</v>
      </c>
      <c r="M692" t="b">
        <v>0</v>
      </c>
      <c r="N692" t="s">
        <v>8271</v>
      </c>
      <c r="O692">
        <f t="shared" si="33"/>
        <v>12</v>
      </c>
      <c r="P692" s="6">
        <f t="shared" si="34"/>
        <v>72.59</v>
      </c>
      <c r="Q692" s="12" t="s">
        <v>8317</v>
      </c>
      <c r="R692" t="s">
        <v>8319</v>
      </c>
      <c r="S692">
        <f t="shared" si="35"/>
        <v>2016</v>
      </c>
    </row>
    <row r="693" spans="1:19" ht="32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42186.028310185182</v>
      </c>
      <c r="J693" s="10">
        <v>42158.028310185182</v>
      </c>
      <c r="K693" t="b">
        <v>0</v>
      </c>
      <c r="L693">
        <v>10</v>
      </c>
      <c r="M693" t="b">
        <v>0</v>
      </c>
      <c r="N693" t="s">
        <v>8271</v>
      </c>
      <c r="O693">
        <f t="shared" si="33"/>
        <v>1</v>
      </c>
      <c r="P693" s="6">
        <f t="shared" si="34"/>
        <v>26</v>
      </c>
      <c r="Q693" s="12" t="s">
        <v>8317</v>
      </c>
      <c r="R693" t="s">
        <v>8319</v>
      </c>
      <c r="S693">
        <f t="shared" si="35"/>
        <v>2015</v>
      </c>
    </row>
    <row r="694" spans="1:19" ht="32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42726.37572916667</v>
      </c>
      <c r="J694" s="10">
        <v>42696.37572916667</v>
      </c>
      <c r="K694" t="b">
        <v>0</v>
      </c>
      <c r="L694">
        <v>201</v>
      </c>
      <c r="M694" t="b">
        <v>0</v>
      </c>
      <c r="N694" t="s">
        <v>8271</v>
      </c>
      <c r="O694">
        <f t="shared" si="33"/>
        <v>7</v>
      </c>
      <c r="P694" s="6">
        <f t="shared" si="34"/>
        <v>6.5</v>
      </c>
      <c r="Q694" s="12" t="s">
        <v>8317</v>
      </c>
      <c r="R694" t="s">
        <v>8319</v>
      </c>
      <c r="S694">
        <f t="shared" si="35"/>
        <v>2016</v>
      </c>
    </row>
    <row r="695" spans="1:19" ht="16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42124.808182870373</v>
      </c>
      <c r="J695" s="10">
        <v>42094.808182870373</v>
      </c>
      <c r="K695" t="b">
        <v>0</v>
      </c>
      <c r="L695">
        <v>296</v>
      </c>
      <c r="M695" t="b">
        <v>0</v>
      </c>
      <c r="N695" t="s">
        <v>8271</v>
      </c>
      <c r="O695">
        <f t="shared" si="33"/>
        <v>35</v>
      </c>
      <c r="P695" s="6">
        <f t="shared" si="34"/>
        <v>119.39</v>
      </c>
      <c r="Q695" s="12" t="s">
        <v>8317</v>
      </c>
      <c r="R695" t="s">
        <v>8319</v>
      </c>
      <c r="S695">
        <f t="shared" si="35"/>
        <v>2015</v>
      </c>
    </row>
    <row r="696" spans="1:19" ht="32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42767.663877314815</v>
      </c>
      <c r="J696" s="10">
        <v>42737.663877314815</v>
      </c>
      <c r="K696" t="b">
        <v>0</v>
      </c>
      <c r="L696">
        <v>7</v>
      </c>
      <c r="M696" t="b">
        <v>0</v>
      </c>
      <c r="N696" t="s">
        <v>8271</v>
      </c>
      <c r="O696">
        <f t="shared" si="33"/>
        <v>0</v>
      </c>
      <c r="P696" s="6">
        <f t="shared" si="34"/>
        <v>84.29</v>
      </c>
      <c r="Q696" s="12" t="s">
        <v>8317</v>
      </c>
      <c r="R696" t="s">
        <v>8319</v>
      </c>
      <c r="S696">
        <f t="shared" si="35"/>
        <v>2017</v>
      </c>
    </row>
    <row r="697" spans="1:19" ht="32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41943.521064814813</v>
      </c>
      <c r="J697" s="10">
        <v>41913.521064814813</v>
      </c>
      <c r="K697" t="b">
        <v>0</v>
      </c>
      <c r="L697">
        <v>7</v>
      </c>
      <c r="M697" t="b">
        <v>0</v>
      </c>
      <c r="N697" t="s">
        <v>8271</v>
      </c>
      <c r="O697">
        <f t="shared" si="33"/>
        <v>1</v>
      </c>
      <c r="P697" s="6">
        <f t="shared" si="34"/>
        <v>90.86</v>
      </c>
      <c r="Q697" s="12" t="s">
        <v>8317</v>
      </c>
      <c r="R697" t="s">
        <v>8319</v>
      </c>
      <c r="S697">
        <f t="shared" si="35"/>
        <v>2014</v>
      </c>
    </row>
    <row r="698" spans="1:19" ht="16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41845.927106481482</v>
      </c>
      <c r="J698" s="10">
        <v>41815.927106481482</v>
      </c>
      <c r="K698" t="b">
        <v>0</v>
      </c>
      <c r="L698">
        <v>1</v>
      </c>
      <c r="M698" t="b">
        <v>0</v>
      </c>
      <c r="N698" t="s">
        <v>8271</v>
      </c>
      <c r="O698">
        <f t="shared" si="33"/>
        <v>0</v>
      </c>
      <c r="P698" s="6">
        <f t="shared" si="34"/>
        <v>1</v>
      </c>
      <c r="Q698" s="12" t="s">
        <v>8317</v>
      </c>
      <c r="R698" t="s">
        <v>8319</v>
      </c>
      <c r="S698">
        <f t="shared" si="35"/>
        <v>2014</v>
      </c>
    </row>
    <row r="699" spans="1:19" ht="32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42403.523020833338</v>
      </c>
      <c r="J699" s="10">
        <v>42388.523020833338</v>
      </c>
      <c r="K699" t="b">
        <v>0</v>
      </c>
      <c r="L699">
        <v>114</v>
      </c>
      <c r="M699" t="b">
        <v>0</v>
      </c>
      <c r="N699" t="s">
        <v>8271</v>
      </c>
      <c r="O699">
        <f t="shared" si="33"/>
        <v>46</v>
      </c>
      <c r="P699" s="6">
        <f t="shared" si="34"/>
        <v>20.34</v>
      </c>
      <c r="Q699" s="12" t="s">
        <v>8317</v>
      </c>
      <c r="R699" t="s">
        <v>8319</v>
      </c>
      <c r="S699">
        <f t="shared" si="35"/>
        <v>2016</v>
      </c>
    </row>
    <row r="700" spans="1:19" ht="32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41900.083333333336</v>
      </c>
      <c r="J700" s="10">
        <v>41866.931076388893</v>
      </c>
      <c r="K700" t="b">
        <v>0</v>
      </c>
      <c r="L700">
        <v>29</v>
      </c>
      <c r="M700" t="b">
        <v>0</v>
      </c>
      <c r="N700" t="s">
        <v>8271</v>
      </c>
      <c r="O700">
        <f t="shared" si="33"/>
        <v>15</v>
      </c>
      <c r="P700" s="6">
        <f t="shared" si="34"/>
        <v>530.69000000000005</v>
      </c>
      <c r="Q700" s="12" t="s">
        <v>8317</v>
      </c>
      <c r="R700" t="s">
        <v>8319</v>
      </c>
      <c r="S700">
        <f t="shared" si="35"/>
        <v>2014</v>
      </c>
    </row>
    <row r="701" spans="1:19" ht="32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41600.666666666664</v>
      </c>
      <c r="J701" s="10">
        <v>41563.485509259262</v>
      </c>
      <c r="K701" t="b">
        <v>0</v>
      </c>
      <c r="L701">
        <v>890</v>
      </c>
      <c r="M701" t="b">
        <v>0</v>
      </c>
      <c r="N701" t="s">
        <v>8271</v>
      </c>
      <c r="O701">
        <f t="shared" si="33"/>
        <v>82</v>
      </c>
      <c r="P701" s="6">
        <f t="shared" si="34"/>
        <v>120.39</v>
      </c>
      <c r="Q701" s="12" t="s">
        <v>8317</v>
      </c>
      <c r="R701" t="s">
        <v>8319</v>
      </c>
      <c r="S701">
        <f t="shared" si="35"/>
        <v>2013</v>
      </c>
    </row>
    <row r="702" spans="1:19" ht="32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42745.688437500001</v>
      </c>
      <c r="J702" s="10">
        <v>42715.688437500001</v>
      </c>
      <c r="K702" t="b">
        <v>0</v>
      </c>
      <c r="L702">
        <v>31</v>
      </c>
      <c r="M702" t="b">
        <v>0</v>
      </c>
      <c r="N702" t="s">
        <v>8271</v>
      </c>
      <c r="O702">
        <f t="shared" si="33"/>
        <v>3</v>
      </c>
      <c r="P702" s="6">
        <f t="shared" si="34"/>
        <v>13</v>
      </c>
      <c r="Q702" s="12" t="s">
        <v>8317</v>
      </c>
      <c r="R702" t="s">
        <v>8319</v>
      </c>
      <c r="S702">
        <f t="shared" si="35"/>
        <v>2016</v>
      </c>
    </row>
    <row r="703" spans="1:19" ht="32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41843.662962962961</v>
      </c>
      <c r="J703" s="10">
        <v>41813.662962962961</v>
      </c>
      <c r="K703" t="b">
        <v>0</v>
      </c>
      <c r="L703">
        <v>21</v>
      </c>
      <c r="M703" t="b">
        <v>0</v>
      </c>
      <c r="N703" t="s">
        <v>8271</v>
      </c>
      <c r="O703">
        <f t="shared" si="33"/>
        <v>27</v>
      </c>
      <c r="P703" s="6">
        <f t="shared" si="34"/>
        <v>291.33</v>
      </c>
      <c r="Q703" s="12" t="s">
        <v>8317</v>
      </c>
      <c r="R703" t="s">
        <v>8319</v>
      </c>
      <c r="S703">
        <f t="shared" si="35"/>
        <v>2014</v>
      </c>
    </row>
    <row r="704" spans="1:19" ht="32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42698.768368055556</v>
      </c>
      <c r="J704" s="10">
        <v>42668.726701388892</v>
      </c>
      <c r="K704" t="b">
        <v>0</v>
      </c>
      <c r="L704">
        <v>37</v>
      </c>
      <c r="M704" t="b">
        <v>0</v>
      </c>
      <c r="N704" t="s">
        <v>8271</v>
      </c>
      <c r="O704">
        <f t="shared" si="33"/>
        <v>31</v>
      </c>
      <c r="P704" s="6">
        <f t="shared" si="34"/>
        <v>124.92</v>
      </c>
      <c r="Q704" s="12" t="s">
        <v>8317</v>
      </c>
      <c r="R704" t="s">
        <v>8319</v>
      </c>
      <c r="S704">
        <f t="shared" si="35"/>
        <v>2016</v>
      </c>
    </row>
    <row r="705" spans="1:19" ht="3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42766.98055555555</v>
      </c>
      <c r="J705" s="10">
        <v>42711.950798611113</v>
      </c>
      <c r="K705" t="b">
        <v>0</v>
      </c>
      <c r="L705">
        <v>7</v>
      </c>
      <c r="M705" t="b">
        <v>0</v>
      </c>
      <c r="N705" t="s">
        <v>8271</v>
      </c>
      <c r="O705">
        <f t="shared" si="33"/>
        <v>6</v>
      </c>
      <c r="P705" s="6">
        <f t="shared" si="34"/>
        <v>119.57</v>
      </c>
      <c r="Q705" s="12" t="s">
        <v>8317</v>
      </c>
      <c r="R705" t="s">
        <v>8319</v>
      </c>
      <c r="S705">
        <f t="shared" si="35"/>
        <v>2016</v>
      </c>
    </row>
    <row r="706" spans="1:19" ht="32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42786.192916666667</v>
      </c>
      <c r="J706" s="10">
        <v>42726.192916666667</v>
      </c>
      <c r="K706" t="b">
        <v>0</v>
      </c>
      <c r="L706">
        <v>4</v>
      </c>
      <c r="M706" t="b">
        <v>0</v>
      </c>
      <c r="N706" t="s">
        <v>8271</v>
      </c>
      <c r="O706">
        <f t="shared" si="33"/>
        <v>1</v>
      </c>
      <c r="P706" s="6">
        <f t="shared" si="34"/>
        <v>120.25</v>
      </c>
      <c r="Q706" s="12" t="s">
        <v>8317</v>
      </c>
      <c r="R706" t="s">
        <v>8319</v>
      </c>
      <c r="S706">
        <f t="shared" si="35"/>
        <v>2016</v>
      </c>
    </row>
    <row r="707" spans="1:19" ht="16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42756.491643518515</v>
      </c>
      <c r="J707" s="10">
        <v>42726.491643518515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 s="6">
        <f t="shared" si="34"/>
        <v>195.4</v>
      </c>
      <c r="Q707" s="12" t="s">
        <v>8317</v>
      </c>
      <c r="R707" t="s">
        <v>8319</v>
      </c>
      <c r="S707">
        <f t="shared" si="35"/>
        <v>2016</v>
      </c>
    </row>
    <row r="708" spans="1:19" ht="32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42718.777083333334</v>
      </c>
      <c r="J708" s="10">
        <v>42676.995173611111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 s="6" t="str">
        <f t="shared" si="34"/>
        <v>0</v>
      </c>
      <c r="Q708" s="12" t="s">
        <v>8317</v>
      </c>
      <c r="R708" t="s">
        <v>8319</v>
      </c>
      <c r="S708">
        <f t="shared" si="35"/>
        <v>2016</v>
      </c>
    </row>
    <row r="709" spans="1:19" ht="32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42736.663506944446</v>
      </c>
      <c r="J709" s="10">
        <v>42696.663506944446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 s="6">
        <f t="shared" si="34"/>
        <v>117.7</v>
      </c>
      <c r="Q709" s="12" t="s">
        <v>8317</v>
      </c>
      <c r="R709" t="s">
        <v>8319</v>
      </c>
      <c r="S709">
        <f t="shared" si="35"/>
        <v>2016</v>
      </c>
    </row>
    <row r="710" spans="1:19" ht="3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41895.581018518518</v>
      </c>
      <c r="J710" s="10">
        <v>41835.581018518518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 s="6">
        <f t="shared" si="34"/>
        <v>23.95</v>
      </c>
      <c r="Q710" s="12" t="s">
        <v>8317</v>
      </c>
      <c r="R710" t="s">
        <v>8319</v>
      </c>
      <c r="S710">
        <f t="shared" si="35"/>
        <v>2014</v>
      </c>
    </row>
    <row r="711" spans="1:19" ht="16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41978.041192129633</v>
      </c>
      <c r="J711" s="10">
        <v>41948.041192129633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 s="6">
        <f t="shared" si="34"/>
        <v>30.5</v>
      </c>
      <c r="Q711" s="12" t="s">
        <v>8317</v>
      </c>
      <c r="R711" t="s">
        <v>8319</v>
      </c>
      <c r="S711">
        <f t="shared" si="35"/>
        <v>2014</v>
      </c>
    </row>
    <row r="712" spans="1:19" ht="16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41871.030555555553</v>
      </c>
      <c r="J712" s="10">
        <v>41837.984976851854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 s="6" t="str">
        <f t="shared" si="34"/>
        <v>0</v>
      </c>
      <c r="Q712" s="12" t="s">
        <v>8317</v>
      </c>
      <c r="R712" t="s">
        <v>8319</v>
      </c>
      <c r="S712">
        <f t="shared" si="35"/>
        <v>2014</v>
      </c>
    </row>
    <row r="713" spans="1:19" ht="32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42718.500787037032</v>
      </c>
      <c r="J713" s="10">
        <v>42678.459120370375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 s="6">
        <f t="shared" si="34"/>
        <v>99.97</v>
      </c>
      <c r="Q713" s="12" t="s">
        <v>8317</v>
      </c>
      <c r="R713" t="s">
        <v>8319</v>
      </c>
      <c r="S713">
        <f t="shared" si="35"/>
        <v>2016</v>
      </c>
    </row>
    <row r="714" spans="1:19" ht="32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42414.680925925924</v>
      </c>
      <c r="J714" s="10">
        <v>42384.680925925924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36">ROUND(E714/D714*100,0)</f>
        <v>0</v>
      </c>
      <c r="P714" s="6">
        <f t="shared" ref="P714:P777" si="37">IFERROR(ROUND(E714/L714,2),"0")</f>
        <v>26.25</v>
      </c>
      <c r="Q714" s="12" t="s">
        <v>8317</v>
      </c>
      <c r="R714" t="s">
        <v>8319</v>
      </c>
      <c r="S714">
        <f t="shared" ref="S714:S777" si="38">YEAR(J714)</f>
        <v>2016</v>
      </c>
    </row>
    <row r="715" spans="1:19" ht="32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42526.529305555552</v>
      </c>
      <c r="J715" s="10">
        <v>42496.529305555552</v>
      </c>
      <c r="K715" t="b">
        <v>0</v>
      </c>
      <c r="L715">
        <v>1</v>
      </c>
      <c r="M715" t="b">
        <v>0</v>
      </c>
      <c r="N715" t="s">
        <v>8271</v>
      </c>
      <c r="O715">
        <f t="shared" si="36"/>
        <v>1</v>
      </c>
      <c r="P715" s="6">
        <f t="shared" si="37"/>
        <v>199</v>
      </c>
      <c r="Q715" s="12" t="s">
        <v>8317</v>
      </c>
      <c r="R715" t="s">
        <v>8319</v>
      </c>
      <c r="S715">
        <f t="shared" si="38"/>
        <v>2016</v>
      </c>
    </row>
    <row r="716" spans="1:19" ht="32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42794.787986111114</v>
      </c>
      <c r="J716" s="10">
        <v>42734.787986111114</v>
      </c>
      <c r="K716" t="b">
        <v>0</v>
      </c>
      <c r="L716">
        <v>28</v>
      </c>
      <c r="M716" t="b">
        <v>0</v>
      </c>
      <c r="N716" t="s">
        <v>8271</v>
      </c>
      <c r="O716">
        <f t="shared" si="36"/>
        <v>15</v>
      </c>
      <c r="P716" s="6">
        <f t="shared" si="37"/>
        <v>80.319999999999993</v>
      </c>
      <c r="Q716" s="12" t="s">
        <v>8317</v>
      </c>
      <c r="R716" t="s">
        <v>8319</v>
      </c>
      <c r="S716">
        <f t="shared" si="38"/>
        <v>2016</v>
      </c>
    </row>
    <row r="717" spans="1:19" ht="32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42313.132407407407</v>
      </c>
      <c r="J717" s="10">
        <v>42273.090740740736</v>
      </c>
      <c r="K717" t="b">
        <v>0</v>
      </c>
      <c r="L717">
        <v>12</v>
      </c>
      <c r="M717" t="b">
        <v>0</v>
      </c>
      <c r="N717" t="s">
        <v>8271</v>
      </c>
      <c r="O717">
        <f t="shared" si="36"/>
        <v>5</v>
      </c>
      <c r="P717" s="6">
        <f t="shared" si="37"/>
        <v>115.75</v>
      </c>
      <c r="Q717" s="12" t="s">
        <v>8317</v>
      </c>
      <c r="R717" t="s">
        <v>8319</v>
      </c>
      <c r="S717">
        <f t="shared" si="38"/>
        <v>2015</v>
      </c>
    </row>
    <row r="718" spans="1:19" ht="32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41974</v>
      </c>
      <c r="J718" s="10">
        <v>41940.658645833333</v>
      </c>
      <c r="K718" t="b">
        <v>0</v>
      </c>
      <c r="L718">
        <v>16</v>
      </c>
      <c r="M718" t="b">
        <v>0</v>
      </c>
      <c r="N718" t="s">
        <v>8271</v>
      </c>
      <c r="O718">
        <f t="shared" si="36"/>
        <v>10</v>
      </c>
      <c r="P718" s="6">
        <f t="shared" si="37"/>
        <v>44.69</v>
      </c>
      <c r="Q718" s="12" t="s">
        <v>8317</v>
      </c>
      <c r="R718" t="s">
        <v>8319</v>
      </c>
      <c r="S718">
        <f t="shared" si="38"/>
        <v>2014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41887.854189814811</v>
      </c>
      <c r="J719" s="10">
        <v>41857.854189814811</v>
      </c>
      <c r="K719" t="b">
        <v>0</v>
      </c>
      <c r="L719">
        <v>4</v>
      </c>
      <c r="M719" t="b">
        <v>0</v>
      </c>
      <c r="N719" t="s">
        <v>8271</v>
      </c>
      <c r="O719">
        <f t="shared" si="36"/>
        <v>0</v>
      </c>
      <c r="P719" s="6">
        <f t="shared" si="37"/>
        <v>76.25</v>
      </c>
      <c r="Q719" s="12" t="s">
        <v>8317</v>
      </c>
      <c r="R719" t="s">
        <v>8319</v>
      </c>
      <c r="S719">
        <f t="shared" si="38"/>
        <v>2014</v>
      </c>
    </row>
    <row r="720" spans="1:19" ht="32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42784.249305555553</v>
      </c>
      <c r="J720" s="10">
        <v>42752.845451388886</v>
      </c>
      <c r="K720" t="b">
        <v>0</v>
      </c>
      <c r="L720">
        <v>4</v>
      </c>
      <c r="M720" t="b">
        <v>0</v>
      </c>
      <c r="N720" t="s">
        <v>8271</v>
      </c>
      <c r="O720">
        <f t="shared" si="36"/>
        <v>1</v>
      </c>
      <c r="P720" s="6">
        <f t="shared" si="37"/>
        <v>22.5</v>
      </c>
      <c r="Q720" s="12" t="s">
        <v>8317</v>
      </c>
      <c r="R720" t="s">
        <v>8319</v>
      </c>
      <c r="S720">
        <f t="shared" si="38"/>
        <v>2017</v>
      </c>
    </row>
    <row r="721" spans="1:19" ht="32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42423.040231481486</v>
      </c>
      <c r="J721" s="10">
        <v>42409.040231481486</v>
      </c>
      <c r="K721" t="b">
        <v>0</v>
      </c>
      <c r="L721">
        <v>10</v>
      </c>
      <c r="M721" t="b">
        <v>0</v>
      </c>
      <c r="N721" t="s">
        <v>8271</v>
      </c>
      <c r="O721">
        <f t="shared" si="36"/>
        <v>1</v>
      </c>
      <c r="P721" s="6">
        <f t="shared" si="37"/>
        <v>19.399999999999999</v>
      </c>
      <c r="Q721" s="12" t="s">
        <v>8317</v>
      </c>
      <c r="R721" t="s">
        <v>8319</v>
      </c>
      <c r="S721">
        <f t="shared" si="38"/>
        <v>2016</v>
      </c>
    </row>
    <row r="722" spans="1:19" ht="3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40937.649201388893</v>
      </c>
      <c r="J722" s="10">
        <v>40909.649201388893</v>
      </c>
      <c r="K722" t="b">
        <v>0</v>
      </c>
      <c r="L722">
        <v>41</v>
      </c>
      <c r="M722" t="b">
        <v>1</v>
      </c>
      <c r="N722" t="s">
        <v>8272</v>
      </c>
      <c r="O722">
        <f t="shared" si="36"/>
        <v>144</v>
      </c>
      <c r="P722" s="6">
        <f t="shared" si="37"/>
        <v>66.709999999999994</v>
      </c>
      <c r="Q722" s="12" t="s">
        <v>8320</v>
      </c>
      <c r="R722" t="s">
        <v>8321</v>
      </c>
      <c r="S722">
        <f t="shared" si="38"/>
        <v>2012</v>
      </c>
    </row>
    <row r="723" spans="1:19" ht="32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41852.571840277778</v>
      </c>
      <c r="J723" s="10">
        <v>41807.571840277778</v>
      </c>
      <c r="K723" t="b">
        <v>0</v>
      </c>
      <c r="L723">
        <v>119</v>
      </c>
      <c r="M723" t="b">
        <v>1</v>
      </c>
      <c r="N723" t="s">
        <v>8272</v>
      </c>
      <c r="O723">
        <f t="shared" si="36"/>
        <v>122</v>
      </c>
      <c r="P723" s="6">
        <f t="shared" si="37"/>
        <v>84.14</v>
      </c>
      <c r="Q723" s="12" t="s">
        <v>8320</v>
      </c>
      <c r="R723" t="s">
        <v>8321</v>
      </c>
      <c r="S723">
        <f t="shared" si="38"/>
        <v>2014</v>
      </c>
    </row>
    <row r="724" spans="1:19" ht="32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41007.76363425926</v>
      </c>
      <c r="J724" s="10">
        <v>40977.805300925924</v>
      </c>
      <c r="K724" t="b">
        <v>0</v>
      </c>
      <c r="L724">
        <v>153</v>
      </c>
      <c r="M724" t="b">
        <v>1</v>
      </c>
      <c r="N724" t="s">
        <v>8272</v>
      </c>
      <c r="O724">
        <f t="shared" si="36"/>
        <v>132</v>
      </c>
      <c r="P724" s="6">
        <f t="shared" si="37"/>
        <v>215.73</v>
      </c>
      <c r="Q724" s="12" t="s">
        <v>8320</v>
      </c>
      <c r="R724" t="s">
        <v>8321</v>
      </c>
      <c r="S724">
        <f t="shared" si="38"/>
        <v>2012</v>
      </c>
    </row>
    <row r="725" spans="1:19" ht="16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42215.165972222225</v>
      </c>
      <c r="J725" s="10">
        <v>42184.81653935185</v>
      </c>
      <c r="K725" t="b">
        <v>0</v>
      </c>
      <c r="L725">
        <v>100</v>
      </c>
      <c r="M725" t="b">
        <v>1</v>
      </c>
      <c r="N725" t="s">
        <v>8272</v>
      </c>
      <c r="O725">
        <f t="shared" si="36"/>
        <v>109</v>
      </c>
      <c r="P725" s="6">
        <f t="shared" si="37"/>
        <v>54.69</v>
      </c>
      <c r="Q725" s="12" t="s">
        <v>8320</v>
      </c>
      <c r="R725" t="s">
        <v>8321</v>
      </c>
      <c r="S725">
        <f t="shared" si="38"/>
        <v>2015</v>
      </c>
    </row>
    <row r="726" spans="1:19" ht="32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40724.638460648144</v>
      </c>
      <c r="J726" s="10">
        <v>40694.638460648144</v>
      </c>
      <c r="K726" t="b">
        <v>0</v>
      </c>
      <c r="L726">
        <v>143</v>
      </c>
      <c r="M726" t="b">
        <v>1</v>
      </c>
      <c r="N726" t="s">
        <v>8272</v>
      </c>
      <c r="O726">
        <f t="shared" si="36"/>
        <v>105</v>
      </c>
      <c r="P726" s="6">
        <f t="shared" si="37"/>
        <v>51.63</v>
      </c>
      <c r="Q726" s="12" t="s">
        <v>8320</v>
      </c>
      <c r="R726" t="s">
        <v>8321</v>
      </c>
      <c r="S726">
        <f t="shared" si="38"/>
        <v>2011</v>
      </c>
    </row>
    <row r="727" spans="1:19" ht="32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42351.626296296294</v>
      </c>
      <c r="J727" s="10">
        <v>42321.626296296294</v>
      </c>
      <c r="K727" t="b">
        <v>0</v>
      </c>
      <c r="L727">
        <v>140</v>
      </c>
      <c r="M727" t="b">
        <v>1</v>
      </c>
      <c r="N727" t="s">
        <v>8272</v>
      </c>
      <c r="O727">
        <f t="shared" si="36"/>
        <v>100</v>
      </c>
      <c r="P727" s="6">
        <f t="shared" si="37"/>
        <v>143.36000000000001</v>
      </c>
      <c r="Q727" s="12" t="s">
        <v>8320</v>
      </c>
      <c r="R727" t="s">
        <v>8321</v>
      </c>
      <c r="S727">
        <f t="shared" si="38"/>
        <v>2015</v>
      </c>
    </row>
    <row r="728" spans="1:19" ht="32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41376.042673611111</v>
      </c>
      <c r="J728" s="10">
        <v>41346.042673611111</v>
      </c>
      <c r="K728" t="b">
        <v>0</v>
      </c>
      <c r="L728">
        <v>35</v>
      </c>
      <c r="M728" t="b">
        <v>1</v>
      </c>
      <c r="N728" t="s">
        <v>8272</v>
      </c>
      <c r="O728">
        <f t="shared" si="36"/>
        <v>101</v>
      </c>
      <c r="P728" s="6">
        <f t="shared" si="37"/>
        <v>72.430000000000007</v>
      </c>
      <c r="Q728" s="12" t="s">
        <v>8320</v>
      </c>
      <c r="R728" t="s">
        <v>8321</v>
      </c>
      <c r="S728">
        <f t="shared" si="38"/>
        <v>2013</v>
      </c>
    </row>
    <row r="729" spans="1:19" ht="32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41288.888888888891</v>
      </c>
      <c r="J729" s="10">
        <v>41247.020243055558</v>
      </c>
      <c r="K729" t="b">
        <v>0</v>
      </c>
      <c r="L729">
        <v>149</v>
      </c>
      <c r="M729" t="b">
        <v>1</v>
      </c>
      <c r="N729" t="s">
        <v>8272</v>
      </c>
      <c r="O729">
        <f t="shared" si="36"/>
        <v>156</v>
      </c>
      <c r="P729" s="6">
        <f t="shared" si="37"/>
        <v>36.53</v>
      </c>
      <c r="Q729" s="12" t="s">
        <v>8320</v>
      </c>
      <c r="R729" t="s">
        <v>8321</v>
      </c>
      <c r="S729">
        <f t="shared" si="38"/>
        <v>2012</v>
      </c>
    </row>
    <row r="730" spans="1:19" ht="32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40776.837465277778</v>
      </c>
      <c r="J730" s="10">
        <v>40731.837465277778</v>
      </c>
      <c r="K730" t="b">
        <v>0</v>
      </c>
      <c r="L730">
        <v>130</v>
      </c>
      <c r="M730" t="b">
        <v>1</v>
      </c>
      <c r="N730" t="s">
        <v>8272</v>
      </c>
      <c r="O730">
        <f t="shared" si="36"/>
        <v>106</v>
      </c>
      <c r="P730" s="6">
        <f t="shared" si="37"/>
        <v>60.9</v>
      </c>
      <c r="Q730" s="12" t="s">
        <v>8320</v>
      </c>
      <c r="R730" t="s">
        <v>8321</v>
      </c>
      <c r="S730">
        <f t="shared" si="38"/>
        <v>2011</v>
      </c>
    </row>
    <row r="731" spans="1:19" ht="32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41171.185891203706</v>
      </c>
      <c r="J731" s="10">
        <v>41111.185891203706</v>
      </c>
      <c r="K731" t="b">
        <v>0</v>
      </c>
      <c r="L731">
        <v>120</v>
      </c>
      <c r="M731" t="b">
        <v>1</v>
      </c>
      <c r="N731" t="s">
        <v>8272</v>
      </c>
      <c r="O731">
        <f t="shared" si="36"/>
        <v>131</v>
      </c>
      <c r="P731" s="6">
        <f t="shared" si="37"/>
        <v>43.55</v>
      </c>
      <c r="Q731" s="12" t="s">
        <v>8320</v>
      </c>
      <c r="R731" t="s">
        <v>8321</v>
      </c>
      <c r="S731">
        <f t="shared" si="38"/>
        <v>2012</v>
      </c>
    </row>
    <row r="732" spans="1:19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40884.745266203703</v>
      </c>
      <c r="J732" s="10">
        <v>40854.745266203703</v>
      </c>
      <c r="K732" t="b">
        <v>0</v>
      </c>
      <c r="L732">
        <v>265</v>
      </c>
      <c r="M732" t="b">
        <v>1</v>
      </c>
      <c r="N732" t="s">
        <v>8272</v>
      </c>
      <c r="O732">
        <f t="shared" si="36"/>
        <v>132</v>
      </c>
      <c r="P732" s="6">
        <f t="shared" si="37"/>
        <v>99.77</v>
      </c>
      <c r="Q732" s="12" t="s">
        <v>8320</v>
      </c>
      <c r="R732" t="s">
        <v>8321</v>
      </c>
      <c r="S732">
        <f t="shared" si="38"/>
        <v>2011</v>
      </c>
    </row>
    <row r="733" spans="1:19" ht="32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40930.25</v>
      </c>
      <c r="J733" s="10">
        <v>40879.795682870368</v>
      </c>
      <c r="K733" t="b">
        <v>0</v>
      </c>
      <c r="L733">
        <v>71</v>
      </c>
      <c r="M733" t="b">
        <v>1</v>
      </c>
      <c r="N733" t="s">
        <v>8272</v>
      </c>
      <c r="O733">
        <f t="shared" si="36"/>
        <v>126</v>
      </c>
      <c r="P733" s="6">
        <f t="shared" si="37"/>
        <v>88.73</v>
      </c>
      <c r="Q733" s="12" t="s">
        <v>8320</v>
      </c>
      <c r="R733" t="s">
        <v>8321</v>
      </c>
      <c r="S733">
        <f t="shared" si="38"/>
        <v>2011</v>
      </c>
    </row>
    <row r="734" spans="1:19" ht="32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41546.424317129626</v>
      </c>
      <c r="J734" s="10">
        <v>41486.424317129626</v>
      </c>
      <c r="K734" t="b">
        <v>0</v>
      </c>
      <c r="L734">
        <v>13</v>
      </c>
      <c r="M734" t="b">
        <v>1</v>
      </c>
      <c r="N734" t="s">
        <v>8272</v>
      </c>
      <c r="O734">
        <f t="shared" si="36"/>
        <v>160</v>
      </c>
      <c r="P734" s="6">
        <f t="shared" si="37"/>
        <v>4.92</v>
      </c>
      <c r="Q734" s="12" t="s">
        <v>8320</v>
      </c>
      <c r="R734" t="s">
        <v>8321</v>
      </c>
      <c r="S734">
        <f t="shared" si="38"/>
        <v>2013</v>
      </c>
    </row>
    <row r="735" spans="1:19" ht="32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41628.420046296298</v>
      </c>
      <c r="J735" s="10">
        <v>41598.420046296298</v>
      </c>
      <c r="K735" t="b">
        <v>0</v>
      </c>
      <c r="L735">
        <v>169</v>
      </c>
      <c r="M735" t="b">
        <v>1</v>
      </c>
      <c r="N735" t="s">
        <v>8272</v>
      </c>
      <c r="O735">
        <f t="shared" si="36"/>
        <v>120</v>
      </c>
      <c r="P735" s="6">
        <f t="shared" si="37"/>
        <v>17.82</v>
      </c>
      <c r="Q735" s="12" t="s">
        <v>8320</v>
      </c>
      <c r="R735" t="s">
        <v>8321</v>
      </c>
      <c r="S735">
        <f t="shared" si="38"/>
        <v>2013</v>
      </c>
    </row>
    <row r="736" spans="1:19" ht="16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42133.208333333328</v>
      </c>
      <c r="J736" s="10">
        <v>42102.164583333331</v>
      </c>
      <c r="K736" t="b">
        <v>0</v>
      </c>
      <c r="L736">
        <v>57</v>
      </c>
      <c r="M736" t="b">
        <v>1</v>
      </c>
      <c r="N736" t="s">
        <v>8272</v>
      </c>
      <c r="O736">
        <f t="shared" si="36"/>
        <v>126</v>
      </c>
      <c r="P736" s="6">
        <f t="shared" si="37"/>
        <v>187.19</v>
      </c>
      <c r="Q736" s="12" t="s">
        <v>8320</v>
      </c>
      <c r="R736" t="s">
        <v>8321</v>
      </c>
      <c r="S736">
        <f t="shared" si="38"/>
        <v>2015</v>
      </c>
    </row>
    <row r="737" spans="1:19" ht="32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41977.027083333334</v>
      </c>
      <c r="J737" s="10">
        <v>41946.029467592591</v>
      </c>
      <c r="K737" t="b">
        <v>0</v>
      </c>
      <c r="L737">
        <v>229</v>
      </c>
      <c r="M737" t="b">
        <v>1</v>
      </c>
      <c r="N737" t="s">
        <v>8272</v>
      </c>
      <c r="O737">
        <f t="shared" si="36"/>
        <v>114</v>
      </c>
      <c r="P737" s="6">
        <f t="shared" si="37"/>
        <v>234.81</v>
      </c>
      <c r="Q737" s="12" t="s">
        <v>8320</v>
      </c>
      <c r="R737" t="s">
        <v>8321</v>
      </c>
      <c r="S737">
        <f t="shared" si="38"/>
        <v>2014</v>
      </c>
    </row>
    <row r="738" spans="1:19" ht="32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41599.207638888889</v>
      </c>
      <c r="J738" s="10">
        <v>41579.734259259261</v>
      </c>
      <c r="K738" t="b">
        <v>0</v>
      </c>
      <c r="L738">
        <v>108</v>
      </c>
      <c r="M738" t="b">
        <v>1</v>
      </c>
      <c r="N738" t="s">
        <v>8272</v>
      </c>
      <c r="O738">
        <f t="shared" si="36"/>
        <v>315</v>
      </c>
      <c r="P738" s="6">
        <f t="shared" si="37"/>
        <v>105.05</v>
      </c>
      <c r="Q738" s="12" t="s">
        <v>8320</v>
      </c>
      <c r="R738" t="s">
        <v>8321</v>
      </c>
      <c r="S738">
        <f t="shared" si="38"/>
        <v>2013</v>
      </c>
    </row>
    <row r="739" spans="1:19" ht="32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41684.833333333336</v>
      </c>
      <c r="J739" s="10">
        <v>41667.275312500002</v>
      </c>
      <c r="K739" t="b">
        <v>0</v>
      </c>
      <c r="L739">
        <v>108</v>
      </c>
      <c r="M739" t="b">
        <v>1</v>
      </c>
      <c r="N739" t="s">
        <v>8272</v>
      </c>
      <c r="O739">
        <f t="shared" si="36"/>
        <v>122</v>
      </c>
      <c r="P739" s="6">
        <f t="shared" si="37"/>
        <v>56.67</v>
      </c>
      <c r="Q739" s="12" t="s">
        <v>8320</v>
      </c>
      <c r="R739" t="s">
        <v>8321</v>
      </c>
      <c r="S739">
        <f t="shared" si="38"/>
        <v>2014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41974.207638888889</v>
      </c>
      <c r="J740" s="10">
        <v>41943.604097222225</v>
      </c>
      <c r="K740" t="b">
        <v>0</v>
      </c>
      <c r="L740">
        <v>41</v>
      </c>
      <c r="M740" t="b">
        <v>1</v>
      </c>
      <c r="N740" t="s">
        <v>8272</v>
      </c>
      <c r="O740">
        <f t="shared" si="36"/>
        <v>107</v>
      </c>
      <c r="P740" s="6">
        <f t="shared" si="37"/>
        <v>39.049999999999997</v>
      </c>
      <c r="Q740" s="12" t="s">
        <v>8320</v>
      </c>
      <c r="R740" t="s">
        <v>8321</v>
      </c>
      <c r="S740">
        <f t="shared" si="38"/>
        <v>2014</v>
      </c>
    </row>
    <row r="741" spans="1:19" ht="32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41862.502650462964</v>
      </c>
      <c r="J741" s="10">
        <v>41829.502650462964</v>
      </c>
      <c r="K741" t="b">
        <v>0</v>
      </c>
      <c r="L741">
        <v>139</v>
      </c>
      <c r="M741" t="b">
        <v>1</v>
      </c>
      <c r="N741" t="s">
        <v>8272</v>
      </c>
      <c r="O741">
        <f t="shared" si="36"/>
        <v>158</v>
      </c>
      <c r="P741" s="6">
        <f t="shared" si="37"/>
        <v>68.349999999999994</v>
      </c>
      <c r="Q741" s="12" t="s">
        <v>8320</v>
      </c>
      <c r="R741" t="s">
        <v>8321</v>
      </c>
      <c r="S741">
        <f t="shared" si="38"/>
        <v>2014</v>
      </c>
    </row>
    <row r="742" spans="1:19" ht="32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42176.146782407406</v>
      </c>
      <c r="J742" s="10">
        <v>42162.146782407406</v>
      </c>
      <c r="K742" t="b">
        <v>0</v>
      </c>
      <c r="L742">
        <v>19</v>
      </c>
      <c r="M742" t="b">
        <v>1</v>
      </c>
      <c r="N742" t="s">
        <v>8272</v>
      </c>
      <c r="O742">
        <f t="shared" si="36"/>
        <v>107</v>
      </c>
      <c r="P742" s="6">
        <f t="shared" si="37"/>
        <v>169.58</v>
      </c>
      <c r="Q742" s="12" t="s">
        <v>8320</v>
      </c>
      <c r="R742" t="s">
        <v>8321</v>
      </c>
      <c r="S742">
        <f t="shared" si="38"/>
        <v>2015</v>
      </c>
    </row>
    <row r="743" spans="1:19" ht="16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41436.648217592592</v>
      </c>
      <c r="J743" s="10">
        <v>41401.648217592592</v>
      </c>
      <c r="K743" t="b">
        <v>0</v>
      </c>
      <c r="L743">
        <v>94</v>
      </c>
      <c r="M743" t="b">
        <v>1</v>
      </c>
      <c r="N743" t="s">
        <v>8272</v>
      </c>
      <c r="O743">
        <f t="shared" si="36"/>
        <v>102</v>
      </c>
      <c r="P743" s="6">
        <f t="shared" si="37"/>
        <v>141.41999999999999</v>
      </c>
      <c r="Q743" s="12" t="s">
        <v>8320</v>
      </c>
      <c r="R743" t="s">
        <v>8321</v>
      </c>
      <c r="S743">
        <f t="shared" si="38"/>
        <v>2013</v>
      </c>
    </row>
    <row r="744" spans="1:19" ht="32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41719.876296296294</v>
      </c>
      <c r="J744" s="10">
        <v>41689.917962962965</v>
      </c>
      <c r="K744" t="b">
        <v>0</v>
      </c>
      <c r="L744">
        <v>23</v>
      </c>
      <c r="M744" t="b">
        <v>1</v>
      </c>
      <c r="N744" t="s">
        <v>8272</v>
      </c>
      <c r="O744">
        <f t="shared" si="36"/>
        <v>111</v>
      </c>
      <c r="P744" s="6">
        <f t="shared" si="37"/>
        <v>67.39</v>
      </c>
      <c r="Q744" s="12" t="s">
        <v>8320</v>
      </c>
      <c r="R744" t="s">
        <v>8321</v>
      </c>
      <c r="S744">
        <f t="shared" si="38"/>
        <v>2014</v>
      </c>
    </row>
    <row r="745" spans="1:19" ht="32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41015.875</v>
      </c>
      <c r="J745" s="10">
        <v>40990.709317129629</v>
      </c>
      <c r="K745" t="b">
        <v>0</v>
      </c>
      <c r="L745">
        <v>15</v>
      </c>
      <c r="M745" t="b">
        <v>1</v>
      </c>
      <c r="N745" t="s">
        <v>8272</v>
      </c>
      <c r="O745">
        <f t="shared" si="36"/>
        <v>148</v>
      </c>
      <c r="P745" s="6">
        <f t="shared" si="37"/>
        <v>54.27</v>
      </c>
      <c r="Q745" s="12" t="s">
        <v>8320</v>
      </c>
      <c r="R745" t="s">
        <v>8321</v>
      </c>
      <c r="S745">
        <f t="shared" si="38"/>
        <v>2012</v>
      </c>
    </row>
    <row r="746" spans="1:19" ht="16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41256.95721064815</v>
      </c>
      <c r="J746" s="10">
        <v>41226.95721064815</v>
      </c>
      <c r="K746" t="b">
        <v>0</v>
      </c>
      <c r="L746">
        <v>62</v>
      </c>
      <c r="M746" t="b">
        <v>1</v>
      </c>
      <c r="N746" t="s">
        <v>8272</v>
      </c>
      <c r="O746">
        <f t="shared" si="36"/>
        <v>102</v>
      </c>
      <c r="P746" s="6">
        <f t="shared" si="37"/>
        <v>82.52</v>
      </c>
      <c r="Q746" s="12" t="s">
        <v>8320</v>
      </c>
      <c r="R746" t="s">
        <v>8321</v>
      </c>
      <c r="S746">
        <f t="shared" si="38"/>
        <v>2012</v>
      </c>
    </row>
    <row r="747" spans="1:19" ht="32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41397.572280092594</v>
      </c>
      <c r="J747" s="10">
        <v>41367.572280092594</v>
      </c>
      <c r="K747" t="b">
        <v>0</v>
      </c>
      <c r="L747">
        <v>74</v>
      </c>
      <c r="M747" t="b">
        <v>1</v>
      </c>
      <c r="N747" t="s">
        <v>8272</v>
      </c>
      <c r="O747">
        <f t="shared" si="36"/>
        <v>179</v>
      </c>
      <c r="P747" s="6">
        <f t="shared" si="37"/>
        <v>53.73</v>
      </c>
      <c r="Q747" s="12" t="s">
        <v>8320</v>
      </c>
      <c r="R747" t="s">
        <v>8321</v>
      </c>
      <c r="S747">
        <f t="shared" si="38"/>
        <v>2013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41175.165972222225</v>
      </c>
      <c r="J748" s="10">
        <v>41157.042928240742</v>
      </c>
      <c r="K748" t="b">
        <v>0</v>
      </c>
      <c r="L748">
        <v>97</v>
      </c>
      <c r="M748" t="b">
        <v>1</v>
      </c>
      <c r="N748" t="s">
        <v>8272</v>
      </c>
      <c r="O748">
        <f t="shared" si="36"/>
        <v>111</v>
      </c>
      <c r="P748" s="6">
        <f t="shared" si="37"/>
        <v>34.21</v>
      </c>
      <c r="Q748" s="12" t="s">
        <v>8320</v>
      </c>
      <c r="R748" t="s">
        <v>8321</v>
      </c>
      <c r="S748">
        <f t="shared" si="38"/>
        <v>2012</v>
      </c>
    </row>
    <row r="749" spans="1:19" ht="32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42019.454166666663</v>
      </c>
      <c r="J749" s="10">
        <v>41988.548831018517</v>
      </c>
      <c r="K749" t="b">
        <v>0</v>
      </c>
      <c r="L749">
        <v>55</v>
      </c>
      <c r="M749" t="b">
        <v>1</v>
      </c>
      <c r="N749" t="s">
        <v>8272</v>
      </c>
      <c r="O749">
        <f t="shared" si="36"/>
        <v>100</v>
      </c>
      <c r="P749" s="6">
        <f t="shared" si="37"/>
        <v>127.33</v>
      </c>
      <c r="Q749" s="12" t="s">
        <v>8320</v>
      </c>
      <c r="R749" t="s">
        <v>8321</v>
      </c>
      <c r="S749">
        <f t="shared" si="38"/>
        <v>2014</v>
      </c>
    </row>
    <row r="750" spans="1:19" ht="32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41861.846828703703</v>
      </c>
      <c r="J750" s="10">
        <v>41831.846828703703</v>
      </c>
      <c r="K750" t="b">
        <v>0</v>
      </c>
      <c r="L750">
        <v>44</v>
      </c>
      <c r="M750" t="b">
        <v>1</v>
      </c>
      <c r="N750" t="s">
        <v>8272</v>
      </c>
      <c r="O750">
        <f t="shared" si="36"/>
        <v>100</v>
      </c>
      <c r="P750" s="6">
        <f t="shared" si="37"/>
        <v>45.57</v>
      </c>
      <c r="Q750" s="12" t="s">
        <v>8320</v>
      </c>
      <c r="R750" t="s">
        <v>8321</v>
      </c>
      <c r="S750">
        <f t="shared" si="38"/>
        <v>2014</v>
      </c>
    </row>
    <row r="751" spans="1:19" ht="32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42763.94131944445</v>
      </c>
      <c r="J751" s="10">
        <v>42733.94131944445</v>
      </c>
      <c r="K751" t="b">
        <v>0</v>
      </c>
      <c r="L751">
        <v>110</v>
      </c>
      <c r="M751" t="b">
        <v>1</v>
      </c>
      <c r="N751" t="s">
        <v>8272</v>
      </c>
      <c r="O751">
        <f t="shared" si="36"/>
        <v>106</v>
      </c>
      <c r="P751" s="6">
        <f t="shared" si="37"/>
        <v>95.96</v>
      </c>
      <c r="Q751" s="12" t="s">
        <v>8320</v>
      </c>
      <c r="R751" t="s">
        <v>8321</v>
      </c>
      <c r="S751">
        <f t="shared" si="38"/>
        <v>2016</v>
      </c>
    </row>
    <row r="752" spans="1:19" ht="3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41329.878148148149</v>
      </c>
      <c r="J752" s="10">
        <v>41299.878148148149</v>
      </c>
      <c r="K752" t="b">
        <v>0</v>
      </c>
      <c r="L752">
        <v>59</v>
      </c>
      <c r="M752" t="b">
        <v>1</v>
      </c>
      <c r="N752" t="s">
        <v>8272</v>
      </c>
      <c r="O752">
        <f t="shared" si="36"/>
        <v>103</v>
      </c>
      <c r="P752" s="6">
        <f t="shared" si="37"/>
        <v>77.27</v>
      </c>
      <c r="Q752" s="12" t="s">
        <v>8320</v>
      </c>
      <c r="R752" t="s">
        <v>8321</v>
      </c>
      <c r="S752">
        <f t="shared" si="38"/>
        <v>2013</v>
      </c>
    </row>
    <row r="753" spans="1:19" ht="32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40759.630497685182</v>
      </c>
      <c r="J753" s="10">
        <v>40713.630497685182</v>
      </c>
      <c r="K753" t="b">
        <v>0</v>
      </c>
      <c r="L753">
        <v>62</v>
      </c>
      <c r="M753" t="b">
        <v>1</v>
      </c>
      <c r="N753" t="s">
        <v>8272</v>
      </c>
      <c r="O753">
        <f t="shared" si="36"/>
        <v>119</v>
      </c>
      <c r="P753" s="6">
        <f t="shared" si="37"/>
        <v>57.34</v>
      </c>
      <c r="Q753" s="12" t="s">
        <v>8320</v>
      </c>
      <c r="R753" t="s">
        <v>8321</v>
      </c>
      <c r="S753">
        <f t="shared" si="38"/>
        <v>2011</v>
      </c>
    </row>
    <row r="754" spans="1:19" ht="32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42659.458333333328</v>
      </c>
      <c r="J754" s="10">
        <v>42639.421493055561</v>
      </c>
      <c r="K754" t="b">
        <v>0</v>
      </c>
      <c r="L754">
        <v>105</v>
      </c>
      <c r="M754" t="b">
        <v>1</v>
      </c>
      <c r="N754" t="s">
        <v>8272</v>
      </c>
      <c r="O754">
        <f t="shared" si="36"/>
        <v>112</v>
      </c>
      <c r="P754" s="6">
        <f t="shared" si="37"/>
        <v>53.19</v>
      </c>
      <c r="Q754" s="12" t="s">
        <v>8320</v>
      </c>
      <c r="R754" t="s">
        <v>8321</v>
      </c>
      <c r="S754">
        <f t="shared" si="38"/>
        <v>2016</v>
      </c>
    </row>
    <row r="755" spans="1:19" ht="32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42049.590173611112</v>
      </c>
      <c r="J755" s="10">
        <v>42019.590173611112</v>
      </c>
      <c r="K755" t="b">
        <v>0</v>
      </c>
      <c r="L755">
        <v>26</v>
      </c>
      <c r="M755" t="b">
        <v>1</v>
      </c>
      <c r="N755" t="s">
        <v>8272</v>
      </c>
      <c r="O755">
        <f t="shared" si="36"/>
        <v>128</v>
      </c>
      <c r="P755" s="6">
        <f t="shared" si="37"/>
        <v>492.31</v>
      </c>
      <c r="Q755" s="12" t="s">
        <v>8320</v>
      </c>
      <c r="R755" t="s">
        <v>8321</v>
      </c>
      <c r="S755">
        <f t="shared" si="38"/>
        <v>2015</v>
      </c>
    </row>
    <row r="756" spans="1:19" ht="32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41279.749085648145</v>
      </c>
      <c r="J756" s="10">
        <v>41249.749085648145</v>
      </c>
      <c r="K756" t="b">
        <v>0</v>
      </c>
      <c r="L756">
        <v>49</v>
      </c>
      <c r="M756" t="b">
        <v>1</v>
      </c>
      <c r="N756" t="s">
        <v>8272</v>
      </c>
      <c r="O756">
        <f t="shared" si="36"/>
        <v>104</v>
      </c>
      <c r="P756" s="6">
        <f t="shared" si="37"/>
        <v>42.35</v>
      </c>
      <c r="Q756" s="12" t="s">
        <v>8320</v>
      </c>
      <c r="R756" t="s">
        <v>8321</v>
      </c>
      <c r="S756">
        <f t="shared" si="38"/>
        <v>2012</v>
      </c>
    </row>
    <row r="757" spans="1:19" ht="32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41414.02847222222</v>
      </c>
      <c r="J757" s="10">
        <v>41383.605057870373</v>
      </c>
      <c r="K757" t="b">
        <v>0</v>
      </c>
      <c r="L757">
        <v>68</v>
      </c>
      <c r="M757" t="b">
        <v>1</v>
      </c>
      <c r="N757" t="s">
        <v>8272</v>
      </c>
      <c r="O757">
        <f t="shared" si="36"/>
        <v>102</v>
      </c>
      <c r="P757" s="6">
        <f t="shared" si="37"/>
        <v>37.47</v>
      </c>
      <c r="Q757" s="12" t="s">
        <v>8320</v>
      </c>
      <c r="R757" t="s">
        <v>8321</v>
      </c>
      <c r="S757">
        <f t="shared" si="38"/>
        <v>2013</v>
      </c>
    </row>
    <row r="758" spans="1:19" ht="32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40651.725219907406</v>
      </c>
      <c r="J758" s="10">
        <v>40590.766886574071</v>
      </c>
      <c r="K758" t="b">
        <v>0</v>
      </c>
      <c r="L758">
        <v>22</v>
      </c>
      <c r="M758" t="b">
        <v>1</v>
      </c>
      <c r="N758" t="s">
        <v>8272</v>
      </c>
      <c r="O758">
        <f t="shared" si="36"/>
        <v>118</v>
      </c>
      <c r="P758" s="6">
        <f t="shared" si="37"/>
        <v>37.450000000000003</v>
      </c>
      <c r="Q758" s="12" t="s">
        <v>8320</v>
      </c>
      <c r="R758" t="s">
        <v>8321</v>
      </c>
      <c r="S758">
        <f t="shared" si="38"/>
        <v>2011</v>
      </c>
    </row>
    <row r="759" spans="1:19" ht="32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41249.054560185185</v>
      </c>
      <c r="J759" s="10">
        <v>41235.054560185185</v>
      </c>
      <c r="K759" t="b">
        <v>0</v>
      </c>
      <c r="L759">
        <v>18</v>
      </c>
      <c r="M759" t="b">
        <v>1</v>
      </c>
      <c r="N759" t="s">
        <v>8272</v>
      </c>
      <c r="O759">
        <f t="shared" si="36"/>
        <v>238</v>
      </c>
      <c r="P759" s="6">
        <f t="shared" si="37"/>
        <v>33.06</v>
      </c>
      <c r="Q759" s="12" t="s">
        <v>8320</v>
      </c>
      <c r="R759" t="s">
        <v>8321</v>
      </c>
      <c r="S759">
        <f t="shared" si="38"/>
        <v>2012</v>
      </c>
    </row>
    <row r="760" spans="1:19" ht="16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40459.836435185185</v>
      </c>
      <c r="J760" s="10">
        <v>40429.836435185185</v>
      </c>
      <c r="K760" t="b">
        <v>0</v>
      </c>
      <c r="L760">
        <v>19</v>
      </c>
      <c r="M760" t="b">
        <v>1</v>
      </c>
      <c r="N760" t="s">
        <v>8272</v>
      </c>
      <c r="O760">
        <f t="shared" si="36"/>
        <v>102</v>
      </c>
      <c r="P760" s="6">
        <f t="shared" si="37"/>
        <v>134.21</v>
      </c>
      <c r="Q760" s="12" t="s">
        <v>8320</v>
      </c>
      <c r="R760" t="s">
        <v>8321</v>
      </c>
      <c r="S760">
        <f t="shared" si="38"/>
        <v>2010</v>
      </c>
    </row>
    <row r="761" spans="1:19" ht="32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41829.330312500002</v>
      </c>
      <c r="J761" s="10">
        <v>41789.330312500002</v>
      </c>
      <c r="K761" t="b">
        <v>0</v>
      </c>
      <c r="L761">
        <v>99</v>
      </c>
      <c r="M761" t="b">
        <v>1</v>
      </c>
      <c r="N761" t="s">
        <v>8272</v>
      </c>
      <c r="O761">
        <f t="shared" si="36"/>
        <v>102</v>
      </c>
      <c r="P761" s="6">
        <f t="shared" si="37"/>
        <v>51.47</v>
      </c>
      <c r="Q761" s="12" t="s">
        <v>8320</v>
      </c>
      <c r="R761" t="s">
        <v>8321</v>
      </c>
      <c r="S761">
        <f t="shared" si="38"/>
        <v>2014</v>
      </c>
    </row>
    <row r="762" spans="1:19" ht="32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42700.805706018524</v>
      </c>
      <c r="J762" s="10">
        <v>42670.764039351852</v>
      </c>
      <c r="K762" t="b">
        <v>0</v>
      </c>
      <c r="L762">
        <v>0</v>
      </c>
      <c r="M762" t="b">
        <v>0</v>
      </c>
      <c r="N762" t="s">
        <v>8273</v>
      </c>
      <c r="O762">
        <f t="shared" si="36"/>
        <v>0</v>
      </c>
      <c r="P762" s="6" t="str">
        <f t="shared" si="37"/>
        <v>0</v>
      </c>
      <c r="Q762" s="12" t="s">
        <v>8320</v>
      </c>
      <c r="R762" t="s">
        <v>8322</v>
      </c>
      <c r="S762">
        <f t="shared" si="38"/>
        <v>2016</v>
      </c>
    </row>
    <row r="763" spans="1:19" ht="3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41672.751458333332</v>
      </c>
      <c r="J763" s="10">
        <v>41642.751458333332</v>
      </c>
      <c r="K763" t="b">
        <v>0</v>
      </c>
      <c r="L763">
        <v>6</v>
      </c>
      <c r="M763" t="b">
        <v>0</v>
      </c>
      <c r="N763" t="s">
        <v>8273</v>
      </c>
      <c r="O763">
        <f t="shared" si="36"/>
        <v>5</v>
      </c>
      <c r="P763" s="6">
        <f t="shared" si="37"/>
        <v>39.17</v>
      </c>
      <c r="Q763" s="12" t="s">
        <v>8320</v>
      </c>
      <c r="R763" t="s">
        <v>8322</v>
      </c>
      <c r="S763">
        <f t="shared" si="38"/>
        <v>2014</v>
      </c>
    </row>
    <row r="764" spans="1:19" ht="3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42708.25</v>
      </c>
      <c r="J764" s="10">
        <v>42690.858449074076</v>
      </c>
      <c r="K764" t="b">
        <v>0</v>
      </c>
      <c r="L764">
        <v>0</v>
      </c>
      <c r="M764" t="b">
        <v>0</v>
      </c>
      <c r="N764" t="s">
        <v>8273</v>
      </c>
      <c r="O764">
        <f t="shared" si="36"/>
        <v>0</v>
      </c>
      <c r="P764" s="6" t="str">
        <f t="shared" si="37"/>
        <v>0</v>
      </c>
      <c r="Q764" s="12" t="s">
        <v>8320</v>
      </c>
      <c r="R764" t="s">
        <v>8322</v>
      </c>
      <c r="S764">
        <f t="shared" si="38"/>
        <v>2016</v>
      </c>
    </row>
    <row r="765" spans="1:19" ht="32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41501.446851851855</v>
      </c>
      <c r="J765" s="10">
        <v>41471.446851851855</v>
      </c>
      <c r="K765" t="b">
        <v>0</v>
      </c>
      <c r="L765">
        <v>1</v>
      </c>
      <c r="M765" t="b">
        <v>0</v>
      </c>
      <c r="N765" t="s">
        <v>8273</v>
      </c>
      <c r="O765">
        <f t="shared" si="36"/>
        <v>0</v>
      </c>
      <c r="P765" s="6">
        <f t="shared" si="37"/>
        <v>5</v>
      </c>
      <c r="Q765" s="12" t="s">
        <v>8320</v>
      </c>
      <c r="R765" t="s">
        <v>8322</v>
      </c>
      <c r="S765">
        <f t="shared" si="38"/>
        <v>2013</v>
      </c>
    </row>
    <row r="766" spans="1:19" ht="32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42257.173159722224</v>
      </c>
      <c r="J766" s="10">
        <v>42227.173159722224</v>
      </c>
      <c r="K766" t="b">
        <v>0</v>
      </c>
      <c r="L766">
        <v>0</v>
      </c>
      <c r="M766" t="b">
        <v>0</v>
      </c>
      <c r="N766" t="s">
        <v>8273</v>
      </c>
      <c r="O766">
        <f t="shared" si="36"/>
        <v>0</v>
      </c>
      <c r="P766" s="6" t="str">
        <f t="shared" si="37"/>
        <v>0</v>
      </c>
      <c r="Q766" s="12" t="s">
        <v>8320</v>
      </c>
      <c r="R766" t="s">
        <v>8322</v>
      </c>
      <c r="S766">
        <f t="shared" si="38"/>
        <v>2015</v>
      </c>
    </row>
    <row r="767" spans="1:19" ht="32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41931.542638888888</v>
      </c>
      <c r="J767" s="10">
        <v>41901.542638888888</v>
      </c>
      <c r="K767" t="b">
        <v>0</v>
      </c>
      <c r="L767">
        <v>44</v>
      </c>
      <c r="M767" t="b">
        <v>0</v>
      </c>
      <c r="N767" t="s">
        <v>8273</v>
      </c>
      <c r="O767">
        <f t="shared" si="36"/>
        <v>36</v>
      </c>
      <c r="P767" s="6">
        <f t="shared" si="37"/>
        <v>57.3</v>
      </c>
      <c r="Q767" s="12" t="s">
        <v>8320</v>
      </c>
      <c r="R767" t="s">
        <v>8322</v>
      </c>
      <c r="S767">
        <f t="shared" si="38"/>
        <v>2014</v>
      </c>
    </row>
    <row r="768" spans="1:19" ht="32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42051.783368055556</v>
      </c>
      <c r="J768" s="10">
        <v>42021.783368055556</v>
      </c>
      <c r="K768" t="b">
        <v>0</v>
      </c>
      <c r="L768">
        <v>0</v>
      </c>
      <c r="M768" t="b">
        <v>0</v>
      </c>
      <c r="N768" t="s">
        <v>8273</v>
      </c>
      <c r="O768">
        <f t="shared" si="36"/>
        <v>0</v>
      </c>
      <c r="P768" s="6" t="str">
        <f t="shared" si="37"/>
        <v>0</v>
      </c>
      <c r="Q768" s="12" t="s">
        <v>8320</v>
      </c>
      <c r="R768" t="s">
        <v>8322</v>
      </c>
      <c r="S768">
        <f t="shared" si="38"/>
        <v>2015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42145.143634259264</v>
      </c>
      <c r="J769" s="10">
        <v>42115.143634259264</v>
      </c>
      <c r="K769" t="b">
        <v>0</v>
      </c>
      <c r="L769">
        <v>3</v>
      </c>
      <c r="M769" t="b">
        <v>0</v>
      </c>
      <c r="N769" t="s">
        <v>8273</v>
      </c>
      <c r="O769">
        <f t="shared" si="36"/>
        <v>4</v>
      </c>
      <c r="P769" s="6">
        <f t="shared" si="37"/>
        <v>59</v>
      </c>
      <c r="Q769" s="12" t="s">
        <v>8320</v>
      </c>
      <c r="R769" t="s">
        <v>8322</v>
      </c>
      <c r="S769">
        <f t="shared" si="38"/>
        <v>2015</v>
      </c>
    </row>
    <row r="770" spans="1:19" ht="32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41624.207060185188</v>
      </c>
      <c r="J770" s="10">
        <v>41594.207060185188</v>
      </c>
      <c r="K770" t="b">
        <v>0</v>
      </c>
      <c r="L770">
        <v>0</v>
      </c>
      <c r="M770" t="b">
        <v>0</v>
      </c>
      <c r="N770" t="s">
        <v>8273</v>
      </c>
      <c r="O770">
        <f t="shared" si="36"/>
        <v>0</v>
      </c>
      <c r="P770" s="6" t="str">
        <f t="shared" si="37"/>
        <v>0</v>
      </c>
      <c r="Q770" s="12" t="s">
        <v>8320</v>
      </c>
      <c r="R770" t="s">
        <v>8322</v>
      </c>
      <c r="S770">
        <f t="shared" si="38"/>
        <v>2013</v>
      </c>
    </row>
    <row r="771" spans="1:19" ht="32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41634.996458333335</v>
      </c>
      <c r="J771" s="10">
        <v>41604.996458333335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 s="6">
        <f t="shared" si="37"/>
        <v>31.85</v>
      </c>
      <c r="Q771" s="12" t="s">
        <v>8320</v>
      </c>
      <c r="R771" t="s">
        <v>8322</v>
      </c>
      <c r="S771">
        <f t="shared" si="38"/>
        <v>2013</v>
      </c>
    </row>
    <row r="772" spans="1:19" ht="3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41329.9996412037</v>
      </c>
      <c r="J772" s="10">
        <v>41289.9996412037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 s="6" t="str">
        <f t="shared" si="37"/>
        <v>0</v>
      </c>
      <c r="Q772" s="12" t="s">
        <v>8320</v>
      </c>
      <c r="R772" t="s">
        <v>8322</v>
      </c>
      <c r="S772">
        <f t="shared" si="38"/>
        <v>2013</v>
      </c>
    </row>
    <row r="773" spans="1:19" ht="3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42399.824097222227</v>
      </c>
      <c r="J773" s="10">
        <v>42349.824097222227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 s="6">
        <f t="shared" si="37"/>
        <v>10</v>
      </c>
      <c r="Q773" s="12" t="s">
        <v>8320</v>
      </c>
      <c r="R773" t="s">
        <v>8322</v>
      </c>
      <c r="S773">
        <f t="shared" si="38"/>
        <v>2015</v>
      </c>
    </row>
    <row r="774" spans="1:19" ht="32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40118.165972222225</v>
      </c>
      <c r="J774" s="10">
        <v>40068.056932870371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 s="6">
        <f t="shared" si="37"/>
        <v>50</v>
      </c>
      <c r="Q774" s="12" t="s">
        <v>8320</v>
      </c>
      <c r="R774" t="s">
        <v>8322</v>
      </c>
      <c r="S774">
        <f t="shared" si="38"/>
        <v>2009</v>
      </c>
    </row>
    <row r="775" spans="1:19" ht="32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42134.959027777775</v>
      </c>
      <c r="J775" s="10">
        <v>42100.735937500001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 s="6">
        <f t="shared" si="37"/>
        <v>16</v>
      </c>
      <c r="Q775" s="12" t="s">
        <v>8320</v>
      </c>
      <c r="R775" t="s">
        <v>8322</v>
      </c>
      <c r="S775">
        <f t="shared" si="38"/>
        <v>2015</v>
      </c>
    </row>
    <row r="776" spans="1:19" ht="3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41693.780300925922</v>
      </c>
      <c r="J776" s="10">
        <v>41663.780300925922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 s="6">
        <f t="shared" si="37"/>
        <v>39</v>
      </c>
      <c r="Q776" s="12" t="s">
        <v>8320</v>
      </c>
      <c r="R776" t="s">
        <v>8322</v>
      </c>
      <c r="S776">
        <f t="shared" si="38"/>
        <v>2014</v>
      </c>
    </row>
    <row r="777" spans="1:19" ht="32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40893.060127314813</v>
      </c>
      <c r="J777" s="10">
        <v>40863.060127314813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 s="6">
        <f t="shared" si="37"/>
        <v>34</v>
      </c>
      <c r="Q777" s="12" t="s">
        <v>8320</v>
      </c>
      <c r="R777" t="s">
        <v>8322</v>
      </c>
      <c r="S777">
        <f t="shared" si="38"/>
        <v>2011</v>
      </c>
    </row>
    <row r="778" spans="1:19" ht="32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42288.208333333328</v>
      </c>
      <c r="J778" s="10">
        <v>42250.685706018514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39">ROUND(E778/D778*100,0)</f>
        <v>51</v>
      </c>
      <c r="P778" s="6">
        <f t="shared" ref="P778:P841" si="40">IFERROR(ROUND(E778/L778,2),"0")</f>
        <v>63.12</v>
      </c>
      <c r="Q778" s="12" t="s">
        <v>8320</v>
      </c>
      <c r="R778" t="s">
        <v>8322</v>
      </c>
      <c r="S778">
        <f t="shared" ref="S778:S841" si="41">YEAR(J778)</f>
        <v>2015</v>
      </c>
    </row>
    <row r="779" spans="1:19" ht="32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41486.981215277774</v>
      </c>
      <c r="J779" s="10">
        <v>41456.981215277774</v>
      </c>
      <c r="K779" t="b">
        <v>0</v>
      </c>
      <c r="L779">
        <v>3</v>
      </c>
      <c r="M779" t="b">
        <v>0</v>
      </c>
      <c r="N779" t="s">
        <v>8273</v>
      </c>
      <c r="O779">
        <f t="shared" si="39"/>
        <v>1</v>
      </c>
      <c r="P779" s="6">
        <f t="shared" si="40"/>
        <v>7</v>
      </c>
      <c r="Q779" s="12" t="s">
        <v>8320</v>
      </c>
      <c r="R779" t="s">
        <v>8322</v>
      </c>
      <c r="S779">
        <f t="shared" si="41"/>
        <v>2013</v>
      </c>
    </row>
    <row r="780" spans="1:19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41759.702314814815</v>
      </c>
      <c r="J780" s="10">
        <v>41729.702314814815</v>
      </c>
      <c r="K780" t="b">
        <v>0</v>
      </c>
      <c r="L780">
        <v>1</v>
      </c>
      <c r="M780" t="b">
        <v>0</v>
      </c>
      <c r="N780" t="s">
        <v>8273</v>
      </c>
      <c r="O780">
        <f t="shared" si="39"/>
        <v>0</v>
      </c>
      <c r="P780" s="6">
        <f t="shared" si="40"/>
        <v>2</v>
      </c>
      <c r="Q780" s="12" t="s">
        <v>8320</v>
      </c>
      <c r="R780" t="s">
        <v>8322</v>
      </c>
      <c r="S780">
        <f t="shared" si="41"/>
        <v>2014</v>
      </c>
    </row>
    <row r="781" spans="1:19" ht="32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40466.166666666664</v>
      </c>
      <c r="J781" s="10">
        <v>40436.68408564815</v>
      </c>
      <c r="K781" t="b">
        <v>0</v>
      </c>
      <c r="L781">
        <v>6</v>
      </c>
      <c r="M781" t="b">
        <v>0</v>
      </c>
      <c r="N781" t="s">
        <v>8273</v>
      </c>
      <c r="O781">
        <f t="shared" si="39"/>
        <v>3</v>
      </c>
      <c r="P781" s="6">
        <f t="shared" si="40"/>
        <v>66.67</v>
      </c>
      <c r="Q781" s="12" t="s">
        <v>8320</v>
      </c>
      <c r="R781" t="s">
        <v>8322</v>
      </c>
      <c r="S781">
        <f t="shared" si="41"/>
        <v>2010</v>
      </c>
    </row>
    <row r="782" spans="1:19" ht="16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40666.673900462964</v>
      </c>
      <c r="J782" s="10">
        <v>40636.673900462964</v>
      </c>
      <c r="K782" t="b">
        <v>0</v>
      </c>
      <c r="L782">
        <v>27</v>
      </c>
      <c r="M782" t="b">
        <v>1</v>
      </c>
      <c r="N782" t="s">
        <v>8274</v>
      </c>
      <c r="O782">
        <f t="shared" si="39"/>
        <v>104</v>
      </c>
      <c r="P782" s="6">
        <f t="shared" si="40"/>
        <v>38.520000000000003</v>
      </c>
      <c r="Q782" s="12" t="s">
        <v>8323</v>
      </c>
      <c r="R782" t="s">
        <v>8324</v>
      </c>
      <c r="S782">
        <f t="shared" si="41"/>
        <v>2011</v>
      </c>
    </row>
    <row r="783" spans="1:19" ht="32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41433.000856481478</v>
      </c>
      <c r="J783" s="10">
        <v>41403.000856481478</v>
      </c>
      <c r="K783" t="b">
        <v>0</v>
      </c>
      <c r="L783">
        <v>25</v>
      </c>
      <c r="M783" t="b">
        <v>1</v>
      </c>
      <c r="N783" t="s">
        <v>8274</v>
      </c>
      <c r="O783">
        <f t="shared" si="39"/>
        <v>133</v>
      </c>
      <c r="P783" s="6">
        <f t="shared" si="40"/>
        <v>42.61</v>
      </c>
      <c r="Q783" s="12" t="s">
        <v>8323</v>
      </c>
      <c r="R783" t="s">
        <v>8324</v>
      </c>
      <c r="S783">
        <f t="shared" si="41"/>
        <v>2013</v>
      </c>
    </row>
    <row r="784" spans="1:19" ht="32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41146.758125</v>
      </c>
      <c r="J784" s="10">
        <v>41116.758125</v>
      </c>
      <c r="K784" t="b">
        <v>0</v>
      </c>
      <c r="L784">
        <v>14</v>
      </c>
      <c r="M784" t="b">
        <v>1</v>
      </c>
      <c r="N784" t="s">
        <v>8274</v>
      </c>
      <c r="O784">
        <f t="shared" si="39"/>
        <v>100</v>
      </c>
      <c r="P784" s="6">
        <f t="shared" si="40"/>
        <v>50</v>
      </c>
      <c r="Q784" s="12" t="s">
        <v>8323</v>
      </c>
      <c r="R784" t="s">
        <v>8324</v>
      </c>
      <c r="S784">
        <f t="shared" si="41"/>
        <v>2012</v>
      </c>
    </row>
    <row r="785" spans="1:19" ht="32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41026.916666666664</v>
      </c>
      <c r="J785" s="10">
        <v>40987.773715277777</v>
      </c>
      <c r="K785" t="b">
        <v>0</v>
      </c>
      <c r="L785">
        <v>35</v>
      </c>
      <c r="M785" t="b">
        <v>1</v>
      </c>
      <c r="N785" t="s">
        <v>8274</v>
      </c>
      <c r="O785">
        <f t="shared" si="39"/>
        <v>148</v>
      </c>
      <c r="P785" s="6">
        <f t="shared" si="40"/>
        <v>63.49</v>
      </c>
      <c r="Q785" s="12" t="s">
        <v>8323</v>
      </c>
      <c r="R785" t="s">
        <v>8324</v>
      </c>
      <c r="S785">
        <f t="shared" si="41"/>
        <v>2012</v>
      </c>
    </row>
    <row r="786" spans="1:19" ht="32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41715.107858796298</v>
      </c>
      <c r="J786" s="10">
        <v>41675.149525462963</v>
      </c>
      <c r="K786" t="b">
        <v>0</v>
      </c>
      <c r="L786">
        <v>10</v>
      </c>
      <c r="M786" t="b">
        <v>1</v>
      </c>
      <c r="N786" t="s">
        <v>8274</v>
      </c>
      <c r="O786">
        <f t="shared" si="39"/>
        <v>103</v>
      </c>
      <c r="P786" s="6">
        <f t="shared" si="40"/>
        <v>102.5</v>
      </c>
      <c r="Q786" s="12" t="s">
        <v>8323</v>
      </c>
      <c r="R786" t="s">
        <v>8324</v>
      </c>
      <c r="S786">
        <f t="shared" si="41"/>
        <v>2014</v>
      </c>
    </row>
    <row r="787" spans="1:19" ht="32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41333.593923611115</v>
      </c>
      <c r="J787" s="10">
        <v>41303.593923611115</v>
      </c>
      <c r="K787" t="b">
        <v>0</v>
      </c>
      <c r="L787">
        <v>29</v>
      </c>
      <c r="M787" t="b">
        <v>1</v>
      </c>
      <c r="N787" t="s">
        <v>8274</v>
      </c>
      <c r="O787">
        <f t="shared" si="39"/>
        <v>181</v>
      </c>
      <c r="P787" s="6">
        <f t="shared" si="40"/>
        <v>31.14</v>
      </c>
      <c r="Q787" s="12" t="s">
        <v>8323</v>
      </c>
      <c r="R787" t="s">
        <v>8324</v>
      </c>
      <c r="S787">
        <f t="shared" si="41"/>
        <v>2013</v>
      </c>
    </row>
    <row r="788" spans="1:19" ht="3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41040.657638888893</v>
      </c>
      <c r="J788" s="10">
        <v>40983.055949074071</v>
      </c>
      <c r="K788" t="b">
        <v>0</v>
      </c>
      <c r="L788">
        <v>44</v>
      </c>
      <c r="M788" t="b">
        <v>1</v>
      </c>
      <c r="N788" t="s">
        <v>8274</v>
      </c>
      <c r="O788">
        <f t="shared" si="39"/>
        <v>143</v>
      </c>
      <c r="P788" s="6">
        <f t="shared" si="40"/>
        <v>162.27000000000001</v>
      </c>
      <c r="Q788" s="12" t="s">
        <v>8323</v>
      </c>
      <c r="R788" t="s">
        <v>8324</v>
      </c>
      <c r="S788">
        <f t="shared" si="41"/>
        <v>2012</v>
      </c>
    </row>
    <row r="789" spans="1:19" ht="32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41579.627615740741</v>
      </c>
      <c r="J789" s="10">
        <v>41549.627615740741</v>
      </c>
      <c r="K789" t="b">
        <v>0</v>
      </c>
      <c r="L789">
        <v>17</v>
      </c>
      <c r="M789" t="b">
        <v>1</v>
      </c>
      <c r="N789" t="s">
        <v>8274</v>
      </c>
      <c r="O789">
        <f t="shared" si="39"/>
        <v>114</v>
      </c>
      <c r="P789" s="6">
        <f t="shared" si="40"/>
        <v>80.59</v>
      </c>
      <c r="Q789" s="12" t="s">
        <v>8323</v>
      </c>
      <c r="R789" t="s">
        <v>8324</v>
      </c>
      <c r="S789">
        <f t="shared" si="41"/>
        <v>2013</v>
      </c>
    </row>
    <row r="790" spans="1:19" ht="32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41097.165972222225</v>
      </c>
      <c r="J790" s="10">
        <v>41059.006805555553</v>
      </c>
      <c r="K790" t="b">
        <v>0</v>
      </c>
      <c r="L790">
        <v>34</v>
      </c>
      <c r="M790" t="b">
        <v>1</v>
      </c>
      <c r="N790" t="s">
        <v>8274</v>
      </c>
      <c r="O790">
        <f t="shared" si="39"/>
        <v>204</v>
      </c>
      <c r="P790" s="6">
        <f t="shared" si="40"/>
        <v>59.85</v>
      </c>
      <c r="Q790" s="12" t="s">
        <v>8323</v>
      </c>
      <c r="R790" t="s">
        <v>8324</v>
      </c>
      <c r="S790">
        <f t="shared" si="41"/>
        <v>2012</v>
      </c>
    </row>
    <row r="791" spans="1:19" ht="32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41295.332638888889</v>
      </c>
      <c r="J791" s="10">
        <v>41277.186111111107</v>
      </c>
      <c r="K791" t="b">
        <v>0</v>
      </c>
      <c r="L791">
        <v>14</v>
      </c>
      <c r="M791" t="b">
        <v>1</v>
      </c>
      <c r="N791" t="s">
        <v>8274</v>
      </c>
      <c r="O791">
        <f t="shared" si="39"/>
        <v>109</v>
      </c>
      <c r="P791" s="6">
        <f t="shared" si="40"/>
        <v>132.86000000000001</v>
      </c>
      <c r="Q791" s="12" t="s">
        <v>8323</v>
      </c>
      <c r="R791" t="s">
        <v>8324</v>
      </c>
      <c r="S791">
        <f t="shared" si="41"/>
        <v>2013</v>
      </c>
    </row>
    <row r="792" spans="1:19" ht="32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41306.047905092593</v>
      </c>
      <c r="J792" s="10">
        <v>41276.047905092593</v>
      </c>
      <c r="K792" t="b">
        <v>0</v>
      </c>
      <c r="L792">
        <v>156</v>
      </c>
      <c r="M792" t="b">
        <v>1</v>
      </c>
      <c r="N792" t="s">
        <v>8274</v>
      </c>
      <c r="O792">
        <f t="shared" si="39"/>
        <v>144</v>
      </c>
      <c r="P792" s="6">
        <f t="shared" si="40"/>
        <v>92.55</v>
      </c>
      <c r="Q792" s="12" t="s">
        <v>8323</v>
      </c>
      <c r="R792" t="s">
        <v>8324</v>
      </c>
      <c r="S792">
        <f t="shared" si="41"/>
        <v>2013</v>
      </c>
    </row>
    <row r="793" spans="1:19" ht="32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41591.249305555553</v>
      </c>
      <c r="J793" s="10">
        <v>41557.780624999999</v>
      </c>
      <c r="K793" t="b">
        <v>0</v>
      </c>
      <c r="L793">
        <v>128</v>
      </c>
      <c r="M793" t="b">
        <v>1</v>
      </c>
      <c r="N793" t="s">
        <v>8274</v>
      </c>
      <c r="O793">
        <f t="shared" si="39"/>
        <v>104</v>
      </c>
      <c r="P793" s="6">
        <f t="shared" si="40"/>
        <v>60.86</v>
      </c>
      <c r="Q793" s="12" t="s">
        <v>8323</v>
      </c>
      <c r="R793" t="s">
        <v>8324</v>
      </c>
      <c r="S793">
        <f t="shared" si="41"/>
        <v>2013</v>
      </c>
    </row>
    <row r="794" spans="1:19" ht="16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41585.915312500001</v>
      </c>
      <c r="J794" s="10">
        <v>41555.87364583333</v>
      </c>
      <c r="K794" t="b">
        <v>0</v>
      </c>
      <c r="L794">
        <v>60</v>
      </c>
      <c r="M794" t="b">
        <v>1</v>
      </c>
      <c r="N794" t="s">
        <v>8274</v>
      </c>
      <c r="O794">
        <f t="shared" si="39"/>
        <v>100</v>
      </c>
      <c r="P794" s="6">
        <f t="shared" si="40"/>
        <v>41.85</v>
      </c>
      <c r="Q794" s="12" t="s">
        <v>8323</v>
      </c>
      <c r="R794" t="s">
        <v>8324</v>
      </c>
      <c r="S794">
        <f t="shared" si="41"/>
        <v>2013</v>
      </c>
    </row>
    <row r="795" spans="1:19" ht="32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41458.207638888889</v>
      </c>
      <c r="J795" s="10">
        <v>41442.741249999999</v>
      </c>
      <c r="K795" t="b">
        <v>0</v>
      </c>
      <c r="L795">
        <v>32</v>
      </c>
      <c r="M795" t="b">
        <v>1</v>
      </c>
      <c r="N795" t="s">
        <v>8274</v>
      </c>
      <c r="O795">
        <f t="shared" si="39"/>
        <v>103</v>
      </c>
      <c r="P795" s="6">
        <f t="shared" si="40"/>
        <v>88.33</v>
      </c>
      <c r="Q795" s="12" t="s">
        <v>8323</v>
      </c>
      <c r="R795" t="s">
        <v>8324</v>
      </c>
      <c r="S795">
        <f t="shared" si="41"/>
        <v>2013</v>
      </c>
    </row>
    <row r="796" spans="1:19" ht="32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40791.712500000001</v>
      </c>
      <c r="J796" s="10">
        <v>40736.115011574075</v>
      </c>
      <c r="K796" t="b">
        <v>0</v>
      </c>
      <c r="L796">
        <v>53</v>
      </c>
      <c r="M796" t="b">
        <v>1</v>
      </c>
      <c r="N796" t="s">
        <v>8274</v>
      </c>
      <c r="O796">
        <f t="shared" si="39"/>
        <v>105</v>
      </c>
      <c r="P796" s="6">
        <f t="shared" si="40"/>
        <v>158.96</v>
      </c>
      <c r="Q796" s="12" t="s">
        <v>8323</v>
      </c>
      <c r="R796" t="s">
        <v>8324</v>
      </c>
      <c r="S796">
        <f t="shared" si="41"/>
        <v>2011</v>
      </c>
    </row>
    <row r="797" spans="1:19" ht="3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41006.207638888889</v>
      </c>
      <c r="J797" s="10">
        <v>40963.613032407404</v>
      </c>
      <c r="K797" t="b">
        <v>0</v>
      </c>
      <c r="L797">
        <v>184</v>
      </c>
      <c r="M797" t="b">
        <v>1</v>
      </c>
      <c r="N797" t="s">
        <v>8274</v>
      </c>
      <c r="O797">
        <f t="shared" si="39"/>
        <v>112</v>
      </c>
      <c r="P797" s="6">
        <f t="shared" si="40"/>
        <v>85.05</v>
      </c>
      <c r="Q797" s="12" t="s">
        <v>8323</v>
      </c>
      <c r="R797" t="s">
        <v>8324</v>
      </c>
      <c r="S797">
        <f t="shared" si="41"/>
        <v>2012</v>
      </c>
    </row>
    <row r="798" spans="1:19" ht="32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41532.881944444445</v>
      </c>
      <c r="J798" s="10">
        <v>41502.882928240739</v>
      </c>
      <c r="K798" t="b">
        <v>0</v>
      </c>
      <c r="L798">
        <v>90</v>
      </c>
      <c r="M798" t="b">
        <v>1</v>
      </c>
      <c r="N798" t="s">
        <v>8274</v>
      </c>
      <c r="O798">
        <f t="shared" si="39"/>
        <v>101</v>
      </c>
      <c r="P798" s="6">
        <f t="shared" si="40"/>
        <v>112.61</v>
      </c>
      <c r="Q798" s="12" t="s">
        <v>8323</v>
      </c>
      <c r="R798" t="s">
        <v>8324</v>
      </c>
      <c r="S798">
        <f t="shared" si="41"/>
        <v>2013</v>
      </c>
    </row>
    <row r="799" spans="1:19" ht="32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41028.166666666664</v>
      </c>
      <c r="J799" s="10">
        <v>40996.994074074071</v>
      </c>
      <c r="K799" t="b">
        <v>0</v>
      </c>
      <c r="L799">
        <v>71</v>
      </c>
      <c r="M799" t="b">
        <v>1</v>
      </c>
      <c r="N799" t="s">
        <v>8274</v>
      </c>
      <c r="O799">
        <f t="shared" si="39"/>
        <v>108</v>
      </c>
      <c r="P799" s="6">
        <f t="shared" si="40"/>
        <v>45.44</v>
      </c>
      <c r="Q799" s="12" t="s">
        <v>8323</v>
      </c>
      <c r="R799" t="s">
        <v>8324</v>
      </c>
      <c r="S799">
        <f t="shared" si="41"/>
        <v>2012</v>
      </c>
    </row>
    <row r="800" spans="1:19" ht="32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41912.590127314819</v>
      </c>
      <c r="J800" s="10">
        <v>41882.590127314819</v>
      </c>
      <c r="K800" t="b">
        <v>0</v>
      </c>
      <c r="L800">
        <v>87</v>
      </c>
      <c r="M800" t="b">
        <v>1</v>
      </c>
      <c r="N800" t="s">
        <v>8274</v>
      </c>
      <c r="O800">
        <f t="shared" si="39"/>
        <v>115</v>
      </c>
      <c r="P800" s="6">
        <f t="shared" si="40"/>
        <v>46.22</v>
      </c>
      <c r="Q800" s="12" t="s">
        <v>8323</v>
      </c>
      <c r="R800" t="s">
        <v>8324</v>
      </c>
      <c r="S800">
        <f t="shared" si="41"/>
        <v>2014</v>
      </c>
    </row>
    <row r="801" spans="1:19" ht="32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41026.667199074072</v>
      </c>
      <c r="J801" s="10">
        <v>40996.667199074072</v>
      </c>
      <c r="K801" t="b">
        <v>0</v>
      </c>
      <c r="L801">
        <v>28</v>
      </c>
      <c r="M801" t="b">
        <v>1</v>
      </c>
      <c r="N801" t="s">
        <v>8274</v>
      </c>
      <c r="O801">
        <f t="shared" si="39"/>
        <v>100</v>
      </c>
      <c r="P801" s="6">
        <f t="shared" si="40"/>
        <v>178.61</v>
      </c>
      <c r="Q801" s="12" t="s">
        <v>8323</v>
      </c>
      <c r="R801" t="s">
        <v>8324</v>
      </c>
      <c r="S801">
        <f t="shared" si="41"/>
        <v>2012</v>
      </c>
    </row>
    <row r="802" spans="1:19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41893.433495370373</v>
      </c>
      <c r="J802" s="10">
        <v>41863.433495370373</v>
      </c>
      <c r="K802" t="b">
        <v>0</v>
      </c>
      <c r="L802">
        <v>56</v>
      </c>
      <c r="M802" t="b">
        <v>1</v>
      </c>
      <c r="N802" t="s">
        <v>8274</v>
      </c>
      <c r="O802">
        <f t="shared" si="39"/>
        <v>152</v>
      </c>
      <c r="P802" s="6">
        <f t="shared" si="40"/>
        <v>40.75</v>
      </c>
      <c r="Q802" s="12" t="s">
        <v>8323</v>
      </c>
      <c r="R802" t="s">
        <v>8324</v>
      </c>
      <c r="S802">
        <f t="shared" si="41"/>
        <v>2014</v>
      </c>
    </row>
    <row r="803" spans="1:19" ht="32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40725.795370370368</v>
      </c>
      <c r="J803" s="10">
        <v>40695.795370370368</v>
      </c>
      <c r="K803" t="b">
        <v>0</v>
      </c>
      <c r="L803">
        <v>51</v>
      </c>
      <c r="M803" t="b">
        <v>1</v>
      </c>
      <c r="N803" t="s">
        <v>8274</v>
      </c>
      <c r="O803">
        <f t="shared" si="39"/>
        <v>112</v>
      </c>
      <c r="P803" s="6">
        <f t="shared" si="40"/>
        <v>43.73</v>
      </c>
      <c r="Q803" s="12" t="s">
        <v>8323</v>
      </c>
      <c r="R803" t="s">
        <v>8324</v>
      </c>
      <c r="S803">
        <f t="shared" si="41"/>
        <v>2011</v>
      </c>
    </row>
    <row r="804" spans="1:19" ht="32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41169.170138888891</v>
      </c>
      <c r="J804" s="10">
        <v>41123.022268518514</v>
      </c>
      <c r="K804" t="b">
        <v>0</v>
      </c>
      <c r="L804">
        <v>75</v>
      </c>
      <c r="M804" t="b">
        <v>1</v>
      </c>
      <c r="N804" t="s">
        <v>8274</v>
      </c>
      <c r="O804">
        <f t="shared" si="39"/>
        <v>101</v>
      </c>
      <c r="P804" s="6">
        <f t="shared" si="40"/>
        <v>81.069999999999993</v>
      </c>
      <c r="Q804" s="12" t="s">
        <v>8323</v>
      </c>
      <c r="R804" t="s">
        <v>8324</v>
      </c>
      <c r="S804">
        <f t="shared" si="41"/>
        <v>2012</v>
      </c>
    </row>
    <row r="805" spans="1:19" ht="32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40692.041666666664</v>
      </c>
      <c r="J805" s="10">
        <v>40665.949976851851</v>
      </c>
      <c r="K805" t="b">
        <v>0</v>
      </c>
      <c r="L805">
        <v>38</v>
      </c>
      <c r="M805" t="b">
        <v>1</v>
      </c>
      <c r="N805" t="s">
        <v>8274</v>
      </c>
      <c r="O805">
        <f t="shared" si="39"/>
        <v>123</v>
      </c>
      <c r="P805" s="6">
        <f t="shared" si="40"/>
        <v>74.61</v>
      </c>
      <c r="Q805" s="12" t="s">
        <v>8323</v>
      </c>
      <c r="R805" t="s">
        <v>8324</v>
      </c>
      <c r="S805">
        <f t="shared" si="41"/>
        <v>2011</v>
      </c>
    </row>
    <row r="806" spans="1:19" ht="32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40747.165972222225</v>
      </c>
      <c r="J806" s="10">
        <v>40730.105624999997</v>
      </c>
      <c r="K806" t="b">
        <v>0</v>
      </c>
      <c r="L806">
        <v>18</v>
      </c>
      <c r="M806" t="b">
        <v>1</v>
      </c>
      <c r="N806" t="s">
        <v>8274</v>
      </c>
      <c r="O806">
        <f t="shared" si="39"/>
        <v>100</v>
      </c>
      <c r="P806" s="6">
        <f t="shared" si="40"/>
        <v>305.56</v>
      </c>
      <c r="Q806" s="12" t="s">
        <v>8323</v>
      </c>
      <c r="R806" t="s">
        <v>8324</v>
      </c>
      <c r="S806">
        <f t="shared" si="41"/>
        <v>2011</v>
      </c>
    </row>
    <row r="807" spans="1:19" ht="32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40740.958333333336</v>
      </c>
      <c r="J807" s="10">
        <v>40690.823055555556</v>
      </c>
      <c r="K807" t="b">
        <v>0</v>
      </c>
      <c r="L807">
        <v>54</v>
      </c>
      <c r="M807" t="b">
        <v>1</v>
      </c>
      <c r="N807" t="s">
        <v>8274</v>
      </c>
      <c r="O807">
        <f t="shared" si="39"/>
        <v>105</v>
      </c>
      <c r="P807" s="6">
        <f t="shared" si="40"/>
        <v>58.33</v>
      </c>
      <c r="Q807" s="12" t="s">
        <v>8323</v>
      </c>
      <c r="R807" t="s">
        <v>8324</v>
      </c>
      <c r="S807">
        <f t="shared" si="41"/>
        <v>2011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40793.691423611112</v>
      </c>
      <c r="J808" s="10">
        <v>40763.691423611112</v>
      </c>
      <c r="K808" t="b">
        <v>0</v>
      </c>
      <c r="L808">
        <v>71</v>
      </c>
      <c r="M808" t="b">
        <v>1</v>
      </c>
      <c r="N808" t="s">
        <v>8274</v>
      </c>
      <c r="O808">
        <f t="shared" si="39"/>
        <v>104</v>
      </c>
      <c r="P808" s="6">
        <f t="shared" si="40"/>
        <v>117.68</v>
      </c>
      <c r="Q808" s="12" t="s">
        <v>8323</v>
      </c>
      <c r="R808" t="s">
        <v>8324</v>
      </c>
      <c r="S808">
        <f t="shared" si="41"/>
        <v>2011</v>
      </c>
    </row>
    <row r="809" spans="1:19" ht="16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42795.083333333328</v>
      </c>
      <c r="J809" s="10">
        <v>42759.628599537042</v>
      </c>
      <c r="K809" t="b">
        <v>0</v>
      </c>
      <c r="L809">
        <v>57</v>
      </c>
      <c r="M809" t="b">
        <v>1</v>
      </c>
      <c r="N809" t="s">
        <v>8274</v>
      </c>
      <c r="O809">
        <f t="shared" si="39"/>
        <v>105</v>
      </c>
      <c r="P809" s="6">
        <f t="shared" si="40"/>
        <v>73.77</v>
      </c>
      <c r="Q809" s="12" t="s">
        <v>8323</v>
      </c>
      <c r="R809" t="s">
        <v>8324</v>
      </c>
      <c r="S809">
        <f t="shared" si="41"/>
        <v>2017</v>
      </c>
    </row>
    <row r="810" spans="1:19" ht="32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41995.207638888889</v>
      </c>
      <c r="J810" s="10">
        <v>41962.100532407407</v>
      </c>
      <c r="K810" t="b">
        <v>0</v>
      </c>
      <c r="L810">
        <v>43</v>
      </c>
      <c r="M810" t="b">
        <v>1</v>
      </c>
      <c r="N810" t="s">
        <v>8274</v>
      </c>
      <c r="O810">
        <f t="shared" si="39"/>
        <v>100</v>
      </c>
      <c r="P810" s="6">
        <f t="shared" si="40"/>
        <v>104.65</v>
      </c>
      <c r="Q810" s="12" t="s">
        <v>8323</v>
      </c>
      <c r="R810" t="s">
        <v>8324</v>
      </c>
      <c r="S810">
        <f t="shared" si="41"/>
        <v>2014</v>
      </c>
    </row>
    <row r="811" spans="1:19" ht="16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41658.833680555559</v>
      </c>
      <c r="J811" s="10">
        <v>41628.833680555559</v>
      </c>
      <c r="K811" t="b">
        <v>0</v>
      </c>
      <c r="L811">
        <v>52</v>
      </c>
      <c r="M811" t="b">
        <v>1</v>
      </c>
      <c r="N811" t="s">
        <v>8274</v>
      </c>
      <c r="O811">
        <f t="shared" si="39"/>
        <v>104</v>
      </c>
      <c r="P811" s="6">
        <f t="shared" si="40"/>
        <v>79.83</v>
      </c>
      <c r="Q811" s="12" t="s">
        <v>8323</v>
      </c>
      <c r="R811" t="s">
        <v>8324</v>
      </c>
      <c r="S811">
        <f t="shared" si="41"/>
        <v>2013</v>
      </c>
    </row>
    <row r="812" spans="1:19" ht="32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41153.056273148148</v>
      </c>
      <c r="J812" s="10">
        <v>41123.056273148148</v>
      </c>
      <c r="K812" t="b">
        <v>0</v>
      </c>
      <c r="L812">
        <v>27</v>
      </c>
      <c r="M812" t="b">
        <v>1</v>
      </c>
      <c r="N812" t="s">
        <v>8274</v>
      </c>
      <c r="O812">
        <f t="shared" si="39"/>
        <v>105</v>
      </c>
      <c r="P812" s="6">
        <f t="shared" si="40"/>
        <v>58.33</v>
      </c>
      <c r="Q812" s="12" t="s">
        <v>8323</v>
      </c>
      <c r="R812" t="s">
        <v>8324</v>
      </c>
      <c r="S812">
        <f t="shared" si="41"/>
        <v>2012</v>
      </c>
    </row>
    <row r="813" spans="1:19" ht="16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41465.702777777777</v>
      </c>
      <c r="J813" s="10">
        <v>41443.643541666665</v>
      </c>
      <c r="K813" t="b">
        <v>0</v>
      </c>
      <c r="L813">
        <v>12</v>
      </c>
      <c r="M813" t="b">
        <v>1</v>
      </c>
      <c r="N813" t="s">
        <v>8274</v>
      </c>
      <c r="O813">
        <f t="shared" si="39"/>
        <v>104</v>
      </c>
      <c r="P813" s="6">
        <f t="shared" si="40"/>
        <v>86.67</v>
      </c>
      <c r="Q813" s="12" t="s">
        <v>8323</v>
      </c>
      <c r="R813" t="s">
        <v>8324</v>
      </c>
      <c r="S813">
        <f t="shared" si="41"/>
        <v>2013</v>
      </c>
    </row>
    <row r="814" spans="1:19" ht="32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41334.581944444442</v>
      </c>
      <c r="J814" s="10">
        <v>41282.017962962964</v>
      </c>
      <c r="K814" t="b">
        <v>0</v>
      </c>
      <c r="L814">
        <v>33</v>
      </c>
      <c r="M814" t="b">
        <v>1</v>
      </c>
      <c r="N814" t="s">
        <v>8274</v>
      </c>
      <c r="O814">
        <f t="shared" si="39"/>
        <v>152</v>
      </c>
      <c r="P814" s="6">
        <f t="shared" si="40"/>
        <v>27.61</v>
      </c>
      <c r="Q814" s="12" t="s">
        <v>8323</v>
      </c>
      <c r="R814" t="s">
        <v>8324</v>
      </c>
      <c r="S814">
        <f t="shared" si="41"/>
        <v>2013</v>
      </c>
    </row>
    <row r="815" spans="1:19" ht="16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41110.960243055553</v>
      </c>
      <c r="J815" s="10">
        <v>41080.960243055553</v>
      </c>
      <c r="K815" t="b">
        <v>0</v>
      </c>
      <c r="L815">
        <v>96</v>
      </c>
      <c r="M815" t="b">
        <v>1</v>
      </c>
      <c r="N815" t="s">
        <v>8274</v>
      </c>
      <c r="O815">
        <f t="shared" si="39"/>
        <v>160</v>
      </c>
      <c r="P815" s="6">
        <f t="shared" si="40"/>
        <v>25</v>
      </c>
      <c r="Q815" s="12" t="s">
        <v>8323</v>
      </c>
      <c r="R815" t="s">
        <v>8324</v>
      </c>
      <c r="S815">
        <f t="shared" si="41"/>
        <v>2012</v>
      </c>
    </row>
    <row r="816" spans="1:19" ht="32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40694.75277777778</v>
      </c>
      <c r="J816" s="10">
        <v>40679.743067129632</v>
      </c>
      <c r="K816" t="b">
        <v>0</v>
      </c>
      <c r="L816">
        <v>28</v>
      </c>
      <c r="M816" t="b">
        <v>1</v>
      </c>
      <c r="N816" t="s">
        <v>8274</v>
      </c>
      <c r="O816">
        <f t="shared" si="39"/>
        <v>127</v>
      </c>
      <c r="P816" s="6">
        <f t="shared" si="40"/>
        <v>45.46</v>
      </c>
      <c r="Q816" s="12" t="s">
        <v>8323</v>
      </c>
      <c r="R816" t="s">
        <v>8324</v>
      </c>
      <c r="S816">
        <f t="shared" si="41"/>
        <v>2011</v>
      </c>
    </row>
    <row r="817" spans="1:19" ht="16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41944.917858796296</v>
      </c>
      <c r="J817" s="10">
        <v>41914.917858796296</v>
      </c>
      <c r="K817" t="b">
        <v>0</v>
      </c>
      <c r="L817">
        <v>43</v>
      </c>
      <c r="M817" t="b">
        <v>1</v>
      </c>
      <c r="N817" t="s">
        <v>8274</v>
      </c>
      <c r="O817">
        <f t="shared" si="39"/>
        <v>107</v>
      </c>
      <c r="P817" s="6">
        <f t="shared" si="40"/>
        <v>99.53</v>
      </c>
      <c r="Q817" s="12" t="s">
        <v>8323</v>
      </c>
      <c r="R817" t="s">
        <v>8324</v>
      </c>
      <c r="S817">
        <f t="shared" si="41"/>
        <v>2014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41373.270833333336</v>
      </c>
      <c r="J818" s="10">
        <v>41341.870868055557</v>
      </c>
      <c r="K818" t="b">
        <v>0</v>
      </c>
      <c r="L818">
        <v>205</v>
      </c>
      <c r="M818" t="b">
        <v>1</v>
      </c>
      <c r="N818" t="s">
        <v>8274</v>
      </c>
      <c r="O818">
        <f t="shared" si="39"/>
        <v>115</v>
      </c>
      <c r="P818" s="6">
        <f t="shared" si="40"/>
        <v>39.31</v>
      </c>
      <c r="Q818" s="12" t="s">
        <v>8323</v>
      </c>
      <c r="R818" t="s">
        <v>8324</v>
      </c>
      <c r="S818">
        <f t="shared" si="41"/>
        <v>2013</v>
      </c>
    </row>
    <row r="819" spans="1:19" ht="32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40979.207638888889</v>
      </c>
      <c r="J819" s="10">
        <v>40925.599664351852</v>
      </c>
      <c r="K819" t="b">
        <v>0</v>
      </c>
      <c r="L819">
        <v>23</v>
      </c>
      <c r="M819" t="b">
        <v>1</v>
      </c>
      <c r="N819" t="s">
        <v>8274</v>
      </c>
      <c r="O819">
        <f t="shared" si="39"/>
        <v>137</v>
      </c>
      <c r="P819" s="6">
        <f t="shared" si="40"/>
        <v>89.42</v>
      </c>
      <c r="Q819" s="12" t="s">
        <v>8323</v>
      </c>
      <c r="R819" t="s">
        <v>8324</v>
      </c>
      <c r="S819">
        <f t="shared" si="41"/>
        <v>2012</v>
      </c>
    </row>
    <row r="820" spans="1:19" ht="32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41128.709027777775</v>
      </c>
      <c r="J820" s="10">
        <v>41120.882881944446</v>
      </c>
      <c r="K820" t="b">
        <v>0</v>
      </c>
      <c r="L820">
        <v>19</v>
      </c>
      <c r="M820" t="b">
        <v>1</v>
      </c>
      <c r="N820" t="s">
        <v>8274</v>
      </c>
      <c r="O820">
        <f t="shared" si="39"/>
        <v>156</v>
      </c>
      <c r="P820" s="6">
        <f t="shared" si="40"/>
        <v>28.68</v>
      </c>
      <c r="Q820" s="12" t="s">
        <v>8323</v>
      </c>
      <c r="R820" t="s">
        <v>8324</v>
      </c>
      <c r="S820">
        <f t="shared" si="41"/>
        <v>2012</v>
      </c>
    </row>
    <row r="821" spans="1:19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41629.197222222225</v>
      </c>
      <c r="J821" s="10">
        <v>41619.998310185183</v>
      </c>
      <c r="K821" t="b">
        <v>0</v>
      </c>
      <c r="L821">
        <v>14</v>
      </c>
      <c r="M821" t="b">
        <v>1</v>
      </c>
      <c r="N821" t="s">
        <v>8274</v>
      </c>
      <c r="O821">
        <f t="shared" si="39"/>
        <v>109</v>
      </c>
      <c r="P821" s="6">
        <f t="shared" si="40"/>
        <v>31.07</v>
      </c>
      <c r="Q821" s="12" t="s">
        <v>8323</v>
      </c>
      <c r="R821" t="s">
        <v>8324</v>
      </c>
      <c r="S821">
        <f t="shared" si="41"/>
        <v>2013</v>
      </c>
    </row>
    <row r="822" spans="1:19" ht="32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41799.208333333336</v>
      </c>
      <c r="J822" s="10">
        <v>41768.841921296298</v>
      </c>
      <c r="K822" t="b">
        <v>0</v>
      </c>
      <c r="L822">
        <v>38</v>
      </c>
      <c r="M822" t="b">
        <v>1</v>
      </c>
      <c r="N822" t="s">
        <v>8274</v>
      </c>
      <c r="O822">
        <f t="shared" si="39"/>
        <v>134</v>
      </c>
      <c r="P822" s="6">
        <f t="shared" si="40"/>
        <v>70.55</v>
      </c>
      <c r="Q822" s="12" t="s">
        <v>8323</v>
      </c>
      <c r="R822" t="s">
        <v>8324</v>
      </c>
      <c r="S822">
        <f t="shared" si="41"/>
        <v>2014</v>
      </c>
    </row>
    <row r="823" spans="1:19" ht="32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42128.167361111111</v>
      </c>
      <c r="J823" s="10">
        <v>42093.922048611115</v>
      </c>
      <c r="K823" t="b">
        <v>0</v>
      </c>
      <c r="L823">
        <v>78</v>
      </c>
      <c r="M823" t="b">
        <v>1</v>
      </c>
      <c r="N823" t="s">
        <v>8274</v>
      </c>
      <c r="O823">
        <f t="shared" si="39"/>
        <v>100</v>
      </c>
      <c r="P823" s="6">
        <f t="shared" si="40"/>
        <v>224.13</v>
      </c>
      <c r="Q823" s="12" t="s">
        <v>8323</v>
      </c>
      <c r="R823" t="s">
        <v>8324</v>
      </c>
      <c r="S823">
        <f t="shared" si="41"/>
        <v>2015</v>
      </c>
    </row>
    <row r="824" spans="1:19" ht="16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41187.947337962964</v>
      </c>
      <c r="J824" s="10">
        <v>41157.947337962964</v>
      </c>
      <c r="K824" t="b">
        <v>0</v>
      </c>
      <c r="L824">
        <v>69</v>
      </c>
      <c r="M824" t="b">
        <v>1</v>
      </c>
      <c r="N824" t="s">
        <v>8274</v>
      </c>
      <c r="O824">
        <f t="shared" si="39"/>
        <v>119</v>
      </c>
      <c r="P824" s="6">
        <f t="shared" si="40"/>
        <v>51.81</v>
      </c>
      <c r="Q824" s="12" t="s">
        <v>8323</v>
      </c>
      <c r="R824" t="s">
        <v>8324</v>
      </c>
      <c r="S824">
        <f t="shared" si="41"/>
        <v>2012</v>
      </c>
    </row>
    <row r="825" spans="1:19" ht="32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42085.931157407409</v>
      </c>
      <c r="J825" s="10">
        <v>42055.972824074073</v>
      </c>
      <c r="K825" t="b">
        <v>0</v>
      </c>
      <c r="L825">
        <v>33</v>
      </c>
      <c r="M825" t="b">
        <v>1</v>
      </c>
      <c r="N825" t="s">
        <v>8274</v>
      </c>
      <c r="O825">
        <f t="shared" si="39"/>
        <v>180</v>
      </c>
      <c r="P825" s="6">
        <f t="shared" si="40"/>
        <v>43.52</v>
      </c>
      <c r="Q825" s="12" t="s">
        <v>8323</v>
      </c>
      <c r="R825" t="s">
        <v>8324</v>
      </c>
      <c r="S825">
        <f t="shared" si="41"/>
        <v>2015</v>
      </c>
    </row>
    <row r="826" spans="1:19" ht="32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40286.290972222225</v>
      </c>
      <c r="J826" s="10">
        <v>40250.242106481484</v>
      </c>
      <c r="K826" t="b">
        <v>0</v>
      </c>
      <c r="L826">
        <v>54</v>
      </c>
      <c r="M826" t="b">
        <v>1</v>
      </c>
      <c r="N826" t="s">
        <v>8274</v>
      </c>
      <c r="O826">
        <f t="shared" si="39"/>
        <v>134</v>
      </c>
      <c r="P826" s="6">
        <f t="shared" si="40"/>
        <v>39.82</v>
      </c>
      <c r="Q826" s="12" t="s">
        <v>8323</v>
      </c>
      <c r="R826" t="s">
        <v>8324</v>
      </c>
      <c r="S826">
        <f t="shared" si="41"/>
        <v>2010</v>
      </c>
    </row>
    <row r="827" spans="1:19" ht="16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41211.306527777779</v>
      </c>
      <c r="J827" s="10">
        <v>41186.306527777779</v>
      </c>
      <c r="K827" t="b">
        <v>0</v>
      </c>
      <c r="L827">
        <v>99</v>
      </c>
      <c r="M827" t="b">
        <v>1</v>
      </c>
      <c r="N827" t="s">
        <v>8274</v>
      </c>
      <c r="O827">
        <f t="shared" si="39"/>
        <v>100</v>
      </c>
      <c r="P827" s="6">
        <f t="shared" si="40"/>
        <v>126.81</v>
      </c>
      <c r="Q827" s="12" t="s">
        <v>8323</v>
      </c>
      <c r="R827" t="s">
        <v>8324</v>
      </c>
      <c r="S827">
        <f t="shared" si="41"/>
        <v>2012</v>
      </c>
    </row>
    <row r="828" spans="1:19" ht="32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40993.996874999997</v>
      </c>
      <c r="J828" s="10">
        <v>40973.038541666669</v>
      </c>
      <c r="K828" t="b">
        <v>0</v>
      </c>
      <c r="L828">
        <v>49</v>
      </c>
      <c r="M828" t="b">
        <v>1</v>
      </c>
      <c r="N828" t="s">
        <v>8274</v>
      </c>
      <c r="O828">
        <f t="shared" si="39"/>
        <v>101</v>
      </c>
      <c r="P828" s="6">
        <f t="shared" si="40"/>
        <v>113.88</v>
      </c>
      <c r="Q828" s="12" t="s">
        <v>8323</v>
      </c>
      <c r="R828" t="s">
        <v>8324</v>
      </c>
      <c r="S828">
        <f t="shared" si="41"/>
        <v>2012</v>
      </c>
    </row>
    <row r="829" spans="1:19" ht="32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40953.825694444444</v>
      </c>
      <c r="J829" s="10">
        <v>40927.473460648151</v>
      </c>
      <c r="K829" t="b">
        <v>0</v>
      </c>
      <c r="L829">
        <v>11</v>
      </c>
      <c r="M829" t="b">
        <v>1</v>
      </c>
      <c r="N829" t="s">
        <v>8274</v>
      </c>
      <c r="O829">
        <f t="shared" si="39"/>
        <v>103</v>
      </c>
      <c r="P829" s="6">
        <f t="shared" si="40"/>
        <v>28.18</v>
      </c>
      <c r="Q829" s="12" t="s">
        <v>8323</v>
      </c>
      <c r="R829" t="s">
        <v>8324</v>
      </c>
      <c r="S829">
        <f t="shared" si="41"/>
        <v>2012</v>
      </c>
    </row>
    <row r="830" spans="1:19" ht="32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41085.683333333334</v>
      </c>
      <c r="J830" s="10">
        <v>41073.050717592589</v>
      </c>
      <c r="K830" t="b">
        <v>0</v>
      </c>
      <c r="L830">
        <v>38</v>
      </c>
      <c r="M830" t="b">
        <v>1</v>
      </c>
      <c r="N830" t="s">
        <v>8274</v>
      </c>
      <c r="O830">
        <f t="shared" si="39"/>
        <v>107</v>
      </c>
      <c r="P830" s="6">
        <f t="shared" si="40"/>
        <v>36.61</v>
      </c>
      <c r="Q830" s="12" t="s">
        <v>8323</v>
      </c>
      <c r="R830" t="s">
        <v>8324</v>
      </c>
      <c r="S830">
        <f t="shared" si="41"/>
        <v>2012</v>
      </c>
    </row>
    <row r="831" spans="1:19" ht="32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42564.801388888889</v>
      </c>
      <c r="J831" s="10">
        <v>42504.801388888889</v>
      </c>
      <c r="K831" t="b">
        <v>0</v>
      </c>
      <c r="L831">
        <v>16</v>
      </c>
      <c r="M831" t="b">
        <v>1</v>
      </c>
      <c r="N831" t="s">
        <v>8274</v>
      </c>
      <c r="O831">
        <f t="shared" si="39"/>
        <v>104</v>
      </c>
      <c r="P831" s="6">
        <f t="shared" si="40"/>
        <v>32.5</v>
      </c>
      <c r="Q831" s="12" t="s">
        <v>8323</v>
      </c>
      <c r="R831" t="s">
        <v>8324</v>
      </c>
      <c r="S831">
        <f t="shared" si="41"/>
        <v>2016</v>
      </c>
    </row>
    <row r="832" spans="1:19" ht="32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41355.484085648146</v>
      </c>
      <c r="J832" s="10">
        <v>41325.525752314818</v>
      </c>
      <c r="K832" t="b">
        <v>0</v>
      </c>
      <c r="L832">
        <v>32</v>
      </c>
      <c r="M832" t="b">
        <v>1</v>
      </c>
      <c r="N832" t="s">
        <v>8274</v>
      </c>
      <c r="O832">
        <f t="shared" si="39"/>
        <v>108</v>
      </c>
      <c r="P832" s="6">
        <f t="shared" si="40"/>
        <v>60.66</v>
      </c>
      <c r="Q832" s="12" t="s">
        <v>8323</v>
      </c>
      <c r="R832" t="s">
        <v>8324</v>
      </c>
      <c r="S832">
        <f t="shared" si="41"/>
        <v>2013</v>
      </c>
    </row>
    <row r="833" spans="1:19" ht="16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41026.646921296298</v>
      </c>
      <c r="J833" s="10">
        <v>40996.646921296298</v>
      </c>
      <c r="K833" t="b">
        <v>0</v>
      </c>
      <c r="L833">
        <v>20</v>
      </c>
      <c r="M833" t="b">
        <v>1</v>
      </c>
      <c r="N833" t="s">
        <v>8274</v>
      </c>
      <c r="O833">
        <f t="shared" si="39"/>
        <v>233</v>
      </c>
      <c r="P833" s="6">
        <f t="shared" si="40"/>
        <v>175</v>
      </c>
      <c r="Q833" s="12" t="s">
        <v>8323</v>
      </c>
      <c r="R833" t="s">
        <v>8324</v>
      </c>
      <c r="S833">
        <f t="shared" si="41"/>
        <v>2012</v>
      </c>
    </row>
    <row r="834" spans="1:19" ht="32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40929.342361111107</v>
      </c>
      <c r="J834" s="10">
        <v>40869.675173611111</v>
      </c>
      <c r="K834" t="b">
        <v>0</v>
      </c>
      <c r="L834">
        <v>154</v>
      </c>
      <c r="M834" t="b">
        <v>1</v>
      </c>
      <c r="N834" t="s">
        <v>8274</v>
      </c>
      <c r="O834">
        <f t="shared" si="39"/>
        <v>101</v>
      </c>
      <c r="P834" s="6">
        <f t="shared" si="40"/>
        <v>97.99</v>
      </c>
      <c r="Q834" s="12" t="s">
        <v>8323</v>
      </c>
      <c r="R834" t="s">
        <v>8324</v>
      </c>
      <c r="S834">
        <f t="shared" si="41"/>
        <v>2011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41748.878182870372</v>
      </c>
      <c r="J835" s="10">
        <v>41718.878182870372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 s="6">
        <f t="shared" si="40"/>
        <v>148.78</v>
      </c>
      <c r="Q835" s="12" t="s">
        <v>8323</v>
      </c>
      <c r="R835" t="s">
        <v>8324</v>
      </c>
      <c r="S835">
        <f t="shared" si="41"/>
        <v>2014</v>
      </c>
    </row>
    <row r="836" spans="1:19" ht="32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41456.165972222225</v>
      </c>
      <c r="J836" s="10">
        <v>41422.822824074072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 s="6">
        <f t="shared" si="40"/>
        <v>96.08</v>
      </c>
      <c r="Q836" s="12" t="s">
        <v>8323</v>
      </c>
      <c r="R836" t="s">
        <v>8324</v>
      </c>
      <c r="S836">
        <f t="shared" si="41"/>
        <v>2013</v>
      </c>
    </row>
    <row r="837" spans="1:19" ht="32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41048.125</v>
      </c>
      <c r="J837" s="10">
        <v>41005.45784722222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 s="6">
        <f t="shared" si="40"/>
        <v>58.63</v>
      </c>
      <c r="Q837" s="12" t="s">
        <v>8323</v>
      </c>
      <c r="R837" t="s">
        <v>8324</v>
      </c>
      <c r="S837">
        <f t="shared" si="41"/>
        <v>2012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41554.056921296295</v>
      </c>
      <c r="J838" s="10">
        <v>41524.056921296295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 s="6">
        <f t="shared" si="40"/>
        <v>109.71</v>
      </c>
      <c r="Q838" s="12" t="s">
        <v>8323</v>
      </c>
      <c r="R838" t="s">
        <v>8324</v>
      </c>
      <c r="S838">
        <f t="shared" si="41"/>
        <v>2013</v>
      </c>
    </row>
    <row r="839" spans="1:19" ht="16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41760.998402777775</v>
      </c>
      <c r="J839" s="10">
        <v>41730.998402777775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 s="6">
        <f t="shared" si="40"/>
        <v>49.11</v>
      </c>
      <c r="Q839" s="12" t="s">
        <v>8323</v>
      </c>
      <c r="R839" t="s">
        <v>8324</v>
      </c>
      <c r="S839">
        <f t="shared" si="41"/>
        <v>2014</v>
      </c>
    </row>
    <row r="840" spans="1:19" ht="32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40925.897974537038</v>
      </c>
      <c r="J840" s="10">
        <v>40895.897974537038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 s="6">
        <f t="shared" si="40"/>
        <v>47.67</v>
      </c>
      <c r="Q840" s="12" t="s">
        <v>8323</v>
      </c>
      <c r="R840" t="s">
        <v>8324</v>
      </c>
      <c r="S840">
        <f t="shared" si="41"/>
        <v>2011</v>
      </c>
    </row>
    <row r="841" spans="1:19" ht="32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41174.763379629629</v>
      </c>
      <c r="J841" s="10">
        <v>41144.763379629629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 s="6">
        <f t="shared" si="40"/>
        <v>60.74</v>
      </c>
      <c r="Q841" s="12" t="s">
        <v>8323</v>
      </c>
      <c r="R841" t="s">
        <v>8324</v>
      </c>
      <c r="S841">
        <f t="shared" si="41"/>
        <v>2012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42637.226701388892</v>
      </c>
      <c r="J842" s="10">
        <v>42607.226701388892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42">ROUND(E842/D842*100,0)</f>
        <v>120</v>
      </c>
      <c r="P842" s="6">
        <f t="shared" ref="P842:P905" si="43">IFERROR(ROUND(E842/L842,2),"0")</f>
        <v>63.38</v>
      </c>
      <c r="Q842" s="12" t="s">
        <v>8323</v>
      </c>
      <c r="R842" t="s">
        <v>8325</v>
      </c>
      <c r="S842">
        <f t="shared" ref="S842:S905" si="44">YEAR(J842)</f>
        <v>2016</v>
      </c>
    </row>
    <row r="843" spans="1:19" ht="32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41953.880358796298</v>
      </c>
      <c r="J843" s="10">
        <v>41923.838692129633</v>
      </c>
      <c r="K843" t="b">
        <v>1</v>
      </c>
      <c r="L843">
        <v>94</v>
      </c>
      <c r="M843" t="b">
        <v>1</v>
      </c>
      <c r="N843" t="s">
        <v>8275</v>
      </c>
      <c r="O843">
        <f t="shared" si="42"/>
        <v>101</v>
      </c>
      <c r="P843" s="6">
        <f t="shared" si="43"/>
        <v>53.89</v>
      </c>
      <c r="Q843" s="12" t="s">
        <v>8323</v>
      </c>
      <c r="R843" t="s">
        <v>8325</v>
      </c>
      <c r="S843">
        <f t="shared" si="44"/>
        <v>2014</v>
      </c>
    </row>
    <row r="844" spans="1:19" ht="32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41561.165972222225</v>
      </c>
      <c r="J844" s="10">
        <v>41526.59239583333</v>
      </c>
      <c r="K844" t="b">
        <v>1</v>
      </c>
      <c r="L844">
        <v>39</v>
      </c>
      <c r="M844" t="b">
        <v>1</v>
      </c>
      <c r="N844" t="s">
        <v>8275</v>
      </c>
      <c r="O844">
        <f t="shared" si="42"/>
        <v>104</v>
      </c>
      <c r="P844" s="6">
        <f t="shared" si="43"/>
        <v>66.87</v>
      </c>
      <c r="Q844" s="12" t="s">
        <v>8323</v>
      </c>
      <c r="R844" t="s">
        <v>8325</v>
      </c>
      <c r="S844">
        <f t="shared" si="44"/>
        <v>2013</v>
      </c>
    </row>
    <row r="845" spans="1:19" ht="32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42712.333333333328</v>
      </c>
      <c r="J845" s="10">
        <v>42695.257870370369</v>
      </c>
      <c r="K845" t="b">
        <v>0</v>
      </c>
      <c r="L845">
        <v>127</v>
      </c>
      <c r="M845" t="b">
        <v>1</v>
      </c>
      <c r="N845" t="s">
        <v>8275</v>
      </c>
      <c r="O845">
        <f t="shared" si="42"/>
        <v>267</v>
      </c>
      <c r="P845" s="6">
        <f t="shared" si="43"/>
        <v>63.1</v>
      </c>
      <c r="Q845" s="12" t="s">
        <v>8323</v>
      </c>
      <c r="R845" t="s">
        <v>8325</v>
      </c>
      <c r="S845">
        <f t="shared" si="44"/>
        <v>2016</v>
      </c>
    </row>
    <row r="846" spans="1:19" ht="32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41944.207638888889</v>
      </c>
      <c r="J846" s="10">
        <v>41905.684629629628</v>
      </c>
      <c r="K846" t="b">
        <v>1</v>
      </c>
      <c r="L846">
        <v>159</v>
      </c>
      <c r="M846" t="b">
        <v>1</v>
      </c>
      <c r="N846" t="s">
        <v>8275</v>
      </c>
      <c r="O846">
        <f t="shared" si="42"/>
        <v>194</v>
      </c>
      <c r="P846" s="6">
        <f t="shared" si="43"/>
        <v>36.630000000000003</v>
      </c>
      <c r="Q846" s="12" t="s">
        <v>8323</v>
      </c>
      <c r="R846" t="s">
        <v>8325</v>
      </c>
      <c r="S846">
        <f t="shared" si="44"/>
        <v>2014</v>
      </c>
    </row>
    <row r="847" spans="1:19" ht="3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42618.165972222225</v>
      </c>
      <c r="J847" s="10">
        <v>42578.205972222218</v>
      </c>
      <c r="K847" t="b">
        <v>0</v>
      </c>
      <c r="L847">
        <v>177</v>
      </c>
      <c r="M847" t="b">
        <v>1</v>
      </c>
      <c r="N847" t="s">
        <v>8275</v>
      </c>
      <c r="O847">
        <f t="shared" si="42"/>
        <v>120</v>
      </c>
      <c r="P847" s="6">
        <f t="shared" si="43"/>
        <v>34.01</v>
      </c>
      <c r="Q847" s="12" t="s">
        <v>8323</v>
      </c>
      <c r="R847" t="s">
        <v>8325</v>
      </c>
      <c r="S847">
        <f t="shared" si="44"/>
        <v>2016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41708.583333333336</v>
      </c>
      <c r="J848" s="10">
        <v>41694.391840277778</v>
      </c>
      <c r="K848" t="b">
        <v>0</v>
      </c>
      <c r="L848">
        <v>47</v>
      </c>
      <c r="M848" t="b">
        <v>1</v>
      </c>
      <c r="N848" t="s">
        <v>8275</v>
      </c>
      <c r="O848">
        <f t="shared" si="42"/>
        <v>122</v>
      </c>
      <c r="P848" s="6">
        <f t="shared" si="43"/>
        <v>28.55</v>
      </c>
      <c r="Q848" s="12" t="s">
        <v>8323</v>
      </c>
      <c r="R848" t="s">
        <v>8325</v>
      </c>
      <c r="S848">
        <f t="shared" si="44"/>
        <v>2014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42195.798333333332</v>
      </c>
      <c r="J849" s="10">
        <v>42165.798333333332</v>
      </c>
      <c r="K849" t="b">
        <v>0</v>
      </c>
      <c r="L849">
        <v>1</v>
      </c>
      <c r="M849" t="b">
        <v>1</v>
      </c>
      <c r="N849" t="s">
        <v>8275</v>
      </c>
      <c r="O849">
        <f t="shared" si="42"/>
        <v>100</v>
      </c>
      <c r="P849" s="6">
        <f t="shared" si="43"/>
        <v>10</v>
      </c>
      <c r="Q849" s="12" t="s">
        <v>8323</v>
      </c>
      <c r="R849" t="s">
        <v>8325</v>
      </c>
      <c r="S849">
        <f t="shared" si="44"/>
        <v>2015</v>
      </c>
    </row>
    <row r="850" spans="1:19" ht="32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42108.792048611111</v>
      </c>
      <c r="J850" s="10">
        <v>42078.792048611111</v>
      </c>
      <c r="K850" t="b">
        <v>0</v>
      </c>
      <c r="L850">
        <v>16</v>
      </c>
      <c r="M850" t="b">
        <v>1</v>
      </c>
      <c r="N850" t="s">
        <v>8275</v>
      </c>
      <c r="O850">
        <f t="shared" si="42"/>
        <v>100</v>
      </c>
      <c r="P850" s="6">
        <f t="shared" si="43"/>
        <v>18.75</v>
      </c>
      <c r="Q850" s="12" t="s">
        <v>8323</v>
      </c>
      <c r="R850" t="s">
        <v>8325</v>
      </c>
      <c r="S850">
        <f t="shared" si="44"/>
        <v>2015</v>
      </c>
    </row>
    <row r="851" spans="1:19" ht="32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42079.107222222221</v>
      </c>
      <c r="J851" s="10">
        <v>42051.148888888885</v>
      </c>
      <c r="K851" t="b">
        <v>0</v>
      </c>
      <c r="L851">
        <v>115</v>
      </c>
      <c r="M851" t="b">
        <v>1</v>
      </c>
      <c r="N851" t="s">
        <v>8275</v>
      </c>
      <c r="O851">
        <f t="shared" si="42"/>
        <v>120</v>
      </c>
      <c r="P851" s="6">
        <f t="shared" si="43"/>
        <v>41.7</v>
      </c>
      <c r="Q851" s="12" t="s">
        <v>8323</v>
      </c>
      <c r="R851" t="s">
        <v>8325</v>
      </c>
      <c r="S851">
        <f t="shared" si="44"/>
        <v>2015</v>
      </c>
    </row>
    <row r="852" spans="1:19" ht="32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42485.207638888889</v>
      </c>
      <c r="J852" s="10">
        <v>42452.827743055561</v>
      </c>
      <c r="K852" t="b">
        <v>0</v>
      </c>
      <c r="L852">
        <v>133</v>
      </c>
      <c r="M852" t="b">
        <v>1</v>
      </c>
      <c r="N852" t="s">
        <v>8275</v>
      </c>
      <c r="O852">
        <f t="shared" si="42"/>
        <v>155</v>
      </c>
      <c r="P852" s="6">
        <f t="shared" si="43"/>
        <v>46.67</v>
      </c>
      <c r="Q852" s="12" t="s">
        <v>8323</v>
      </c>
      <c r="R852" t="s">
        <v>8325</v>
      </c>
      <c r="S852">
        <f t="shared" si="44"/>
        <v>2016</v>
      </c>
    </row>
    <row r="853" spans="1:19" ht="16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42582.822916666672</v>
      </c>
      <c r="J853" s="10">
        <v>42522.880243055552</v>
      </c>
      <c r="K853" t="b">
        <v>0</v>
      </c>
      <c r="L853">
        <v>70</v>
      </c>
      <c r="M853" t="b">
        <v>1</v>
      </c>
      <c r="N853" t="s">
        <v>8275</v>
      </c>
      <c r="O853">
        <f t="shared" si="42"/>
        <v>130</v>
      </c>
      <c r="P853" s="6">
        <f t="shared" si="43"/>
        <v>37.270000000000003</v>
      </c>
      <c r="Q853" s="12" t="s">
        <v>8323</v>
      </c>
      <c r="R853" t="s">
        <v>8325</v>
      </c>
      <c r="S853">
        <f t="shared" si="44"/>
        <v>2016</v>
      </c>
    </row>
    <row r="854" spans="1:19" ht="16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42667.875</v>
      </c>
      <c r="J854" s="10">
        <v>42656.805497685185</v>
      </c>
      <c r="K854" t="b">
        <v>0</v>
      </c>
      <c r="L854">
        <v>62</v>
      </c>
      <c r="M854" t="b">
        <v>1</v>
      </c>
      <c r="N854" t="s">
        <v>8275</v>
      </c>
      <c r="O854">
        <f t="shared" si="42"/>
        <v>105</v>
      </c>
      <c r="P854" s="6">
        <f t="shared" si="43"/>
        <v>59.26</v>
      </c>
      <c r="Q854" s="12" t="s">
        <v>8323</v>
      </c>
      <c r="R854" t="s">
        <v>8325</v>
      </c>
      <c r="S854">
        <f t="shared" si="44"/>
        <v>2016</v>
      </c>
    </row>
    <row r="855" spans="1:19" ht="32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42051.832280092596</v>
      </c>
      <c r="J855" s="10">
        <v>42021.832280092596</v>
      </c>
      <c r="K855" t="b">
        <v>0</v>
      </c>
      <c r="L855">
        <v>10</v>
      </c>
      <c r="M855" t="b">
        <v>1</v>
      </c>
      <c r="N855" t="s">
        <v>8275</v>
      </c>
      <c r="O855">
        <f t="shared" si="42"/>
        <v>100</v>
      </c>
      <c r="P855" s="6">
        <f t="shared" si="43"/>
        <v>30</v>
      </c>
      <c r="Q855" s="12" t="s">
        <v>8323</v>
      </c>
      <c r="R855" t="s">
        <v>8325</v>
      </c>
      <c r="S855">
        <f t="shared" si="44"/>
        <v>2015</v>
      </c>
    </row>
    <row r="856" spans="1:19" ht="16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42732.212337962963</v>
      </c>
      <c r="J856" s="10">
        <v>42702.212337962963</v>
      </c>
      <c r="K856" t="b">
        <v>0</v>
      </c>
      <c r="L856">
        <v>499</v>
      </c>
      <c r="M856" t="b">
        <v>1</v>
      </c>
      <c r="N856" t="s">
        <v>8275</v>
      </c>
      <c r="O856">
        <f t="shared" si="42"/>
        <v>118</v>
      </c>
      <c r="P856" s="6">
        <f t="shared" si="43"/>
        <v>65.86</v>
      </c>
      <c r="Q856" s="12" t="s">
        <v>8323</v>
      </c>
      <c r="R856" t="s">
        <v>8325</v>
      </c>
      <c r="S856">
        <f t="shared" si="44"/>
        <v>2016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42575.125196759254</v>
      </c>
      <c r="J857" s="10">
        <v>42545.125196759254</v>
      </c>
      <c r="K857" t="b">
        <v>0</v>
      </c>
      <c r="L857">
        <v>47</v>
      </c>
      <c r="M857" t="b">
        <v>1</v>
      </c>
      <c r="N857" t="s">
        <v>8275</v>
      </c>
      <c r="O857">
        <f t="shared" si="42"/>
        <v>103</v>
      </c>
      <c r="P857" s="6">
        <f t="shared" si="43"/>
        <v>31.91</v>
      </c>
      <c r="Q857" s="12" t="s">
        <v>8323</v>
      </c>
      <c r="R857" t="s">
        <v>8325</v>
      </c>
      <c r="S857">
        <f t="shared" si="44"/>
        <v>2016</v>
      </c>
    </row>
    <row r="858" spans="1:19" ht="32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42668.791666666672</v>
      </c>
      <c r="J858" s="10">
        <v>42609.311990740738</v>
      </c>
      <c r="K858" t="b">
        <v>0</v>
      </c>
      <c r="L858">
        <v>28</v>
      </c>
      <c r="M858" t="b">
        <v>1</v>
      </c>
      <c r="N858" t="s">
        <v>8275</v>
      </c>
      <c r="O858">
        <f t="shared" si="42"/>
        <v>218</v>
      </c>
      <c r="P858" s="6">
        <f t="shared" si="43"/>
        <v>19.46</v>
      </c>
      <c r="Q858" s="12" t="s">
        <v>8323</v>
      </c>
      <c r="R858" t="s">
        <v>8325</v>
      </c>
      <c r="S858">
        <f t="shared" si="44"/>
        <v>2016</v>
      </c>
    </row>
    <row r="859" spans="1:19" ht="16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42333.623043981483</v>
      </c>
      <c r="J859" s="10">
        <v>42291.581377314811</v>
      </c>
      <c r="K859" t="b">
        <v>0</v>
      </c>
      <c r="L859">
        <v>24</v>
      </c>
      <c r="M859" t="b">
        <v>1</v>
      </c>
      <c r="N859" t="s">
        <v>8275</v>
      </c>
      <c r="O859">
        <f t="shared" si="42"/>
        <v>100</v>
      </c>
      <c r="P859" s="6">
        <f t="shared" si="43"/>
        <v>50</v>
      </c>
      <c r="Q859" s="12" t="s">
        <v>8323</v>
      </c>
      <c r="R859" t="s">
        <v>8325</v>
      </c>
      <c r="S859">
        <f t="shared" si="44"/>
        <v>2015</v>
      </c>
    </row>
    <row r="860" spans="1:19" ht="32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42109.957638888889</v>
      </c>
      <c r="J860" s="10">
        <v>42079.745578703703</v>
      </c>
      <c r="K860" t="b">
        <v>0</v>
      </c>
      <c r="L860">
        <v>76</v>
      </c>
      <c r="M860" t="b">
        <v>1</v>
      </c>
      <c r="N860" t="s">
        <v>8275</v>
      </c>
      <c r="O860">
        <f t="shared" si="42"/>
        <v>144</v>
      </c>
      <c r="P860" s="6">
        <f t="shared" si="43"/>
        <v>22.74</v>
      </c>
      <c r="Q860" s="12" t="s">
        <v>8323</v>
      </c>
      <c r="R860" t="s">
        <v>8325</v>
      </c>
      <c r="S860">
        <f t="shared" si="44"/>
        <v>2015</v>
      </c>
    </row>
    <row r="861" spans="1:19" ht="16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42159</v>
      </c>
      <c r="J861" s="10">
        <v>42128.820231481484</v>
      </c>
      <c r="K861" t="b">
        <v>0</v>
      </c>
      <c r="L861">
        <v>98</v>
      </c>
      <c r="M861" t="b">
        <v>1</v>
      </c>
      <c r="N861" t="s">
        <v>8275</v>
      </c>
      <c r="O861">
        <f t="shared" si="42"/>
        <v>105</v>
      </c>
      <c r="P861" s="6">
        <f t="shared" si="43"/>
        <v>42.72</v>
      </c>
      <c r="Q861" s="12" t="s">
        <v>8323</v>
      </c>
      <c r="R861" t="s">
        <v>8325</v>
      </c>
      <c r="S861">
        <f t="shared" si="44"/>
        <v>2015</v>
      </c>
    </row>
    <row r="862" spans="1:19" ht="32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41600.524456018517</v>
      </c>
      <c r="J862" s="10">
        <v>41570.482789351852</v>
      </c>
      <c r="K862" t="b">
        <v>0</v>
      </c>
      <c r="L862">
        <v>48</v>
      </c>
      <c r="M862" t="b">
        <v>0</v>
      </c>
      <c r="N862" t="s">
        <v>8276</v>
      </c>
      <c r="O862">
        <f t="shared" si="42"/>
        <v>18</v>
      </c>
      <c r="P862" s="6">
        <f t="shared" si="43"/>
        <v>52.92</v>
      </c>
      <c r="Q862" s="12" t="s">
        <v>8323</v>
      </c>
      <c r="R862" t="s">
        <v>8326</v>
      </c>
      <c r="S862">
        <f t="shared" si="44"/>
        <v>2013</v>
      </c>
    </row>
    <row r="863" spans="1:19" ht="32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42629.965324074074</v>
      </c>
      <c r="J863" s="10">
        <v>42599.965324074074</v>
      </c>
      <c r="K863" t="b">
        <v>0</v>
      </c>
      <c r="L863">
        <v>2</v>
      </c>
      <c r="M863" t="b">
        <v>0</v>
      </c>
      <c r="N863" t="s">
        <v>8276</v>
      </c>
      <c r="O863">
        <f t="shared" si="42"/>
        <v>2</v>
      </c>
      <c r="P863" s="6">
        <f t="shared" si="43"/>
        <v>50.5</v>
      </c>
      <c r="Q863" s="12" t="s">
        <v>8323</v>
      </c>
      <c r="R863" t="s">
        <v>8326</v>
      </c>
      <c r="S863">
        <f t="shared" si="44"/>
        <v>2016</v>
      </c>
    </row>
    <row r="864" spans="1:19" ht="3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41589.596620370372</v>
      </c>
      <c r="J864" s="10">
        <v>41559.5549537037</v>
      </c>
      <c r="K864" t="b">
        <v>0</v>
      </c>
      <c r="L864">
        <v>4</v>
      </c>
      <c r="M864" t="b">
        <v>0</v>
      </c>
      <c r="N864" t="s">
        <v>8276</v>
      </c>
      <c r="O864">
        <f t="shared" si="42"/>
        <v>0</v>
      </c>
      <c r="P864" s="6">
        <f t="shared" si="43"/>
        <v>42.5</v>
      </c>
      <c r="Q864" s="12" t="s">
        <v>8323</v>
      </c>
      <c r="R864" t="s">
        <v>8326</v>
      </c>
      <c r="S864">
        <f t="shared" si="44"/>
        <v>2013</v>
      </c>
    </row>
    <row r="865" spans="1:19" ht="16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40951.117662037039</v>
      </c>
      <c r="J865" s="10">
        <v>40921.117662037039</v>
      </c>
      <c r="K865" t="b">
        <v>0</v>
      </c>
      <c r="L865">
        <v>5</v>
      </c>
      <c r="M865" t="b">
        <v>0</v>
      </c>
      <c r="N865" t="s">
        <v>8276</v>
      </c>
      <c r="O865">
        <f t="shared" si="42"/>
        <v>5</v>
      </c>
      <c r="P865" s="6">
        <f t="shared" si="43"/>
        <v>18</v>
      </c>
      <c r="Q865" s="12" t="s">
        <v>8323</v>
      </c>
      <c r="R865" t="s">
        <v>8326</v>
      </c>
      <c r="S865">
        <f t="shared" si="44"/>
        <v>2012</v>
      </c>
    </row>
    <row r="866" spans="1:19" ht="3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41563.415972222225</v>
      </c>
      <c r="J866" s="10">
        <v>41541.106921296298</v>
      </c>
      <c r="K866" t="b">
        <v>0</v>
      </c>
      <c r="L866">
        <v>79</v>
      </c>
      <c r="M866" t="b">
        <v>0</v>
      </c>
      <c r="N866" t="s">
        <v>8276</v>
      </c>
      <c r="O866">
        <f t="shared" si="42"/>
        <v>42</v>
      </c>
      <c r="P866" s="6">
        <f t="shared" si="43"/>
        <v>34.18</v>
      </c>
      <c r="Q866" s="12" t="s">
        <v>8323</v>
      </c>
      <c r="R866" t="s">
        <v>8326</v>
      </c>
      <c r="S866">
        <f t="shared" si="44"/>
        <v>2013</v>
      </c>
    </row>
    <row r="867" spans="1:19" ht="32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41290.773113425923</v>
      </c>
      <c r="J867" s="10">
        <v>41230.773113425923</v>
      </c>
      <c r="K867" t="b">
        <v>0</v>
      </c>
      <c r="L867">
        <v>2</v>
      </c>
      <c r="M867" t="b">
        <v>0</v>
      </c>
      <c r="N867" t="s">
        <v>8276</v>
      </c>
      <c r="O867">
        <f t="shared" si="42"/>
        <v>2</v>
      </c>
      <c r="P867" s="6">
        <f t="shared" si="43"/>
        <v>22.5</v>
      </c>
      <c r="Q867" s="12" t="s">
        <v>8323</v>
      </c>
      <c r="R867" t="s">
        <v>8326</v>
      </c>
      <c r="S867">
        <f t="shared" si="44"/>
        <v>2012</v>
      </c>
    </row>
    <row r="868" spans="1:19" ht="32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42063.631944444445</v>
      </c>
      <c r="J868" s="10">
        <v>42025.637939814813</v>
      </c>
      <c r="K868" t="b">
        <v>0</v>
      </c>
      <c r="L868">
        <v>11</v>
      </c>
      <c r="M868" t="b">
        <v>0</v>
      </c>
      <c r="N868" t="s">
        <v>8276</v>
      </c>
      <c r="O868">
        <f t="shared" si="42"/>
        <v>18</v>
      </c>
      <c r="P868" s="6">
        <f t="shared" si="43"/>
        <v>58.18</v>
      </c>
      <c r="Q868" s="12" t="s">
        <v>8323</v>
      </c>
      <c r="R868" t="s">
        <v>8326</v>
      </c>
      <c r="S868">
        <f t="shared" si="44"/>
        <v>2015</v>
      </c>
    </row>
    <row r="869" spans="1:19" ht="32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40148.207638888889</v>
      </c>
      <c r="J869" s="10">
        <v>40088.105393518519</v>
      </c>
      <c r="K869" t="b">
        <v>0</v>
      </c>
      <c r="L869">
        <v>11</v>
      </c>
      <c r="M869" t="b">
        <v>0</v>
      </c>
      <c r="N869" t="s">
        <v>8276</v>
      </c>
      <c r="O869">
        <f t="shared" si="42"/>
        <v>24</v>
      </c>
      <c r="P869" s="6">
        <f t="shared" si="43"/>
        <v>109.18</v>
      </c>
      <c r="Q869" s="12" t="s">
        <v>8323</v>
      </c>
      <c r="R869" t="s">
        <v>8326</v>
      </c>
      <c r="S869">
        <f t="shared" si="44"/>
        <v>2009</v>
      </c>
    </row>
    <row r="870" spans="1:19" ht="32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41646.027754629627</v>
      </c>
      <c r="J870" s="10">
        <v>41616.027754629627</v>
      </c>
      <c r="K870" t="b">
        <v>0</v>
      </c>
      <c r="L870">
        <v>1</v>
      </c>
      <c r="M870" t="b">
        <v>0</v>
      </c>
      <c r="N870" t="s">
        <v>8276</v>
      </c>
      <c r="O870">
        <f t="shared" si="42"/>
        <v>0</v>
      </c>
      <c r="P870" s="6">
        <f t="shared" si="43"/>
        <v>50</v>
      </c>
      <c r="Q870" s="12" t="s">
        <v>8323</v>
      </c>
      <c r="R870" t="s">
        <v>8326</v>
      </c>
      <c r="S870">
        <f t="shared" si="44"/>
        <v>2013</v>
      </c>
    </row>
    <row r="871" spans="1:19" ht="32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41372.803900462961</v>
      </c>
      <c r="J871" s="10">
        <v>41342.845567129625</v>
      </c>
      <c r="K871" t="b">
        <v>0</v>
      </c>
      <c r="L871">
        <v>3</v>
      </c>
      <c r="M871" t="b">
        <v>0</v>
      </c>
      <c r="N871" t="s">
        <v>8276</v>
      </c>
      <c r="O871">
        <f t="shared" si="42"/>
        <v>12</v>
      </c>
      <c r="P871" s="6">
        <f t="shared" si="43"/>
        <v>346.67</v>
      </c>
      <c r="Q871" s="12" t="s">
        <v>8323</v>
      </c>
      <c r="R871" t="s">
        <v>8326</v>
      </c>
      <c r="S871">
        <f t="shared" si="44"/>
        <v>2013</v>
      </c>
    </row>
    <row r="872" spans="1:19" ht="32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41518.022256944445</v>
      </c>
      <c r="J872" s="10">
        <v>41488.022256944445</v>
      </c>
      <c r="K872" t="b">
        <v>0</v>
      </c>
      <c r="L872">
        <v>5</v>
      </c>
      <c r="M872" t="b">
        <v>0</v>
      </c>
      <c r="N872" t="s">
        <v>8276</v>
      </c>
      <c r="O872">
        <f t="shared" si="42"/>
        <v>0</v>
      </c>
      <c r="P872" s="6">
        <f t="shared" si="43"/>
        <v>12.4</v>
      </c>
      <c r="Q872" s="12" t="s">
        <v>8323</v>
      </c>
      <c r="R872" t="s">
        <v>8326</v>
      </c>
      <c r="S872">
        <f t="shared" si="44"/>
        <v>2013</v>
      </c>
    </row>
    <row r="873" spans="1:19" ht="32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41607.602951388893</v>
      </c>
      <c r="J873" s="10">
        <v>41577.561284722222</v>
      </c>
      <c r="K873" t="b">
        <v>0</v>
      </c>
      <c r="L873">
        <v>12</v>
      </c>
      <c r="M873" t="b">
        <v>0</v>
      </c>
      <c r="N873" t="s">
        <v>8276</v>
      </c>
      <c r="O873">
        <f t="shared" si="42"/>
        <v>5</v>
      </c>
      <c r="P873" s="6">
        <f t="shared" si="43"/>
        <v>27.08</v>
      </c>
      <c r="Q873" s="12" t="s">
        <v>8323</v>
      </c>
      <c r="R873" t="s">
        <v>8326</v>
      </c>
      <c r="S873">
        <f t="shared" si="44"/>
        <v>2013</v>
      </c>
    </row>
    <row r="874" spans="1:19" ht="3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40612.825543981482</v>
      </c>
      <c r="J874" s="10">
        <v>40567.825543981482</v>
      </c>
      <c r="K874" t="b">
        <v>0</v>
      </c>
      <c r="L874">
        <v>2</v>
      </c>
      <c r="M874" t="b">
        <v>0</v>
      </c>
      <c r="N874" t="s">
        <v>8276</v>
      </c>
      <c r="O874">
        <f t="shared" si="42"/>
        <v>1</v>
      </c>
      <c r="P874" s="6">
        <f t="shared" si="43"/>
        <v>32.5</v>
      </c>
      <c r="Q874" s="12" t="s">
        <v>8323</v>
      </c>
      <c r="R874" t="s">
        <v>8326</v>
      </c>
      <c r="S874">
        <f t="shared" si="44"/>
        <v>2011</v>
      </c>
    </row>
    <row r="875" spans="1:19" ht="16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41224.208796296298</v>
      </c>
      <c r="J875" s="10">
        <v>41184.167129629626</v>
      </c>
      <c r="K875" t="b">
        <v>0</v>
      </c>
      <c r="L875">
        <v>5</v>
      </c>
      <c r="M875" t="b">
        <v>0</v>
      </c>
      <c r="N875" t="s">
        <v>8276</v>
      </c>
      <c r="O875">
        <f t="shared" si="42"/>
        <v>1</v>
      </c>
      <c r="P875" s="6">
        <f t="shared" si="43"/>
        <v>9</v>
      </c>
      <c r="Q875" s="12" t="s">
        <v>8323</v>
      </c>
      <c r="R875" t="s">
        <v>8326</v>
      </c>
      <c r="S875">
        <f t="shared" si="44"/>
        <v>2012</v>
      </c>
    </row>
    <row r="876" spans="1:19" ht="32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41398.583726851852</v>
      </c>
      <c r="J876" s="10">
        <v>41368.583726851852</v>
      </c>
      <c r="K876" t="b">
        <v>0</v>
      </c>
      <c r="L876">
        <v>21</v>
      </c>
      <c r="M876" t="b">
        <v>0</v>
      </c>
      <c r="N876" t="s">
        <v>8276</v>
      </c>
      <c r="O876">
        <f t="shared" si="42"/>
        <v>24</v>
      </c>
      <c r="P876" s="6">
        <f t="shared" si="43"/>
        <v>34.76</v>
      </c>
      <c r="Q876" s="12" t="s">
        <v>8323</v>
      </c>
      <c r="R876" t="s">
        <v>8326</v>
      </c>
      <c r="S876">
        <f t="shared" si="44"/>
        <v>2013</v>
      </c>
    </row>
    <row r="877" spans="1:19" ht="32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42268.723738425921</v>
      </c>
      <c r="J877" s="10">
        <v>42248.723738425921</v>
      </c>
      <c r="K877" t="b">
        <v>0</v>
      </c>
      <c r="L877">
        <v>0</v>
      </c>
      <c r="M877" t="b">
        <v>0</v>
      </c>
      <c r="N877" t="s">
        <v>8276</v>
      </c>
      <c r="O877">
        <f t="shared" si="42"/>
        <v>0</v>
      </c>
      <c r="P877" s="6" t="str">
        <f t="shared" si="43"/>
        <v>0</v>
      </c>
      <c r="Q877" s="12" t="s">
        <v>8323</v>
      </c>
      <c r="R877" t="s">
        <v>8326</v>
      </c>
      <c r="S877">
        <f t="shared" si="44"/>
        <v>2015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41309.496840277774</v>
      </c>
      <c r="J878" s="10">
        <v>41276.496840277774</v>
      </c>
      <c r="K878" t="b">
        <v>0</v>
      </c>
      <c r="L878">
        <v>45</v>
      </c>
      <c r="M878" t="b">
        <v>0</v>
      </c>
      <c r="N878" t="s">
        <v>8276</v>
      </c>
      <c r="O878">
        <f t="shared" si="42"/>
        <v>41</v>
      </c>
      <c r="P878" s="6">
        <f t="shared" si="43"/>
        <v>28.58</v>
      </c>
      <c r="Q878" s="12" t="s">
        <v>8323</v>
      </c>
      <c r="R878" t="s">
        <v>8326</v>
      </c>
      <c r="S878">
        <f t="shared" si="44"/>
        <v>2013</v>
      </c>
    </row>
    <row r="879" spans="1:19" ht="32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41627.788888888885</v>
      </c>
      <c r="J879" s="10">
        <v>41597.788888888885</v>
      </c>
      <c r="K879" t="b">
        <v>0</v>
      </c>
      <c r="L879">
        <v>29</v>
      </c>
      <c r="M879" t="b">
        <v>0</v>
      </c>
      <c r="N879" t="s">
        <v>8276</v>
      </c>
      <c r="O879">
        <f t="shared" si="42"/>
        <v>68</v>
      </c>
      <c r="P879" s="6">
        <f t="shared" si="43"/>
        <v>46.59</v>
      </c>
      <c r="Q879" s="12" t="s">
        <v>8323</v>
      </c>
      <c r="R879" t="s">
        <v>8326</v>
      </c>
      <c r="S879">
        <f t="shared" si="44"/>
        <v>2013</v>
      </c>
    </row>
    <row r="880" spans="1:19" ht="32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40535.232916666668</v>
      </c>
      <c r="J880" s="10">
        <v>40505.232916666668</v>
      </c>
      <c r="K880" t="b">
        <v>0</v>
      </c>
      <c r="L880">
        <v>2</v>
      </c>
      <c r="M880" t="b">
        <v>0</v>
      </c>
      <c r="N880" t="s">
        <v>8276</v>
      </c>
      <c r="O880">
        <f t="shared" si="42"/>
        <v>1</v>
      </c>
      <c r="P880" s="6">
        <f t="shared" si="43"/>
        <v>32.5</v>
      </c>
      <c r="Q880" s="12" t="s">
        <v>8323</v>
      </c>
      <c r="R880" t="s">
        <v>8326</v>
      </c>
      <c r="S880">
        <f t="shared" si="44"/>
        <v>2010</v>
      </c>
    </row>
    <row r="881" spans="1:19" ht="3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41058.829918981479</v>
      </c>
      <c r="J881" s="10">
        <v>41037.829918981479</v>
      </c>
      <c r="K881" t="b">
        <v>0</v>
      </c>
      <c r="L881">
        <v>30</v>
      </c>
      <c r="M881" t="b">
        <v>0</v>
      </c>
      <c r="N881" t="s">
        <v>8276</v>
      </c>
      <c r="O881">
        <f t="shared" si="42"/>
        <v>31</v>
      </c>
      <c r="P881" s="6">
        <f t="shared" si="43"/>
        <v>21.47</v>
      </c>
      <c r="Q881" s="12" t="s">
        <v>8323</v>
      </c>
      <c r="R881" t="s">
        <v>8326</v>
      </c>
      <c r="S881">
        <f t="shared" si="44"/>
        <v>2012</v>
      </c>
    </row>
    <row r="882" spans="1:19" ht="32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41212.32104166667</v>
      </c>
      <c r="J882" s="10">
        <v>41179.32104166667</v>
      </c>
      <c r="K882" t="b">
        <v>0</v>
      </c>
      <c r="L882">
        <v>8</v>
      </c>
      <c r="M882" t="b">
        <v>0</v>
      </c>
      <c r="N882" t="s">
        <v>8277</v>
      </c>
      <c r="O882">
        <f t="shared" si="42"/>
        <v>3</v>
      </c>
      <c r="P882" s="6">
        <f t="shared" si="43"/>
        <v>14.13</v>
      </c>
      <c r="Q882" s="12" t="s">
        <v>8323</v>
      </c>
      <c r="R882" t="s">
        <v>8327</v>
      </c>
      <c r="S882">
        <f t="shared" si="44"/>
        <v>2012</v>
      </c>
    </row>
    <row r="883" spans="1:19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40922.25099537037</v>
      </c>
      <c r="J883" s="10">
        <v>40877.25099537037</v>
      </c>
      <c r="K883" t="b">
        <v>0</v>
      </c>
      <c r="L883">
        <v>1</v>
      </c>
      <c r="M883" t="b">
        <v>0</v>
      </c>
      <c r="N883" t="s">
        <v>8277</v>
      </c>
      <c r="O883">
        <f t="shared" si="42"/>
        <v>1</v>
      </c>
      <c r="P883" s="6">
        <f t="shared" si="43"/>
        <v>30</v>
      </c>
      <c r="Q883" s="12" t="s">
        <v>8323</v>
      </c>
      <c r="R883" t="s">
        <v>8327</v>
      </c>
      <c r="S883">
        <f t="shared" si="44"/>
        <v>2011</v>
      </c>
    </row>
    <row r="884" spans="1:19" ht="32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40792.860532407409</v>
      </c>
      <c r="J884" s="10">
        <v>40759.860532407409</v>
      </c>
      <c r="K884" t="b">
        <v>0</v>
      </c>
      <c r="L884">
        <v>14</v>
      </c>
      <c r="M884" t="b">
        <v>0</v>
      </c>
      <c r="N884" t="s">
        <v>8277</v>
      </c>
      <c r="O884">
        <f t="shared" si="42"/>
        <v>20</v>
      </c>
      <c r="P884" s="6">
        <f t="shared" si="43"/>
        <v>21.57</v>
      </c>
      <c r="Q884" s="12" t="s">
        <v>8323</v>
      </c>
      <c r="R884" t="s">
        <v>8327</v>
      </c>
      <c r="S884">
        <f t="shared" si="44"/>
        <v>2011</v>
      </c>
    </row>
    <row r="885" spans="1:19" ht="32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42431.935590277775</v>
      </c>
      <c r="J885" s="10">
        <v>42371.935590277775</v>
      </c>
      <c r="K885" t="b">
        <v>0</v>
      </c>
      <c r="L885">
        <v>24</v>
      </c>
      <c r="M885" t="b">
        <v>0</v>
      </c>
      <c r="N885" t="s">
        <v>8277</v>
      </c>
      <c r="O885">
        <f t="shared" si="42"/>
        <v>40</v>
      </c>
      <c r="P885" s="6">
        <f t="shared" si="43"/>
        <v>83.38</v>
      </c>
      <c r="Q885" s="12" t="s">
        <v>8323</v>
      </c>
      <c r="R885" t="s">
        <v>8327</v>
      </c>
      <c r="S885">
        <f t="shared" si="44"/>
        <v>2016</v>
      </c>
    </row>
    <row r="886" spans="1:19" ht="1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41041.104861111111</v>
      </c>
      <c r="J886" s="10">
        <v>40981.802615740744</v>
      </c>
      <c r="K886" t="b">
        <v>0</v>
      </c>
      <c r="L886">
        <v>2</v>
      </c>
      <c r="M886" t="b">
        <v>0</v>
      </c>
      <c r="N886" t="s">
        <v>8277</v>
      </c>
      <c r="O886">
        <f t="shared" si="42"/>
        <v>1</v>
      </c>
      <c r="P886" s="6">
        <f t="shared" si="43"/>
        <v>10</v>
      </c>
      <c r="Q886" s="12" t="s">
        <v>8323</v>
      </c>
      <c r="R886" t="s">
        <v>8327</v>
      </c>
      <c r="S886">
        <f t="shared" si="44"/>
        <v>2012</v>
      </c>
    </row>
    <row r="887" spans="1:19" ht="32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42734.941099537042</v>
      </c>
      <c r="J887" s="10">
        <v>42713.941099537042</v>
      </c>
      <c r="K887" t="b">
        <v>0</v>
      </c>
      <c r="L887">
        <v>21</v>
      </c>
      <c r="M887" t="b">
        <v>0</v>
      </c>
      <c r="N887" t="s">
        <v>8277</v>
      </c>
      <c r="O887">
        <f t="shared" si="42"/>
        <v>75</v>
      </c>
      <c r="P887" s="6">
        <f t="shared" si="43"/>
        <v>35.71</v>
      </c>
      <c r="Q887" s="12" t="s">
        <v>8323</v>
      </c>
      <c r="R887" t="s">
        <v>8327</v>
      </c>
      <c r="S887">
        <f t="shared" si="44"/>
        <v>2016</v>
      </c>
    </row>
    <row r="888" spans="1:19" ht="32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42628.870520833334</v>
      </c>
      <c r="J888" s="10">
        <v>42603.870520833334</v>
      </c>
      <c r="K888" t="b">
        <v>0</v>
      </c>
      <c r="L888">
        <v>7</v>
      </c>
      <c r="M888" t="b">
        <v>0</v>
      </c>
      <c r="N888" t="s">
        <v>8277</v>
      </c>
      <c r="O888">
        <f t="shared" si="42"/>
        <v>41</v>
      </c>
      <c r="P888" s="6">
        <f t="shared" si="43"/>
        <v>29.29</v>
      </c>
      <c r="Q888" s="12" t="s">
        <v>8323</v>
      </c>
      <c r="R888" t="s">
        <v>8327</v>
      </c>
      <c r="S888">
        <f t="shared" si="44"/>
        <v>2016</v>
      </c>
    </row>
    <row r="889" spans="1:19" ht="32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41056.958969907406</v>
      </c>
      <c r="J889" s="10">
        <v>41026.958969907406</v>
      </c>
      <c r="K889" t="b">
        <v>0</v>
      </c>
      <c r="L889">
        <v>0</v>
      </c>
      <c r="M889" t="b">
        <v>0</v>
      </c>
      <c r="N889" t="s">
        <v>8277</v>
      </c>
      <c r="O889">
        <f t="shared" si="42"/>
        <v>0</v>
      </c>
      <c r="P889" s="6" t="str">
        <f t="shared" si="43"/>
        <v>0</v>
      </c>
      <c r="Q889" s="12" t="s">
        <v>8323</v>
      </c>
      <c r="R889" t="s">
        <v>8327</v>
      </c>
      <c r="S889">
        <f t="shared" si="44"/>
        <v>2012</v>
      </c>
    </row>
    <row r="890" spans="1:19" ht="32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40787.25</v>
      </c>
      <c r="J890" s="10">
        <v>40751.753298611111</v>
      </c>
      <c r="K890" t="b">
        <v>0</v>
      </c>
      <c r="L890">
        <v>4</v>
      </c>
      <c r="M890" t="b">
        <v>0</v>
      </c>
      <c r="N890" t="s">
        <v>8277</v>
      </c>
      <c r="O890">
        <f t="shared" si="42"/>
        <v>7</v>
      </c>
      <c r="P890" s="6">
        <f t="shared" si="43"/>
        <v>18</v>
      </c>
      <c r="Q890" s="12" t="s">
        <v>8323</v>
      </c>
      <c r="R890" t="s">
        <v>8327</v>
      </c>
      <c r="S890">
        <f t="shared" si="44"/>
        <v>2011</v>
      </c>
    </row>
    <row r="891" spans="1:19" ht="32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41917.784062500003</v>
      </c>
      <c r="J891" s="10">
        <v>41887.784062500003</v>
      </c>
      <c r="K891" t="b">
        <v>0</v>
      </c>
      <c r="L891">
        <v>32</v>
      </c>
      <c r="M891" t="b">
        <v>0</v>
      </c>
      <c r="N891" t="s">
        <v>8277</v>
      </c>
      <c r="O891">
        <f t="shared" si="42"/>
        <v>9</v>
      </c>
      <c r="P891" s="6">
        <f t="shared" si="43"/>
        <v>73.760000000000005</v>
      </c>
      <c r="Q891" s="12" t="s">
        <v>8323</v>
      </c>
      <c r="R891" t="s">
        <v>8327</v>
      </c>
      <c r="S891">
        <f t="shared" si="44"/>
        <v>2014</v>
      </c>
    </row>
    <row r="892" spans="1:19" ht="32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41599.740497685183</v>
      </c>
      <c r="J892" s="10">
        <v>41569.698831018519</v>
      </c>
      <c r="K892" t="b">
        <v>0</v>
      </c>
      <c r="L892">
        <v>4</v>
      </c>
      <c r="M892" t="b">
        <v>0</v>
      </c>
      <c r="N892" t="s">
        <v>8277</v>
      </c>
      <c r="O892">
        <f t="shared" si="42"/>
        <v>4</v>
      </c>
      <c r="P892" s="6">
        <f t="shared" si="43"/>
        <v>31.25</v>
      </c>
      <c r="Q892" s="12" t="s">
        <v>8323</v>
      </c>
      <c r="R892" t="s">
        <v>8327</v>
      </c>
      <c r="S892">
        <f t="shared" si="44"/>
        <v>2013</v>
      </c>
    </row>
    <row r="893" spans="1:19" ht="32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41872.031597222223</v>
      </c>
      <c r="J893" s="10">
        <v>41842.031597222223</v>
      </c>
      <c r="K893" t="b">
        <v>0</v>
      </c>
      <c r="L893">
        <v>9</v>
      </c>
      <c r="M893" t="b">
        <v>0</v>
      </c>
      <c r="N893" t="s">
        <v>8277</v>
      </c>
      <c r="O893">
        <f t="shared" si="42"/>
        <v>3</v>
      </c>
      <c r="P893" s="6">
        <f t="shared" si="43"/>
        <v>28.89</v>
      </c>
      <c r="Q893" s="12" t="s">
        <v>8323</v>
      </c>
      <c r="R893" t="s">
        <v>8327</v>
      </c>
      <c r="S893">
        <f t="shared" si="44"/>
        <v>2014</v>
      </c>
    </row>
    <row r="894" spans="1:19" ht="32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40391.166666666664</v>
      </c>
      <c r="J894" s="10">
        <v>40304.20003472222</v>
      </c>
      <c r="K894" t="b">
        <v>0</v>
      </c>
      <c r="L894">
        <v>17</v>
      </c>
      <c r="M894" t="b">
        <v>0</v>
      </c>
      <c r="N894" t="s">
        <v>8277</v>
      </c>
      <c r="O894">
        <f t="shared" si="42"/>
        <v>41</v>
      </c>
      <c r="P894" s="6">
        <f t="shared" si="43"/>
        <v>143.82</v>
      </c>
      <c r="Q894" s="12" t="s">
        <v>8323</v>
      </c>
      <c r="R894" t="s">
        <v>8327</v>
      </c>
      <c r="S894">
        <f t="shared" si="44"/>
        <v>2010</v>
      </c>
    </row>
    <row r="895" spans="1:19" ht="3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42095.856053240743</v>
      </c>
      <c r="J895" s="10">
        <v>42065.897719907407</v>
      </c>
      <c r="K895" t="b">
        <v>0</v>
      </c>
      <c r="L895">
        <v>5</v>
      </c>
      <c r="M895" t="b">
        <v>0</v>
      </c>
      <c r="N895" t="s">
        <v>8277</v>
      </c>
      <c r="O895">
        <f t="shared" si="42"/>
        <v>10</v>
      </c>
      <c r="P895" s="6">
        <f t="shared" si="43"/>
        <v>40</v>
      </c>
      <c r="Q895" s="12" t="s">
        <v>8323</v>
      </c>
      <c r="R895" t="s">
        <v>8327</v>
      </c>
      <c r="S895">
        <f t="shared" si="44"/>
        <v>2015</v>
      </c>
    </row>
    <row r="896" spans="1:19" ht="32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42526.98159722222</v>
      </c>
      <c r="J896" s="10">
        <v>42496.98159722222</v>
      </c>
      <c r="K896" t="b">
        <v>0</v>
      </c>
      <c r="L896">
        <v>53</v>
      </c>
      <c r="M896" t="b">
        <v>0</v>
      </c>
      <c r="N896" t="s">
        <v>8277</v>
      </c>
      <c r="O896">
        <f t="shared" si="42"/>
        <v>39</v>
      </c>
      <c r="P896" s="6">
        <f t="shared" si="43"/>
        <v>147.81</v>
      </c>
      <c r="Q896" s="12" t="s">
        <v>8323</v>
      </c>
      <c r="R896" t="s">
        <v>8327</v>
      </c>
      <c r="S896">
        <f t="shared" si="44"/>
        <v>2016</v>
      </c>
    </row>
    <row r="897" spans="1:19" ht="32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40476.127650462964</v>
      </c>
      <c r="J897" s="10">
        <v>40431.127650462964</v>
      </c>
      <c r="K897" t="b">
        <v>0</v>
      </c>
      <c r="L897">
        <v>7</v>
      </c>
      <c r="M897" t="b">
        <v>0</v>
      </c>
      <c r="N897" t="s">
        <v>8277</v>
      </c>
      <c r="O897">
        <f t="shared" si="42"/>
        <v>2</v>
      </c>
      <c r="P897" s="6">
        <f t="shared" si="43"/>
        <v>27.86</v>
      </c>
      <c r="Q897" s="12" t="s">
        <v>8323</v>
      </c>
      <c r="R897" t="s">
        <v>8327</v>
      </c>
      <c r="S897">
        <f t="shared" si="44"/>
        <v>2010</v>
      </c>
    </row>
    <row r="898" spans="1:19" ht="32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42244.166666666672</v>
      </c>
      <c r="J898" s="10">
        <v>42218.872986111106</v>
      </c>
      <c r="K898" t="b">
        <v>0</v>
      </c>
      <c r="L898">
        <v>72</v>
      </c>
      <c r="M898" t="b">
        <v>0</v>
      </c>
      <c r="N898" t="s">
        <v>8277</v>
      </c>
      <c r="O898">
        <f t="shared" si="42"/>
        <v>40</v>
      </c>
      <c r="P898" s="6">
        <f t="shared" si="43"/>
        <v>44.44</v>
      </c>
      <c r="Q898" s="12" t="s">
        <v>8323</v>
      </c>
      <c r="R898" t="s">
        <v>8327</v>
      </c>
      <c r="S898">
        <f t="shared" si="44"/>
        <v>2015</v>
      </c>
    </row>
    <row r="899" spans="1:19" ht="32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41241.730416666665</v>
      </c>
      <c r="J899" s="10">
        <v>41211.688750000001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 s="6" t="str">
        <f t="shared" si="43"/>
        <v>0</v>
      </c>
      <c r="Q899" s="12" t="s">
        <v>8323</v>
      </c>
      <c r="R899" t="s">
        <v>8327</v>
      </c>
      <c r="S899">
        <f t="shared" si="44"/>
        <v>2012</v>
      </c>
    </row>
    <row r="900" spans="1:19" ht="32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40923.758217592593</v>
      </c>
      <c r="J900" s="10">
        <v>40878.758217592593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 s="6">
        <f t="shared" si="43"/>
        <v>35</v>
      </c>
      <c r="Q900" s="12" t="s">
        <v>8323</v>
      </c>
      <c r="R900" t="s">
        <v>8327</v>
      </c>
      <c r="S900">
        <f t="shared" si="44"/>
        <v>2011</v>
      </c>
    </row>
    <row r="901" spans="1:19" ht="32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40691.099097222221</v>
      </c>
      <c r="J901" s="10">
        <v>40646.099097222221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 s="6">
        <f t="shared" si="43"/>
        <v>35</v>
      </c>
      <c r="Q901" s="12" t="s">
        <v>8323</v>
      </c>
      <c r="R901" t="s">
        <v>8327</v>
      </c>
      <c r="S901">
        <f t="shared" si="44"/>
        <v>2011</v>
      </c>
    </row>
    <row r="902" spans="1:19" ht="16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42459.807893518519</v>
      </c>
      <c r="J902" s="10">
        <v>42429.84956018519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 s="6">
        <f t="shared" si="43"/>
        <v>10.5</v>
      </c>
      <c r="Q902" s="12" t="s">
        <v>8323</v>
      </c>
      <c r="R902" t="s">
        <v>8326</v>
      </c>
      <c r="S902">
        <f t="shared" si="44"/>
        <v>2016</v>
      </c>
    </row>
    <row r="903" spans="1:19" ht="32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40337.799305555556</v>
      </c>
      <c r="J903" s="10">
        <v>40291.81150462963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 s="6" t="str">
        <f t="shared" si="43"/>
        <v>0</v>
      </c>
      <c r="Q903" s="12" t="s">
        <v>8323</v>
      </c>
      <c r="R903" t="s">
        <v>8326</v>
      </c>
      <c r="S903">
        <f t="shared" si="44"/>
        <v>2010</v>
      </c>
    </row>
    <row r="904" spans="1:19" ht="32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41881.645833333336</v>
      </c>
      <c r="J904" s="10">
        <v>41829.965532407405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 s="6">
        <f t="shared" si="43"/>
        <v>30</v>
      </c>
      <c r="Q904" s="12" t="s">
        <v>8323</v>
      </c>
      <c r="R904" t="s">
        <v>8326</v>
      </c>
      <c r="S904">
        <f t="shared" si="44"/>
        <v>2014</v>
      </c>
    </row>
    <row r="905" spans="1:19" ht="32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41175.100694444445</v>
      </c>
      <c r="J905" s="10">
        <v>41149.796064814815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 s="6">
        <f t="shared" si="43"/>
        <v>40</v>
      </c>
      <c r="Q905" s="12" t="s">
        <v>8323</v>
      </c>
      <c r="R905" t="s">
        <v>8326</v>
      </c>
      <c r="S905">
        <f t="shared" si="44"/>
        <v>2012</v>
      </c>
    </row>
    <row r="906" spans="1:19" ht="32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42372.080289351856</v>
      </c>
      <c r="J906" s="10">
        <v>42342.080289351856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45">ROUND(E906/D906*100,0)</f>
        <v>0</v>
      </c>
      <c r="P906" s="6">
        <f t="shared" ref="P906:P969" si="46">IFERROR(ROUND(E906/L906,2),"0")</f>
        <v>50.33</v>
      </c>
      <c r="Q906" s="12" t="s">
        <v>8323</v>
      </c>
      <c r="R906" t="s">
        <v>8326</v>
      </c>
      <c r="S906">
        <f t="shared" ref="S906:S969" si="47">YEAR(J906)</f>
        <v>2015</v>
      </c>
    </row>
    <row r="907" spans="1:19" ht="32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40567.239884259259</v>
      </c>
      <c r="J907" s="10">
        <v>40507.239884259259</v>
      </c>
      <c r="K907" t="b">
        <v>0</v>
      </c>
      <c r="L907">
        <v>6</v>
      </c>
      <c r="M907" t="b">
        <v>0</v>
      </c>
      <c r="N907" t="s">
        <v>8276</v>
      </c>
      <c r="O907">
        <f t="shared" si="45"/>
        <v>3</v>
      </c>
      <c r="P907" s="6">
        <f t="shared" si="46"/>
        <v>32.67</v>
      </c>
      <c r="Q907" s="12" t="s">
        <v>8323</v>
      </c>
      <c r="R907" t="s">
        <v>8326</v>
      </c>
      <c r="S907">
        <f t="shared" si="47"/>
        <v>2010</v>
      </c>
    </row>
    <row r="908" spans="1:19" ht="16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41711.148032407407</v>
      </c>
      <c r="J908" s="10">
        <v>41681.189699074072</v>
      </c>
      <c r="K908" t="b">
        <v>0</v>
      </c>
      <c r="L908">
        <v>0</v>
      </c>
      <c r="M908" t="b">
        <v>0</v>
      </c>
      <c r="N908" t="s">
        <v>8276</v>
      </c>
      <c r="O908">
        <f t="shared" si="45"/>
        <v>0</v>
      </c>
      <c r="P908" s="6" t="str">
        <f t="shared" si="46"/>
        <v>0</v>
      </c>
      <c r="Q908" s="12" t="s">
        <v>8323</v>
      </c>
      <c r="R908" t="s">
        <v>8326</v>
      </c>
      <c r="S908">
        <f t="shared" si="47"/>
        <v>2014</v>
      </c>
    </row>
    <row r="909" spans="1:19" ht="16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40797.192395833335</v>
      </c>
      <c r="J909" s="10">
        <v>40767.192395833335</v>
      </c>
      <c r="K909" t="b">
        <v>0</v>
      </c>
      <c r="L909">
        <v>0</v>
      </c>
      <c r="M909" t="b">
        <v>0</v>
      </c>
      <c r="N909" t="s">
        <v>8276</v>
      </c>
      <c r="O909">
        <f t="shared" si="45"/>
        <v>0</v>
      </c>
      <c r="P909" s="6" t="str">
        <f t="shared" si="46"/>
        <v>0</v>
      </c>
      <c r="Q909" s="12" t="s">
        <v>8323</v>
      </c>
      <c r="R909" t="s">
        <v>8326</v>
      </c>
      <c r="S909">
        <f t="shared" si="47"/>
        <v>2011</v>
      </c>
    </row>
    <row r="910" spans="1:19" ht="16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40386.207638888889</v>
      </c>
      <c r="J910" s="10">
        <v>40340.801562499997</v>
      </c>
      <c r="K910" t="b">
        <v>0</v>
      </c>
      <c r="L910">
        <v>0</v>
      </c>
      <c r="M910" t="b">
        <v>0</v>
      </c>
      <c r="N910" t="s">
        <v>8276</v>
      </c>
      <c r="O910">
        <f t="shared" si="45"/>
        <v>0</v>
      </c>
      <c r="P910" s="6" t="str">
        <f t="shared" si="46"/>
        <v>0</v>
      </c>
      <c r="Q910" s="12" t="s">
        <v>8323</v>
      </c>
      <c r="R910" t="s">
        <v>8326</v>
      </c>
      <c r="S910">
        <f t="shared" si="47"/>
        <v>2010</v>
      </c>
    </row>
    <row r="911" spans="1:19" ht="32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41113.166666666664</v>
      </c>
      <c r="J911" s="10">
        <v>41081.69027777778</v>
      </c>
      <c r="K911" t="b">
        <v>0</v>
      </c>
      <c r="L911">
        <v>8</v>
      </c>
      <c r="M911" t="b">
        <v>0</v>
      </c>
      <c r="N911" t="s">
        <v>8276</v>
      </c>
      <c r="O911">
        <f t="shared" si="45"/>
        <v>3</v>
      </c>
      <c r="P911" s="6">
        <f t="shared" si="46"/>
        <v>65</v>
      </c>
      <c r="Q911" s="12" t="s">
        <v>8323</v>
      </c>
      <c r="R911" t="s">
        <v>8326</v>
      </c>
      <c r="S911">
        <f t="shared" si="47"/>
        <v>2012</v>
      </c>
    </row>
    <row r="912" spans="1:19" ht="32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42797.545358796298</v>
      </c>
      <c r="J912" s="10">
        <v>42737.545358796298</v>
      </c>
      <c r="K912" t="b">
        <v>0</v>
      </c>
      <c r="L912">
        <v>5</v>
      </c>
      <c r="M912" t="b">
        <v>0</v>
      </c>
      <c r="N912" t="s">
        <v>8276</v>
      </c>
      <c r="O912">
        <f t="shared" si="45"/>
        <v>22</v>
      </c>
      <c r="P912" s="6">
        <f t="shared" si="46"/>
        <v>24.6</v>
      </c>
      <c r="Q912" s="12" t="s">
        <v>8323</v>
      </c>
      <c r="R912" t="s">
        <v>8326</v>
      </c>
      <c r="S912">
        <f t="shared" si="47"/>
        <v>2017</v>
      </c>
    </row>
    <row r="913" spans="1:19" ht="32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41663.005150462966</v>
      </c>
      <c r="J913" s="10">
        <v>41642.005150462966</v>
      </c>
      <c r="K913" t="b">
        <v>0</v>
      </c>
      <c r="L913">
        <v>0</v>
      </c>
      <c r="M913" t="b">
        <v>0</v>
      </c>
      <c r="N913" t="s">
        <v>8276</v>
      </c>
      <c r="O913">
        <f t="shared" si="45"/>
        <v>0</v>
      </c>
      <c r="P913" s="6" t="str">
        <f t="shared" si="46"/>
        <v>0</v>
      </c>
      <c r="Q913" s="12" t="s">
        <v>8323</v>
      </c>
      <c r="R913" t="s">
        <v>8326</v>
      </c>
      <c r="S913">
        <f t="shared" si="47"/>
        <v>2014</v>
      </c>
    </row>
    <row r="914" spans="1:19" ht="3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41254.151006944448</v>
      </c>
      <c r="J914" s="10">
        <v>41194.109340277777</v>
      </c>
      <c r="K914" t="b">
        <v>0</v>
      </c>
      <c r="L914">
        <v>2</v>
      </c>
      <c r="M914" t="b">
        <v>0</v>
      </c>
      <c r="N914" t="s">
        <v>8276</v>
      </c>
      <c r="O914">
        <f t="shared" si="45"/>
        <v>1</v>
      </c>
      <c r="P914" s="6">
        <f t="shared" si="46"/>
        <v>15</v>
      </c>
      <c r="Q914" s="12" t="s">
        <v>8323</v>
      </c>
      <c r="R914" t="s">
        <v>8326</v>
      </c>
      <c r="S914">
        <f t="shared" si="47"/>
        <v>2012</v>
      </c>
    </row>
    <row r="915" spans="1:19" ht="32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41034.139108796298</v>
      </c>
      <c r="J915" s="10">
        <v>41004.139108796298</v>
      </c>
      <c r="K915" t="b">
        <v>0</v>
      </c>
      <c r="L915">
        <v>24</v>
      </c>
      <c r="M915" t="b">
        <v>0</v>
      </c>
      <c r="N915" t="s">
        <v>8276</v>
      </c>
      <c r="O915">
        <f t="shared" si="45"/>
        <v>7</v>
      </c>
      <c r="P915" s="6">
        <f t="shared" si="46"/>
        <v>82.58</v>
      </c>
      <c r="Q915" s="12" t="s">
        <v>8323</v>
      </c>
      <c r="R915" t="s">
        <v>8326</v>
      </c>
      <c r="S915">
        <f t="shared" si="47"/>
        <v>2012</v>
      </c>
    </row>
    <row r="916" spans="1:19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41146.763275462959</v>
      </c>
      <c r="J916" s="10">
        <v>41116.763275462959</v>
      </c>
      <c r="K916" t="b">
        <v>0</v>
      </c>
      <c r="L916">
        <v>0</v>
      </c>
      <c r="M916" t="b">
        <v>0</v>
      </c>
      <c r="N916" t="s">
        <v>8276</v>
      </c>
      <c r="O916">
        <f t="shared" si="45"/>
        <v>0</v>
      </c>
      <c r="P916" s="6" t="str">
        <f t="shared" si="46"/>
        <v>0</v>
      </c>
      <c r="Q916" s="12" t="s">
        <v>8323</v>
      </c>
      <c r="R916" t="s">
        <v>8326</v>
      </c>
      <c r="S916">
        <f t="shared" si="47"/>
        <v>2012</v>
      </c>
    </row>
    <row r="917" spans="1:19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40969.207638888889</v>
      </c>
      <c r="J917" s="10">
        <v>40937.679560185185</v>
      </c>
      <c r="K917" t="b">
        <v>0</v>
      </c>
      <c r="L917">
        <v>9</v>
      </c>
      <c r="M917" t="b">
        <v>0</v>
      </c>
      <c r="N917" t="s">
        <v>8276</v>
      </c>
      <c r="O917">
        <f t="shared" si="45"/>
        <v>6</v>
      </c>
      <c r="P917" s="6">
        <f t="shared" si="46"/>
        <v>41.67</v>
      </c>
      <c r="Q917" s="12" t="s">
        <v>8323</v>
      </c>
      <c r="R917" t="s">
        <v>8326</v>
      </c>
      <c r="S917">
        <f t="shared" si="47"/>
        <v>2012</v>
      </c>
    </row>
    <row r="918" spans="1:19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40473.208333333336</v>
      </c>
      <c r="J918" s="10">
        <v>40434.853402777779</v>
      </c>
      <c r="K918" t="b">
        <v>0</v>
      </c>
      <c r="L918">
        <v>0</v>
      </c>
      <c r="M918" t="b">
        <v>0</v>
      </c>
      <c r="N918" t="s">
        <v>8276</v>
      </c>
      <c r="O918">
        <f t="shared" si="45"/>
        <v>0</v>
      </c>
      <c r="P918" s="6" t="str">
        <f t="shared" si="46"/>
        <v>0</v>
      </c>
      <c r="Q918" s="12" t="s">
        <v>8323</v>
      </c>
      <c r="R918" t="s">
        <v>8326</v>
      </c>
      <c r="S918">
        <f t="shared" si="47"/>
        <v>2010</v>
      </c>
    </row>
    <row r="919" spans="1:19" ht="32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41834.104166666664</v>
      </c>
      <c r="J919" s="10">
        <v>41802.94363425926</v>
      </c>
      <c r="K919" t="b">
        <v>0</v>
      </c>
      <c r="L919">
        <v>1</v>
      </c>
      <c r="M919" t="b">
        <v>0</v>
      </c>
      <c r="N919" t="s">
        <v>8276</v>
      </c>
      <c r="O919">
        <f t="shared" si="45"/>
        <v>1</v>
      </c>
      <c r="P919" s="6">
        <f t="shared" si="46"/>
        <v>30</v>
      </c>
      <c r="Q919" s="12" t="s">
        <v>8323</v>
      </c>
      <c r="R919" t="s">
        <v>8326</v>
      </c>
      <c r="S919">
        <f t="shared" si="47"/>
        <v>2014</v>
      </c>
    </row>
    <row r="920" spans="1:19" ht="32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41974.957881944443</v>
      </c>
      <c r="J920" s="10">
        <v>41944.916215277779</v>
      </c>
      <c r="K920" t="b">
        <v>0</v>
      </c>
      <c r="L920">
        <v>10</v>
      </c>
      <c r="M920" t="b">
        <v>0</v>
      </c>
      <c r="N920" t="s">
        <v>8276</v>
      </c>
      <c r="O920">
        <f t="shared" si="45"/>
        <v>5</v>
      </c>
      <c r="P920" s="6">
        <f t="shared" si="46"/>
        <v>19.600000000000001</v>
      </c>
      <c r="Q920" s="12" t="s">
        <v>8323</v>
      </c>
      <c r="R920" t="s">
        <v>8326</v>
      </c>
      <c r="S920">
        <f t="shared" si="47"/>
        <v>2014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41262.641724537039</v>
      </c>
      <c r="J921" s="10">
        <v>41227.641724537039</v>
      </c>
      <c r="K921" t="b">
        <v>0</v>
      </c>
      <c r="L921">
        <v>1</v>
      </c>
      <c r="M921" t="b">
        <v>0</v>
      </c>
      <c r="N921" t="s">
        <v>8276</v>
      </c>
      <c r="O921">
        <f t="shared" si="45"/>
        <v>1</v>
      </c>
      <c r="P921" s="6">
        <f t="shared" si="46"/>
        <v>100</v>
      </c>
      <c r="Q921" s="12" t="s">
        <v>8323</v>
      </c>
      <c r="R921" t="s">
        <v>8326</v>
      </c>
      <c r="S921">
        <f t="shared" si="47"/>
        <v>2012</v>
      </c>
    </row>
    <row r="922" spans="1:19" ht="3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41592.713217592594</v>
      </c>
      <c r="J922" s="10">
        <v>41562.671550925923</v>
      </c>
      <c r="K922" t="b">
        <v>0</v>
      </c>
      <c r="L922">
        <v>0</v>
      </c>
      <c r="M922" t="b">
        <v>0</v>
      </c>
      <c r="N922" t="s">
        <v>8276</v>
      </c>
      <c r="O922">
        <f t="shared" si="45"/>
        <v>0</v>
      </c>
      <c r="P922" s="6" t="str">
        <f t="shared" si="46"/>
        <v>0</v>
      </c>
      <c r="Q922" s="12" t="s">
        <v>8323</v>
      </c>
      <c r="R922" t="s">
        <v>8326</v>
      </c>
      <c r="S922">
        <f t="shared" si="47"/>
        <v>2013</v>
      </c>
    </row>
    <row r="923" spans="1:19" ht="32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40889.212685185186</v>
      </c>
      <c r="J923" s="10">
        <v>40847.171018518522</v>
      </c>
      <c r="K923" t="b">
        <v>0</v>
      </c>
      <c r="L923">
        <v>20</v>
      </c>
      <c r="M923" t="b">
        <v>0</v>
      </c>
      <c r="N923" t="s">
        <v>8276</v>
      </c>
      <c r="O923">
        <f t="shared" si="45"/>
        <v>31</v>
      </c>
      <c r="P923" s="6">
        <f t="shared" si="46"/>
        <v>231.75</v>
      </c>
      <c r="Q923" s="12" t="s">
        <v>8323</v>
      </c>
      <c r="R923" t="s">
        <v>8326</v>
      </c>
      <c r="S923">
        <f t="shared" si="47"/>
        <v>2011</v>
      </c>
    </row>
    <row r="924" spans="1:19" ht="32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41913.530011574076</v>
      </c>
      <c r="J924" s="10">
        <v>41878.530011574076</v>
      </c>
      <c r="K924" t="b">
        <v>0</v>
      </c>
      <c r="L924">
        <v>30</v>
      </c>
      <c r="M924" t="b">
        <v>0</v>
      </c>
      <c r="N924" t="s">
        <v>8276</v>
      </c>
      <c r="O924">
        <f t="shared" si="45"/>
        <v>21</v>
      </c>
      <c r="P924" s="6">
        <f t="shared" si="46"/>
        <v>189.33</v>
      </c>
      <c r="Q924" s="12" t="s">
        <v>8323</v>
      </c>
      <c r="R924" t="s">
        <v>8326</v>
      </c>
      <c r="S924">
        <f t="shared" si="47"/>
        <v>2014</v>
      </c>
    </row>
    <row r="925" spans="1:19" ht="32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41965.001423611116</v>
      </c>
      <c r="J925" s="10">
        <v>41934.959756944445</v>
      </c>
      <c r="K925" t="b">
        <v>0</v>
      </c>
      <c r="L925">
        <v>6</v>
      </c>
      <c r="M925" t="b">
        <v>0</v>
      </c>
      <c r="N925" t="s">
        <v>8276</v>
      </c>
      <c r="O925">
        <f t="shared" si="45"/>
        <v>2</v>
      </c>
      <c r="P925" s="6">
        <f t="shared" si="46"/>
        <v>55</v>
      </c>
      <c r="Q925" s="12" t="s">
        <v>8323</v>
      </c>
      <c r="R925" t="s">
        <v>8326</v>
      </c>
      <c r="S925">
        <f t="shared" si="47"/>
        <v>2014</v>
      </c>
    </row>
    <row r="926" spans="1:19" ht="32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41318.942928240736</v>
      </c>
      <c r="J926" s="10">
        <v>41288.942928240736</v>
      </c>
      <c r="K926" t="b">
        <v>0</v>
      </c>
      <c r="L926">
        <v>15</v>
      </c>
      <c r="M926" t="b">
        <v>0</v>
      </c>
      <c r="N926" t="s">
        <v>8276</v>
      </c>
      <c r="O926">
        <f t="shared" si="45"/>
        <v>11</v>
      </c>
      <c r="P926" s="6">
        <f t="shared" si="46"/>
        <v>21.8</v>
      </c>
      <c r="Q926" s="12" t="s">
        <v>8323</v>
      </c>
      <c r="R926" t="s">
        <v>8326</v>
      </c>
      <c r="S926">
        <f t="shared" si="47"/>
        <v>2013</v>
      </c>
    </row>
    <row r="927" spans="1:19" ht="3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41605.922581018516</v>
      </c>
      <c r="J927" s="10">
        <v>41575.880914351852</v>
      </c>
      <c r="K927" t="b">
        <v>0</v>
      </c>
      <c r="L927">
        <v>5</v>
      </c>
      <c r="M927" t="b">
        <v>0</v>
      </c>
      <c r="N927" t="s">
        <v>8276</v>
      </c>
      <c r="O927">
        <f t="shared" si="45"/>
        <v>3</v>
      </c>
      <c r="P927" s="6">
        <f t="shared" si="46"/>
        <v>32</v>
      </c>
      <c r="Q927" s="12" t="s">
        <v>8323</v>
      </c>
      <c r="R927" t="s">
        <v>8326</v>
      </c>
      <c r="S927">
        <f t="shared" si="47"/>
        <v>2013</v>
      </c>
    </row>
    <row r="928" spans="1:19" ht="32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40367.944444444445</v>
      </c>
      <c r="J928" s="10">
        <v>40338.02002314815</v>
      </c>
      <c r="K928" t="b">
        <v>0</v>
      </c>
      <c r="L928">
        <v>0</v>
      </c>
      <c r="M928" t="b">
        <v>0</v>
      </c>
      <c r="N928" t="s">
        <v>8276</v>
      </c>
      <c r="O928">
        <f t="shared" si="45"/>
        <v>0</v>
      </c>
      <c r="P928" s="6" t="str">
        <f t="shared" si="46"/>
        <v>0</v>
      </c>
      <c r="Q928" s="12" t="s">
        <v>8323</v>
      </c>
      <c r="R928" t="s">
        <v>8326</v>
      </c>
      <c r="S928">
        <f t="shared" si="47"/>
        <v>2010</v>
      </c>
    </row>
    <row r="929" spans="1:19" ht="16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41043.822858796295</v>
      </c>
      <c r="J929" s="10">
        <v>41013.822858796295</v>
      </c>
      <c r="K929" t="b">
        <v>0</v>
      </c>
      <c r="L929">
        <v>0</v>
      </c>
      <c r="M929" t="b">
        <v>0</v>
      </c>
      <c r="N929" t="s">
        <v>8276</v>
      </c>
      <c r="O929">
        <f t="shared" si="45"/>
        <v>0</v>
      </c>
      <c r="P929" s="6" t="str">
        <f t="shared" si="46"/>
        <v>0</v>
      </c>
      <c r="Q929" s="12" t="s">
        <v>8323</v>
      </c>
      <c r="R929" t="s">
        <v>8326</v>
      </c>
      <c r="S929">
        <f t="shared" si="47"/>
        <v>2012</v>
      </c>
    </row>
    <row r="930" spans="1:19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41231</v>
      </c>
      <c r="J930" s="10">
        <v>41180.86241898148</v>
      </c>
      <c r="K930" t="b">
        <v>0</v>
      </c>
      <c r="L930">
        <v>28</v>
      </c>
      <c r="M930" t="b">
        <v>0</v>
      </c>
      <c r="N930" t="s">
        <v>8276</v>
      </c>
      <c r="O930">
        <f t="shared" si="45"/>
        <v>11</v>
      </c>
      <c r="P930" s="6">
        <f t="shared" si="46"/>
        <v>56.25</v>
      </c>
      <c r="Q930" s="12" t="s">
        <v>8323</v>
      </c>
      <c r="R930" t="s">
        <v>8326</v>
      </c>
      <c r="S930">
        <f t="shared" si="47"/>
        <v>2012</v>
      </c>
    </row>
    <row r="931" spans="1:19" ht="32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41008.196400462963</v>
      </c>
      <c r="J931" s="10">
        <v>40978.238067129627</v>
      </c>
      <c r="K931" t="b">
        <v>0</v>
      </c>
      <c r="L931">
        <v>0</v>
      </c>
      <c r="M931" t="b">
        <v>0</v>
      </c>
      <c r="N931" t="s">
        <v>8276</v>
      </c>
      <c r="O931">
        <f t="shared" si="45"/>
        <v>0</v>
      </c>
      <c r="P931" s="6" t="str">
        <f t="shared" si="46"/>
        <v>0</v>
      </c>
      <c r="Q931" s="12" t="s">
        <v>8323</v>
      </c>
      <c r="R931" t="s">
        <v>8326</v>
      </c>
      <c r="S931">
        <f t="shared" si="47"/>
        <v>2012</v>
      </c>
    </row>
    <row r="932" spans="1:19" ht="32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40354.897222222222</v>
      </c>
      <c r="J932" s="10">
        <v>40312.915578703702</v>
      </c>
      <c r="K932" t="b">
        <v>0</v>
      </c>
      <c r="L932">
        <v>5</v>
      </c>
      <c r="M932" t="b">
        <v>0</v>
      </c>
      <c r="N932" t="s">
        <v>8276</v>
      </c>
      <c r="O932">
        <f t="shared" si="45"/>
        <v>38</v>
      </c>
      <c r="P932" s="6">
        <f t="shared" si="46"/>
        <v>69</v>
      </c>
      <c r="Q932" s="12" t="s">
        <v>8323</v>
      </c>
      <c r="R932" t="s">
        <v>8326</v>
      </c>
      <c r="S932">
        <f t="shared" si="47"/>
        <v>2010</v>
      </c>
    </row>
    <row r="933" spans="1:19" ht="32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41714.916666666664</v>
      </c>
      <c r="J933" s="10">
        <v>41680.359976851854</v>
      </c>
      <c r="K933" t="b">
        <v>0</v>
      </c>
      <c r="L933">
        <v>7</v>
      </c>
      <c r="M933" t="b">
        <v>0</v>
      </c>
      <c r="N933" t="s">
        <v>8276</v>
      </c>
      <c r="O933">
        <f t="shared" si="45"/>
        <v>7</v>
      </c>
      <c r="P933" s="6">
        <f t="shared" si="46"/>
        <v>18.71</v>
      </c>
      <c r="Q933" s="12" t="s">
        <v>8323</v>
      </c>
      <c r="R933" t="s">
        <v>8326</v>
      </c>
      <c r="S933">
        <f t="shared" si="47"/>
        <v>2014</v>
      </c>
    </row>
    <row r="934" spans="1:19" ht="16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41355.927604166667</v>
      </c>
      <c r="J934" s="10">
        <v>41310.969270833331</v>
      </c>
      <c r="K934" t="b">
        <v>0</v>
      </c>
      <c r="L934">
        <v>30</v>
      </c>
      <c r="M934" t="b">
        <v>0</v>
      </c>
      <c r="N934" t="s">
        <v>8276</v>
      </c>
      <c r="O934">
        <f t="shared" si="45"/>
        <v>15</v>
      </c>
      <c r="P934" s="6">
        <f t="shared" si="46"/>
        <v>46.03</v>
      </c>
      <c r="Q934" s="12" t="s">
        <v>8323</v>
      </c>
      <c r="R934" t="s">
        <v>8326</v>
      </c>
      <c r="S934">
        <f t="shared" si="47"/>
        <v>2013</v>
      </c>
    </row>
    <row r="935" spans="1:19" ht="32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41771.169085648144</v>
      </c>
      <c r="J935" s="10">
        <v>41711.169085648144</v>
      </c>
      <c r="K935" t="b">
        <v>0</v>
      </c>
      <c r="L935">
        <v>2</v>
      </c>
      <c r="M935" t="b">
        <v>0</v>
      </c>
      <c r="N935" t="s">
        <v>8276</v>
      </c>
      <c r="O935">
        <f t="shared" si="45"/>
        <v>6</v>
      </c>
      <c r="P935" s="6">
        <f t="shared" si="46"/>
        <v>60</v>
      </c>
      <c r="Q935" s="12" t="s">
        <v>8323</v>
      </c>
      <c r="R935" t="s">
        <v>8326</v>
      </c>
      <c r="S935">
        <f t="shared" si="47"/>
        <v>2014</v>
      </c>
    </row>
    <row r="936" spans="1:19" ht="32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41763.25</v>
      </c>
      <c r="J936" s="10">
        <v>41733.737083333333</v>
      </c>
      <c r="K936" t="b">
        <v>0</v>
      </c>
      <c r="L936">
        <v>30</v>
      </c>
      <c r="M936" t="b">
        <v>0</v>
      </c>
      <c r="N936" t="s">
        <v>8276</v>
      </c>
      <c r="O936">
        <f t="shared" si="45"/>
        <v>30</v>
      </c>
      <c r="P936" s="6">
        <f t="shared" si="46"/>
        <v>50.67</v>
      </c>
      <c r="Q936" s="12" t="s">
        <v>8323</v>
      </c>
      <c r="R936" t="s">
        <v>8326</v>
      </c>
      <c r="S936">
        <f t="shared" si="47"/>
        <v>2014</v>
      </c>
    </row>
    <row r="937" spans="1:19" ht="32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42398.333668981482</v>
      </c>
      <c r="J937" s="10">
        <v>42368.333668981482</v>
      </c>
      <c r="K937" t="b">
        <v>0</v>
      </c>
      <c r="L937">
        <v>2</v>
      </c>
      <c r="M937" t="b">
        <v>0</v>
      </c>
      <c r="N937" t="s">
        <v>8276</v>
      </c>
      <c r="O937">
        <f t="shared" si="45"/>
        <v>1</v>
      </c>
      <c r="P937" s="6">
        <f t="shared" si="46"/>
        <v>25</v>
      </c>
      <c r="Q937" s="12" t="s">
        <v>8323</v>
      </c>
      <c r="R937" t="s">
        <v>8326</v>
      </c>
      <c r="S937">
        <f t="shared" si="47"/>
        <v>2015</v>
      </c>
    </row>
    <row r="938" spans="1:19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40926.833333333336</v>
      </c>
      <c r="J938" s="10">
        <v>40883.024178240739</v>
      </c>
      <c r="K938" t="b">
        <v>0</v>
      </c>
      <c r="L938">
        <v>0</v>
      </c>
      <c r="M938" t="b">
        <v>0</v>
      </c>
      <c r="N938" t="s">
        <v>8276</v>
      </c>
      <c r="O938">
        <f t="shared" si="45"/>
        <v>0</v>
      </c>
      <c r="P938" s="6" t="str">
        <f t="shared" si="46"/>
        <v>0</v>
      </c>
      <c r="Q938" s="12" t="s">
        <v>8323</v>
      </c>
      <c r="R938" t="s">
        <v>8326</v>
      </c>
      <c r="S938">
        <f t="shared" si="47"/>
        <v>2011</v>
      </c>
    </row>
    <row r="939" spans="1:19" ht="32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41581.839780092589</v>
      </c>
      <c r="J939" s="10">
        <v>41551.798113425924</v>
      </c>
      <c r="K939" t="b">
        <v>0</v>
      </c>
      <c r="L939">
        <v>2</v>
      </c>
      <c r="M939" t="b">
        <v>0</v>
      </c>
      <c r="N939" t="s">
        <v>8276</v>
      </c>
      <c r="O939">
        <f t="shared" si="45"/>
        <v>1</v>
      </c>
      <c r="P939" s="6">
        <f t="shared" si="46"/>
        <v>20</v>
      </c>
      <c r="Q939" s="12" t="s">
        <v>8323</v>
      </c>
      <c r="R939" t="s">
        <v>8326</v>
      </c>
      <c r="S939">
        <f t="shared" si="47"/>
        <v>2013</v>
      </c>
    </row>
    <row r="940" spans="1:19" ht="32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41154.479722222226</v>
      </c>
      <c r="J940" s="10">
        <v>41124.479722222226</v>
      </c>
      <c r="K940" t="b">
        <v>0</v>
      </c>
      <c r="L940">
        <v>1</v>
      </c>
      <c r="M940" t="b">
        <v>0</v>
      </c>
      <c r="N940" t="s">
        <v>8276</v>
      </c>
      <c r="O940">
        <f t="shared" si="45"/>
        <v>0</v>
      </c>
      <c r="P940" s="6">
        <f t="shared" si="46"/>
        <v>25</v>
      </c>
      <c r="Q940" s="12" t="s">
        <v>8323</v>
      </c>
      <c r="R940" t="s">
        <v>8326</v>
      </c>
      <c r="S940">
        <f t="shared" si="47"/>
        <v>2012</v>
      </c>
    </row>
    <row r="941" spans="1:19" ht="3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41455.831944444442</v>
      </c>
      <c r="J941" s="10">
        <v>41416.763171296298</v>
      </c>
      <c r="K941" t="b">
        <v>0</v>
      </c>
      <c r="L941">
        <v>2</v>
      </c>
      <c r="M941" t="b">
        <v>0</v>
      </c>
      <c r="N941" t="s">
        <v>8276</v>
      </c>
      <c r="O941">
        <f t="shared" si="45"/>
        <v>1</v>
      </c>
      <c r="P941" s="6">
        <f t="shared" si="46"/>
        <v>20</v>
      </c>
      <c r="Q941" s="12" t="s">
        <v>8323</v>
      </c>
      <c r="R941" t="s">
        <v>8326</v>
      </c>
      <c r="S941">
        <f t="shared" si="47"/>
        <v>2013</v>
      </c>
    </row>
    <row r="942" spans="1:19" ht="3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42227.008402777778</v>
      </c>
      <c r="J942" s="10">
        <v>42182.008402777778</v>
      </c>
      <c r="K942" t="b">
        <v>0</v>
      </c>
      <c r="L942">
        <v>14</v>
      </c>
      <c r="M942" t="b">
        <v>0</v>
      </c>
      <c r="N942" t="s">
        <v>8271</v>
      </c>
      <c r="O942">
        <f t="shared" si="45"/>
        <v>17</v>
      </c>
      <c r="P942" s="6">
        <f t="shared" si="46"/>
        <v>110.29</v>
      </c>
      <c r="Q942" s="12" t="s">
        <v>8317</v>
      </c>
      <c r="R942" t="s">
        <v>8319</v>
      </c>
      <c r="S942">
        <f t="shared" si="47"/>
        <v>2015</v>
      </c>
    </row>
    <row r="943" spans="1:19" ht="32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42776.096585648149</v>
      </c>
      <c r="J943" s="10">
        <v>42746.096585648149</v>
      </c>
      <c r="K943" t="b">
        <v>0</v>
      </c>
      <c r="L943">
        <v>31</v>
      </c>
      <c r="M943" t="b">
        <v>0</v>
      </c>
      <c r="N943" t="s">
        <v>8271</v>
      </c>
      <c r="O943">
        <f t="shared" si="45"/>
        <v>2</v>
      </c>
      <c r="P943" s="6">
        <f t="shared" si="46"/>
        <v>37.450000000000003</v>
      </c>
      <c r="Q943" s="12" t="s">
        <v>8317</v>
      </c>
      <c r="R943" t="s">
        <v>8319</v>
      </c>
      <c r="S943">
        <f t="shared" si="47"/>
        <v>2017</v>
      </c>
    </row>
    <row r="944" spans="1:19" ht="32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42418.843287037038</v>
      </c>
      <c r="J944" s="10">
        <v>42382.843287037038</v>
      </c>
      <c r="K944" t="b">
        <v>0</v>
      </c>
      <c r="L944">
        <v>16</v>
      </c>
      <c r="M944" t="b">
        <v>0</v>
      </c>
      <c r="N944" t="s">
        <v>8271</v>
      </c>
      <c r="O944">
        <f t="shared" si="45"/>
        <v>9</v>
      </c>
      <c r="P944" s="6">
        <f t="shared" si="46"/>
        <v>41.75</v>
      </c>
      <c r="Q944" s="12" t="s">
        <v>8317</v>
      </c>
      <c r="R944" t="s">
        <v>8319</v>
      </c>
      <c r="S944">
        <f t="shared" si="47"/>
        <v>2016</v>
      </c>
    </row>
    <row r="945" spans="1:19" ht="16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42703.709548611107</v>
      </c>
      <c r="J945" s="10">
        <v>42673.66788194445</v>
      </c>
      <c r="K945" t="b">
        <v>0</v>
      </c>
      <c r="L945">
        <v>12</v>
      </c>
      <c r="M945" t="b">
        <v>0</v>
      </c>
      <c r="N945" t="s">
        <v>8271</v>
      </c>
      <c r="O945">
        <f t="shared" si="45"/>
        <v>10</v>
      </c>
      <c r="P945" s="6">
        <f t="shared" si="46"/>
        <v>24.08</v>
      </c>
      <c r="Q945" s="12" t="s">
        <v>8317</v>
      </c>
      <c r="R945" t="s">
        <v>8319</v>
      </c>
      <c r="S945">
        <f t="shared" si="47"/>
        <v>2016</v>
      </c>
    </row>
    <row r="946" spans="1:19" ht="32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42478.583333333328</v>
      </c>
      <c r="J946" s="10">
        <v>42444.583912037036</v>
      </c>
      <c r="K946" t="b">
        <v>0</v>
      </c>
      <c r="L946">
        <v>96</v>
      </c>
      <c r="M946" t="b">
        <v>0</v>
      </c>
      <c r="N946" t="s">
        <v>8271</v>
      </c>
      <c r="O946">
        <f t="shared" si="45"/>
        <v>13</v>
      </c>
      <c r="P946" s="6">
        <f t="shared" si="46"/>
        <v>69.41</v>
      </c>
      <c r="Q946" s="12" t="s">
        <v>8317</v>
      </c>
      <c r="R946" t="s">
        <v>8319</v>
      </c>
      <c r="S946">
        <f t="shared" si="47"/>
        <v>2016</v>
      </c>
    </row>
    <row r="947" spans="1:19" ht="32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42784.999305555553</v>
      </c>
      <c r="J947" s="10">
        <v>42732.872986111106</v>
      </c>
      <c r="K947" t="b">
        <v>0</v>
      </c>
      <c r="L947">
        <v>16</v>
      </c>
      <c r="M947" t="b">
        <v>0</v>
      </c>
      <c r="N947" t="s">
        <v>8271</v>
      </c>
      <c r="O947">
        <f t="shared" si="45"/>
        <v>2</v>
      </c>
      <c r="P947" s="6">
        <f t="shared" si="46"/>
        <v>155.25</v>
      </c>
      <c r="Q947" s="12" t="s">
        <v>8317</v>
      </c>
      <c r="R947" t="s">
        <v>8319</v>
      </c>
      <c r="S947">
        <f t="shared" si="47"/>
        <v>2016</v>
      </c>
    </row>
    <row r="948" spans="1:19" ht="16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42622.750555555554</v>
      </c>
      <c r="J948" s="10">
        <v>42592.750555555554</v>
      </c>
      <c r="K948" t="b">
        <v>0</v>
      </c>
      <c r="L948">
        <v>5</v>
      </c>
      <c r="M948" t="b">
        <v>0</v>
      </c>
      <c r="N948" t="s">
        <v>8271</v>
      </c>
      <c r="O948">
        <f t="shared" si="45"/>
        <v>2</v>
      </c>
      <c r="P948" s="6">
        <f t="shared" si="46"/>
        <v>57.2</v>
      </c>
      <c r="Q948" s="12" t="s">
        <v>8317</v>
      </c>
      <c r="R948" t="s">
        <v>8319</v>
      </c>
      <c r="S948">
        <f t="shared" si="47"/>
        <v>2016</v>
      </c>
    </row>
    <row r="949" spans="1:19" ht="32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42551.781319444446</v>
      </c>
      <c r="J949" s="10">
        <v>42491.781319444446</v>
      </c>
      <c r="K949" t="b">
        <v>0</v>
      </c>
      <c r="L949">
        <v>0</v>
      </c>
      <c r="M949" t="b">
        <v>0</v>
      </c>
      <c r="N949" t="s">
        <v>8271</v>
      </c>
      <c r="O949">
        <f t="shared" si="45"/>
        <v>0</v>
      </c>
      <c r="P949" s="6" t="str">
        <f t="shared" si="46"/>
        <v>0</v>
      </c>
      <c r="Q949" s="12" t="s">
        <v>8317</v>
      </c>
      <c r="R949" t="s">
        <v>8319</v>
      </c>
      <c r="S949">
        <f t="shared" si="47"/>
        <v>2016</v>
      </c>
    </row>
    <row r="950" spans="1:19" ht="32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42441.828287037039</v>
      </c>
      <c r="J950" s="10">
        <v>42411.828287037039</v>
      </c>
      <c r="K950" t="b">
        <v>0</v>
      </c>
      <c r="L950">
        <v>8</v>
      </c>
      <c r="M950" t="b">
        <v>0</v>
      </c>
      <c r="N950" t="s">
        <v>8271</v>
      </c>
      <c r="O950">
        <f t="shared" si="45"/>
        <v>12</v>
      </c>
      <c r="P950" s="6">
        <f t="shared" si="46"/>
        <v>60</v>
      </c>
      <c r="Q950" s="12" t="s">
        <v>8317</v>
      </c>
      <c r="R950" t="s">
        <v>8319</v>
      </c>
      <c r="S950">
        <f t="shared" si="47"/>
        <v>2016</v>
      </c>
    </row>
    <row r="951" spans="1:19" ht="3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42421.043703703705</v>
      </c>
      <c r="J951" s="10">
        <v>42361.043703703705</v>
      </c>
      <c r="K951" t="b">
        <v>0</v>
      </c>
      <c r="L951">
        <v>7</v>
      </c>
      <c r="M951" t="b">
        <v>0</v>
      </c>
      <c r="N951" t="s">
        <v>8271</v>
      </c>
      <c r="O951">
        <f t="shared" si="45"/>
        <v>1</v>
      </c>
      <c r="P951" s="6">
        <f t="shared" si="46"/>
        <v>39</v>
      </c>
      <c r="Q951" s="12" t="s">
        <v>8317</v>
      </c>
      <c r="R951" t="s">
        <v>8319</v>
      </c>
      <c r="S951">
        <f t="shared" si="47"/>
        <v>2015</v>
      </c>
    </row>
    <row r="952" spans="1:19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42386.750706018516</v>
      </c>
      <c r="J952" s="10">
        <v>42356.750706018516</v>
      </c>
      <c r="K952" t="b">
        <v>0</v>
      </c>
      <c r="L952">
        <v>24</v>
      </c>
      <c r="M952" t="b">
        <v>0</v>
      </c>
      <c r="N952" t="s">
        <v>8271</v>
      </c>
      <c r="O952">
        <f t="shared" si="45"/>
        <v>28</v>
      </c>
      <c r="P952" s="6">
        <f t="shared" si="46"/>
        <v>58.42</v>
      </c>
      <c r="Q952" s="12" t="s">
        <v>8317</v>
      </c>
      <c r="R952" t="s">
        <v>8319</v>
      </c>
      <c r="S952">
        <f t="shared" si="47"/>
        <v>2015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42525.653611111113</v>
      </c>
      <c r="J953" s="10">
        <v>42480.653611111113</v>
      </c>
      <c r="K953" t="b">
        <v>0</v>
      </c>
      <c r="L953">
        <v>121</v>
      </c>
      <c r="M953" t="b">
        <v>0</v>
      </c>
      <c r="N953" t="s">
        <v>8271</v>
      </c>
      <c r="O953">
        <f t="shared" si="45"/>
        <v>38</v>
      </c>
      <c r="P953" s="6">
        <f t="shared" si="46"/>
        <v>158.63999999999999</v>
      </c>
      <c r="Q953" s="12" t="s">
        <v>8317</v>
      </c>
      <c r="R953" t="s">
        <v>8319</v>
      </c>
      <c r="S953">
        <f t="shared" si="47"/>
        <v>2016</v>
      </c>
    </row>
    <row r="954" spans="1:19" ht="16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42692.655231481476</v>
      </c>
      <c r="J954" s="10">
        <v>42662.613564814819</v>
      </c>
      <c r="K954" t="b">
        <v>0</v>
      </c>
      <c r="L954">
        <v>196</v>
      </c>
      <c r="M954" t="b">
        <v>0</v>
      </c>
      <c r="N954" t="s">
        <v>8271</v>
      </c>
      <c r="O954">
        <f t="shared" si="45"/>
        <v>40</v>
      </c>
      <c r="P954" s="6">
        <f t="shared" si="46"/>
        <v>99.86</v>
      </c>
      <c r="Q954" s="12" t="s">
        <v>8317</v>
      </c>
      <c r="R954" t="s">
        <v>8319</v>
      </c>
      <c r="S954">
        <f t="shared" si="47"/>
        <v>2016</v>
      </c>
    </row>
    <row r="955" spans="1:19" ht="32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42029.164340277777</v>
      </c>
      <c r="J955" s="10">
        <v>41999.164340277777</v>
      </c>
      <c r="K955" t="b">
        <v>0</v>
      </c>
      <c r="L955">
        <v>5</v>
      </c>
      <c r="M955" t="b">
        <v>0</v>
      </c>
      <c r="N955" t="s">
        <v>8271</v>
      </c>
      <c r="O955">
        <f t="shared" si="45"/>
        <v>1</v>
      </c>
      <c r="P955" s="6">
        <f t="shared" si="46"/>
        <v>25.2</v>
      </c>
      <c r="Q955" s="12" t="s">
        <v>8317</v>
      </c>
      <c r="R955" t="s">
        <v>8319</v>
      </c>
      <c r="S955">
        <f t="shared" si="47"/>
        <v>2014</v>
      </c>
    </row>
    <row r="956" spans="1:19" ht="3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42236.833784722221</v>
      </c>
      <c r="J956" s="10">
        <v>42194.833784722221</v>
      </c>
      <c r="K956" t="b">
        <v>0</v>
      </c>
      <c r="L956">
        <v>73</v>
      </c>
      <c r="M956" t="b">
        <v>0</v>
      </c>
      <c r="N956" t="s">
        <v>8271</v>
      </c>
      <c r="O956">
        <f t="shared" si="45"/>
        <v>43</v>
      </c>
      <c r="P956" s="6">
        <f t="shared" si="46"/>
        <v>89.19</v>
      </c>
      <c r="Q956" s="12" t="s">
        <v>8317</v>
      </c>
      <c r="R956" t="s">
        <v>8319</v>
      </c>
      <c r="S956">
        <f t="shared" si="47"/>
        <v>2015</v>
      </c>
    </row>
    <row r="957" spans="1:19" ht="32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42626.295138888891</v>
      </c>
      <c r="J957" s="10">
        <v>42586.295138888891</v>
      </c>
      <c r="K957" t="b">
        <v>0</v>
      </c>
      <c r="L957">
        <v>93</v>
      </c>
      <c r="M957" t="b">
        <v>0</v>
      </c>
      <c r="N957" t="s">
        <v>8271</v>
      </c>
      <c r="O957">
        <f t="shared" si="45"/>
        <v>6</v>
      </c>
      <c r="P957" s="6">
        <f t="shared" si="46"/>
        <v>182.62</v>
      </c>
      <c r="Q957" s="12" t="s">
        <v>8317</v>
      </c>
      <c r="R957" t="s">
        <v>8319</v>
      </c>
      <c r="S957">
        <f t="shared" si="47"/>
        <v>2016</v>
      </c>
    </row>
    <row r="958" spans="1:19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42120.872210648144</v>
      </c>
      <c r="J958" s="10">
        <v>42060.913877314815</v>
      </c>
      <c r="K958" t="b">
        <v>0</v>
      </c>
      <c r="L958">
        <v>17</v>
      </c>
      <c r="M958" t="b">
        <v>0</v>
      </c>
      <c r="N958" t="s">
        <v>8271</v>
      </c>
      <c r="O958">
        <f t="shared" si="45"/>
        <v>2</v>
      </c>
      <c r="P958" s="6">
        <f t="shared" si="46"/>
        <v>50.65</v>
      </c>
      <c r="Q958" s="12" t="s">
        <v>8317</v>
      </c>
      <c r="R958" t="s">
        <v>8319</v>
      </c>
      <c r="S958">
        <f t="shared" si="47"/>
        <v>2015</v>
      </c>
    </row>
    <row r="959" spans="1:19" ht="16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42691.594131944439</v>
      </c>
      <c r="J959" s="10">
        <v>42660.552465277782</v>
      </c>
      <c r="K959" t="b">
        <v>0</v>
      </c>
      <c r="L959">
        <v>7</v>
      </c>
      <c r="M959" t="b">
        <v>0</v>
      </c>
      <c r="N959" t="s">
        <v>8271</v>
      </c>
      <c r="O959">
        <f t="shared" si="45"/>
        <v>2</v>
      </c>
      <c r="P959" s="6">
        <f t="shared" si="46"/>
        <v>33.29</v>
      </c>
      <c r="Q959" s="12" t="s">
        <v>8317</v>
      </c>
      <c r="R959" t="s">
        <v>8319</v>
      </c>
      <c r="S959">
        <f t="shared" si="47"/>
        <v>2016</v>
      </c>
    </row>
    <row r="960" spans="1:19" ht="32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42104.207638888889</v>
      </c>
      <c r="J960" s="10">
        <v>42082.802812499998</v>
      </c>
      <c r="K960" t="b">
        <v>0</v>
      </c>
      <c r="L960">
        <v>17</v>
      </c>
      <c r="M960" t="b">
        <v>0</v>
      </c>
      <c r="N960" t="s">
        <v>8271</v>
      </c>
      <c r="O960">
        <f t="shared" si="45"/>
        <v>11</v>
      </c>
      <c r="P960" s="6">
        <f t="shared" si="46"/>
        <v>51.82</v>
      </c>
      <c r="Q960" s="12" t="s">
        <v>8317</v>
      </c>
      <c r="R960" t="s">
        <v>8319</v>
      </c>
      <c r="S960">
        <f t="shared" si="47"/>
        <v>2015</v>
      </c>
    </row>
    <row r="961" spans="1:19" ht="32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42023.174363425926</v>
      </c>
      <c r="J961" s="10">
        <v>41993.174363425926</v>
      </c>
      <c r="K961" t="b">
        <v>0</v>
      </c>
      <c r="L961">
        <v>171</v>
      </c>
      <c r="M961" t="b">
        <v>0</v>
      </c>
      <c r="N961" t="s">
        <v>8271</v>
      </c>
      <c r="O961">
        <f t="shared" si="45"/>
        <v>39</v>
      </c>
      <c r="P961" s="6">
        <f t="shared" si="46"/>
        <v>113.63</v>
      </c>
      <c r="Q961" s="12" t="s">
        <v>8317</v>
      </c>
      <c r="R961" t="s">
        <v>8319</v>
      </c>
      <c r="S961">
        <f t="shared" si="47"/>
        <v>2014</v>
      </c>
    </row>
    <row r="962" spans="1:19" ht="32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42808.585127314815</v>
      </c>
      <c r="J962" s="10">
        <v>42766.626793981486</v>
      </c>
      <c r="K962" t="b">
        <v>0</v>
      </c>
      <c r="L962">
        <v>188</v>
      </c>
      <c r="M962" t="b">
        <v>0</v>
      </c>
      <c r="N962" t="s">
        <v>8271</v>
      </c>
      <c r="O962">
        <f t="shared" si="45"/>
        <v>46</v>
      </c>
      <c r="P962" s="6">
        <f t="shared" si="46"/>
        <v>136.46</v>
      </c>
      <c r="Q962" s="12" t="s">
        <v>8317</v>
      </c>
      <c r="R962" t="s">
        <v>8319</v>
      </c>
      <c r="S962">
        <f t="shared" si="47"/>
        <v>2017</v>
      </c>
    </row>
    <row r="963" spans="1:19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42786.791666666672</v>
      </c>
      <c r="J963" s="10">
        <v>42740.693692129629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 s="6">
        <f t="shared" si="46"/>
        <v>364.35</v>
      </c>
      <c r="Q963" s="12" t="s">
        <v>8317</v>
      </c>
      <c r="R963" t="s">
        <v>8319</v>
      </c>
      <c r="S963">
        <f t="shared" si="47"/>
        <v>2017</v>
      </c>
    </row>
    <row r="964" spans="1:19" ht="32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42411.712418981479</v>
      </c>
      <c r="J964" s="10">
        <v>42373.712418981479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 s="6">
        <f t="shared" si="46"/>
        <v>19.239999999999998</v>
      </c>
      <c r="Q964" s="12" t="s">
        <v>8317</v>
      </c>
      <c r="R964" t="s">
        <v>8319</v>
      </c>
      <c r="S964">
        <f t="shared" si="47"/>
        <v>2016</v>
      </c>
    </row>
    <row r="965" spans="1:19" ht="16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42660.635636574079</v>
      </c>
      <c r="J965" s="10">
        <v>42625.635636574079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 s="6">
        <f t="shared" si="46"/>
        <v>41.89</v>
      </c>
      <c r="Q965" s="12" t="s">
        <v>8317</v>
      </c>
      <c r="R965" t="s">
        <v>8319</v>
      </c>
      <c r="S965">
        <f t="shared" si="47"/>
        <v>2016</v>
      </c>
    </row>
    <row r="966" spans="1:19" ht="32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42248.628692129627</v>
      </c>
      <c r="J966" s="10">
        <v>42208.628692129627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 s="6">
        <f t="shared" si="46"/>
        <v>30.31</v>
      </c>
      <c r="Q966" s="12" t="s">
        <v>8317</v>
      </c>
      <c r="R966" t="s">
        <v>8319</v>
      </c>
      <c r="S966">
        <f t="shared" si="47"/>
        <v>2015</v>
      </c>
    </row>
    <row r="967" spans="1:19" ht="32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42669.165972222225</v>
      </c>
      <c r="J967" s="10">
        <v>42637.016736111109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 s="6">
        <f t="shared" si="46"/>
        <v>49.67</v>
      </c>
      <c r="Q967" s="12" t="s">
        <v>8317</v>
      </c>
      <c r="R967" t="s">
        <v>8319</v>
      </c>
      <c r="S967">
        <f t="shared" si="47"/>
        <v>2016</v>
      </c>
    </row>
    <row r="968" spans="1:19" ht="3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42649.635787037041</v>
      </c>
      <c r="J968" s="10">
        <v>42619.635787037041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 s="6">
        <f t="shared" si="46"/>
        <v>59.2</v>
      </c>
      <c r="Q968" s="12" t="s">
        <v>8317</v>
      </c>
      <c r="R968" t="s">
        <v>8319</v>
      </c>
      <c r="S968">
        <f t="shared" si="47"/>
        <v>2016</v>
      </c>
    </row>
    <row r="969" spans="1:19" ht="16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42482.21266203704</v>
      </c>
      <c r="J969" s="10">
        <v>42422.254328703704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 s="6">
        <f t="shared" si="46"/>
        <v>43.98</v>
      </c>
      <c r="Q969" s="12" t="s">
        <v>8317</v>
      </c>
      <c r="R969" t="s">
        <v>8319</v>
      </c>
      <c r="S969">
        <f t="shared" si="47"/>
        <v>2016</v>
      </c>
    </row>
    <row r="970" spans="1:19" ht="32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41866.847615740742</v>
      </c>
      <c r="J970" s="10">
        <v>41836.847615740742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48">ROUND(E970/D970*100,0)</f>
        <v>1</v>
      </c>
      <c r="P970" s="6">
        <f t="shared" ref="P970:P1033" si="49">IFERROR(ROUND(E970/L970,2),"0")</f>
        <v>26.5</v>
      </c>
      <c r="Q970" s="12" t="s">
        <v>8317</v>
      </c>
      <c r="R970" t="s">
        <v>8319</v>
      </c>
      <c r="S970">
        <f t="shared" ref="S970:S1033" si="50">YEAR(J970)</f>
        <v>2014</v>
      </c>
    </row>
    <row r="971" spans="1:19" ht="1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42775.30332175926</v>
      </c>
      <c r="J971" s="10">
        <v>42742.30332175926</v>
      </c>
      <c r="K971" t="b">
        <v>0</v>
      </c>
      <c r="L971">
        <v>11</v>
      </c>
      <c r="M971" t="b">
        <v>0</v>
      </c>
      <c r="N971" t="s">
        <v>8271</v>
      </c>
      <c r="O971">
        <f t="shared" si="48"/>
        <v>47</v>
      </c>
      <c r="P971" s="6">
        <f t="shared" si="49"/>
        <v>1272.73</v>
      </c>
      <c r="Q971" s="12" t="s">
        <v>8317</v>
      </c>
      <c r="R971" t="s">
        <v>8319</v>
      </c>
      <c r="S971">
        <f t="shared" si="50"/>
        <v>2017</v>
      </c>
    </row>
    <row r="972" spans="1:19" ht="32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42758.207638888889</v>
      </c>
      <c r="J972" s="10">
        <v>42721.220520833333</v>
      </c>
      <c r="K972" t="b">
        <v>0</v>
      </c>
      <c r="L972">
        <v>14</v>
      </c>
      <c r="M972" t="b">
        <v>0</v>
      </c>
      <c r="N972" t="s">
        <v>8271</v>
      </c>
      <c r="O972">
        <f t="shared" si="48"/>
        <v>46</v>
      </c>
      <c r="P972" s="6">
        <f t="shared" si="49"/>
        <v>164</v>
      </c>
      <c r="Q972" s="12" t="s">
        <v>8317</v>
      </c>
      <c r="R972" t="s">
        <v>8319</v>
      </c>
      <c r="S972">
        <f t="shared" si="50"/>
        <v>2016</v>
      </c>
    </row>
    <row r="973" spans="1:19" ht="32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42156.709027777775</v>
      </c>
      <c r="J973" s="10">
        <v>42111.709027777775</v>
      </c>
      <c r="K973" t="b">
        <v>0</v>
      </c>
      <c r="L973">
        <v>5</v>
      </c>
      <c r="M973" t="b">
        <v>0</v>
      </c>
      <c r="N973" t="s">
        <v>8271</v>
      </c>
      <c r="O973">
        <f t="shared" si="48"/>
        <v>0</v>
      </c>
      <c r="P973" s="6">
        <f t="shared" si="49"/>
        <v>45.2</v>
      </c>
      <c r="Q973" s="12" t="s">
        <v>8317</v>
      </c>
      <c r="R973" t="s">
        <v>8319</v>
      </c>
      <c r="S973">
        <f t="shared" si="50"/>
        <v>2015</v>
      </c>
    </row>
    <row r="974" spans="1:19" ht="32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41886.290972222225</v>
      </c>
      <c r="J974" s="10">
        <v>41856.865717592591</v>
      </c>
      <c r="K974" t="b">
        <v>0</v>
      </c>
      <c r="L974">
        <v>45</v>
      </c>
      <c r="M974" t="b">
        <v>0</v>
      </c>
      <c r="N974" t="s">
        <v>8271</v>
      </c>
      <c r="O974">
        <f t="shared" si="48"/>
        <v>35</v>
      </c>
      <c r="P974" s="6">
        <f t="shared" si="49"/>
        <v>153.88999999999999</v>
      </c>
      <c r="Q974" s="12" t="s">
        <v>8317</v>
      </c>
      <c r="R974" t="s">
        <v>8319</v>
      </c>
      <c r="S974">
        <f t="shared" si="50"/>
        <v>2014</v>
      </c>
    </row>
    <row r="975" spans="1:19" ht="32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42317.056631944448</v>
      </c>
      <c r="J975" s="10">
        <v>42257.014965277776</v>
      </c>
      <c r="K975" t="b">
        <v>0</v>
      </c>
      <c r="L975">
        <v>8</v>
      </c>
      <c r="M975" t="b">
        <v>0</v>
      </c>
      <c r="N975" t="s">
        <v>8271</v>
      </c>
      <c r="O975">
        <f t="shared" si="48"/>
        <v>2</v>
      </c>
      <c r="P975" s="6">
        <f t="shared" si="49"/>
        <v>51.38</v>
      </c>
      <c r="Q975" s="12" t="s">
        <v>8317</v>
      </c>
      <c r="R975" t="s">
        <v>8319</v>
      </c>
      <c r="S975">
        <f t="shared" si="50"/>
        <v>2015</v>
      </c>
    </row>
    <row r="976" spans="1:19" ht="32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42454.707824074074</v>
      </c>
      <c r="J976" s="10">
        <v>42424.749490740738</v>
      </c>
      <c r="K976" t="b">
        <v>0</v>
      </c>
      <c r="L976">
        <v>3</v>
      </c>
      <c r="M976" t="b">
        <v>0</v>
      </c>
      <c r="N976" t="s">
        <v>8271</v>
      </c>
      <c r="O976">
        <f t="shared" si="48"/>
        <v>1</v>
      </c>
      <c r="P976" s="6">
        <f t="shared" si="49"/>
        <v>93.33</v>
      </c>
      <c r="Q976" s="12" t="s">
        <v>8317</v>
      </c>
      <c r="R976" t="s">
        <v>8319</v>
      </c>
      <c r="S976">
        <f t="shared" si="50"/>
        <v>2016</v>
      </c>
    </row>
    <row r="977" spans="1:19" ht="32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42549.696585648147</v>
      </c>
      <c r="J977" s="10">
        <v>42489.696585648147</v>
      </c>
      <c r="K977" t="b">
        <v>0</v>
      </c>
      <c r="L977">
        <v>24</v>
      </c>
      <c r="M977" t="b">
        <v>0</v>
      </c>
      <c r="N977" t="s">
        <v>8271</v>
      </c>
      <c r="O977">
        <f t="shared" si="48"/>
        <v>3</v>
      </c>
      <c r="P977" s="6">
        <f t="shared" si="49"/>
        <v>108.63</v>
      </c>
      <c r="Q977" s="12" t="s">
        <v>8317</v>
      </c>
      <c r="R977" t="s">
        <v>8319</v>
      </c>
      <c r="S977">
        <f t="shared" si="50"/>
        <v>2016</v>
      </c>
    </row>
    <row r="978" spans="1:19" ht="32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42230.058993055558</v>
      </c>
      <c r="J978" s="10">
        <v>42185.058993055558</v>
      </c>
      <c r="K978" t="b">
        <v>0</v>
      </c>
      <c r="L978">
        <v>18</v>
      </c>
      <c r="M978" t="b">
        <v>0</v>
      </c>
      <c r="N978" t="s">
        <v>8271</v>
      </c>
      <c r="O978">
        <f t="shared" si="48"/>
        <v>2</v>
      </c>
      <c r="P978" s="6">
        <f t="shared" si="49"/>
        <v>160.5</v>
      </c>
      <c r="Q978" s="12" t="s">
        <v>8317</v>
      </c>
      <c r="R978" t="s">
        <v>8319</v>
      </c>
      <c r="S978">
        <f t="shared" si="50"/>
        <v>2015</v>
      </c>
    </row>
    <row r="979" spans="1:19" ht="32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42421.942094907412</v>
      </c>
      <c r="J979" s="10">
        <v>42391.942094907412</v>
      </c>
      <c r="K979" t="b">
        <v>0</v>
      </c>
      <c r="L979">
        <v>12</v>
      </c>
      <c r="M979" t="b">
        <v>0</v>
      </c>
      <c r="N979" t="s">
        <v>8271</v>
      </c>
      <c r="O979">
        <f t="shared" si="48"/>
        <v>34</v>
      </c>
      <c r="P979" s="6">
        <f t="shared" si="49"/>
        <v>75.75</v>
      </c>
      <c r="Q979" s="12" t="s">
        <v>8317</v>
      </c>
      <c r="R979" t="s">
        <v>8319</v>
      </c>
      <c r="S979">
        <f t="shared" si="50"/>
        <v>2016</v>
      </c>
    </row>
    <row r="980" spans="1:19" ht="32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42425.309039351851</v>
      </c>
      <c r="J980" s="10">
        <v>42395.309039351851</v>
      </c>
      <c r="K980" t="b">
        <v>0</v>
      </c>
      <c r="L980">
        <v>123</v>
      </c>
      <c r="M980" t="b">
        <v>0</v>
      </c>
      <c r="N980" t="s">
        <v>8271</v>
      </c>
      <c r="O980">
        <f t="shared" si="48"/>
        <v>56</v>
      </c>
      <c r="P980" s="6">
        <f t="shared" si="49"/>
        <v>790.84</v>
      </c>
      <c r="Q980" s="12" t="s">
        <v>8317</v>
      </c>
      <c r="R980" t="s">
        <v>8319</v>
      </c>
      <c r="S980">
        <f t="shared" si="50"/>
        <v>2016</v>
      </c>
    </row>
    <row r="981" spans="1:19" ht="32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42541.790972222225</v>
      </c>
      <c r="J981" s="10">
        <v>42506.416990740741</v>
      </c>
      <c r="K981" t="b">
        <v>0</v>
      </c>
      <c r="L981">
        <v>96</v>
      </c>
      <c r="M981" t="b">
        <v>0</v>
      </c>
      <c r="N981" t="s">
        <v>8271</v>
      </c>
      <c r="O981">
        <f t="shared" si="48"/>
        <v>83</v>
      </c>
      <c r="P981" s="6">
        <f t="shared" si="49"/>
        <v>301.94</v>
      </c>
      <c r="Q981" s="12" t="s">
        <v>8317</v>
      </c>
      <c r="R981" t="s">
        <v>8319</v>
      </c>
      <c r="S981">
        <f t="shared" si="50"/>
        <v>2016</v>
      </c>
    </row>
    <row r="982" spans="1:19" ht="32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41973.945856481485</v>
      </c>
      <c r="J982" s="10">
        <v>41928.904189814813</v>
      </c>
      <c r="K982" t="b">
        <v>0</v>
      </c>
      <c r="L982">
        <v>31</v>
      </c>
      <c r="M982" t="b">
        <v>0</v>
      </c>
      <c r="N982" t="s">
        <v>8271</v>
      </c>
      <c r="O982">
        <f t="shared" si="48"/>
        <v>15</v>
      </c>
      <c r="P982" s="6">
        <f t="shared" si="49"/>
        <v>47.94</v>
      </c>
      <c r="Q982" s="12" t="s">
        <v>8317</v>
      </c>
      <c r="R982" t="s">
        <v>8319</v>
      </c>
      <c r="S982">
        <f t="shared" si="50"/>
        <v>2014</v>
      </c>
    </row>
    <row r="983" spans="1:19" ht="32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41860.947013888886</v>
      </c>
      <c r="J983" s="10">
        <v>41830.947013888886</v>
      </c>
      <c r="K983" t="b">
        <v>0</v>
      </c>
      <c r="L983">
        <v>4</v>
      </c>
      <c r="M983" t="b">
        <v>0</v>
      </c>
      <c r="N983" t="s">
        <v>8271</v>
      </c>
      <c r="O983">
        <f t="shared" si="48"/>
        <v>0</v>
      </c>
      <c r="P983" s="6">
        <f t="shared" si="49"/>
        <v>2.75</v>
      </c>
      <c r="Q983" s="12" t="s">
        <v>8317</v>
      </c>
      <c r="R983" t="s">
        <v>8319</v>
      </c>
      <c r="S983">
        <f t="shared" si="50"/>
        <v>2014</v>
      </c>
    </row>
    <row r="984" spans="1:19" ht="16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42645.753310185188</v>
      </c>
      <c r="J984" s="10">
        <v>42615.753310185188</v>
      </c>
      <c r="K984" t="b">
        <v>0</v>
      </c>
      <c r="L984">
        <v>3</v>
      </c>
      <c r="M984" t="b">
        <v>0</v>
      </c>
      <c r="N984" t="s">
        <v>8271</v>
      </c>
      <c r="O984">
        <f t="shared" si="48"/>
        <v>0</v>
      </c>
      <c r="P984" s="6">
        <f t="shared" si="49"/>
        <v>1</v>
      </c>
      <c r="Q984" s="12" t="s">
        <v>8317</v>
      </c>
      <c r="R984" t="s">
        <v>8319</v>
      </c>
      <c r="S984">
        <f t="shared" si="50"/>
        <v>2016</v>
      </c>
    </row>
    <row r="985" spans="1:19" ht="32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42605.870833333334</v>
      </c>
      <c r="J985" s="10">
        <v>42574.667650462958</v>
      </c>
      <c r="K985" t="b">
        <v>0</v>
      </c>
      <c r="L985">
        <v>179</v>
      </c>
      <c r="M985" t="b">
        <v>0</v>
      </c>
      <c r="N985" t="s">
        <v>8271</v>
      </c>
      <c r="O985">
        <f t="shared" si="48"/>
        <v>30</v>
      </c>
      <c r="P985" s="6">
        <f t="shared" si="49"/>
        <v>171.79</v>
      </c>
      <c r="Q985" s="12" t="s">
        <v>8317</v>
      </c>
      <c r="R985" t="s">
        <v>8319</v>
      </c>
      <c r="S985">
        <f t="shared" si="50"/>
        <v>2016</v>
      </c>
    </row>
    <row r="986" spans="1:19" ht="64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42091.074166666665</v>
      </c>
      <c r="J986" s="10">
        <v>42061.11583333333</v>
      </c>
      <c r="K986" t="b">
        <v>0</v>
      </c>
      <c r="L986">
        <v>3</v>
      </c>
      <c r="M986" t="b">
        <v>0</v>
      </c>
      <c r="N986" t="s">
        <v>8271</v>
      </c>
      <c r="O986">
        <f t="shared" si="48"/>
        <v>1</v>
      </c>
      <c r="P986" s="6">
        <f t="shared" si="49"/>
        <v>35.33</v>
      </c>
      <c r="Q986" s="12" t="s">
        <v>8317</v>
      </c>
      <c r="R986" t="s">
        <v>8319</v>
      </c>
      <c r="S986">
        <f t="shared" si="50"/>
        <v>2015</v>
      </c>
    </row>
    <row r="987" spans="1:19" ht="32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42369.958333333328</v>
      </c>
      <c r="J987" s="10">
        <v>42339.967708333337</v>
      </c>
      <c r="K987" t="b">
        <v>0</v>
      </c>
      <c r="L987">
        <v>23</v>
      </c>
      <c r="M987" t="b">
        <v>0</v>
      </c>
      <c r="N987" t="s">
        <v>8271</v>
      </c>
      <c r="O987">
        <f t="shared" si="48"/>
        <v>6</v>
      </c>
      <c r="P987" s="6">
        <f t="shared" si="49"/>
        <v>82.09</v>
      </c>
      <c r="Q987" s="12" t="s">
        <v>8317</v>
      </c>
      <c r="R987" t="s">
        <v>8319</v>
      </c>
      <c r="S987">
        <f t="shared" si="50"/>
        <v>2015</v>
      </c>
    </row>
    <row r="988" spans="1:19" ht="32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42379</v>
      </c>
      <c r="J988" s="10">
        <v>42324.767361111109</v>
      </c>
      <c r="K988" t="b">
        <v>0</v>
      </c>
      <c r="L988">
        <v>23</v>
      </c>
      <c r="M988" t="b">
        <v>0</v>
      </c>
      <c r="N988" t="s">
        <v>8271</v>
      </c>
      <c r="O988">
        <f t="shared" si="48"/>
        <v>13</v>
      </c>
      <c r="P988" s="6">
        <f t="shared" si="49"/>
        <v>110.87</v>
      </c>
      <c r="Q988" s="12" t="s">
        <v>8317</v>
      </c>
      <c r="R988" t="s">
        <v>8319</v>
      </c>
      <c r="S988">
        <f t="shared" si="50"/>
        <v>2015</v>
      </c>
    </row>
    <row r="989" spans="1:19" ht="32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41813.294560185182</v>
      </c>
      <c r="J989" s="10">
        <v>41773.294560185182</v>
      </c>
      <c r="K989" t="b">
        <v>0</v>
      </c>
      <c r="L989">
        <v>41</v>
      </c>
      <c r="M989" t="b">
        <v>0</v>
      </c>
      <c r="N989" t="s">
        <v>8271</v>
      </c>
      <c r="O989">
        <f t="shared" si="48"/>
        <v>13</v>
      </c>
      <c r="P989" s="6">
        <f t="shared" si="49"/>
        <v>161.22</v>
      </c>
      <c r="Q989" s="12" t="s">
        <v>8317</v>
      </c>
      <c r="R989" t="s">
        <v>8319</v>
      </c>
      <c r="S989">
        <f t="shared" si="50"/>
        <v>2014</v>
      </c>
    </row>
    <row r="990" spans="1:19" ht="32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42644.356770833328</v>
      </c>
      <c r="J990" s="10">
        <v>42614.356770833328</v>
      </c>
      <c r="K990" t="b">
        <v>0</v>
      </c>
      <c r="L990">
        <v>0</v>
      </c>
      <c r="M990" t="b">
        <v>0</v>
      </c>
      <c r="N990" t="s">
        <v>8271</v>
      </c>
      <c r="O990">
        <f t="shared" si="48"/>
        <v>0</v>
      </c>
      <c r="P990" s="6" t="str">
        <f t="shared" si="49"/>
        <v>0</v>
      </c>
      <c r="Q990" s="12" t="s">
        <v>8317</v>
      </c>
      <c r="R990" t="s">
        <v>8319</v>
      </c>
      <c r="S990">
        <f t="shared" si="50"/>
        <v>2016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42641.933969907404</v>
      </c>
      <c r="J991" s="10">
        <v>42611.933969907404</v>
      </c>
      <c r="K991" t="b">
        <v>0</v>
      </c>
      <c r="L991">
        <v>32</v>
      </c>
      <c r="M991" t="b">
        <v>0</v>
      </c>
      <c r="N991" t="s">
        <v>8271</v>
      </c>
      <c r="O991">
        <f t="shared" si="48"/>
        <v>17</v>
      </c>
      <c r="P991" s="6">
        <f t="shared" si="49"/>
        <v>52.41</v>
      </c>
      <c r="Q991" s="12" t="s">
        <v>8317</v>
      </c>
      <c r="R991" t="s">
        <v>8319</v>
      </c>
      <c r="S991">
        <f t="shared" si="50"/>
        <v>2016</v>
      </c>
    </row>
    <row r="992" spans="1:19" ht="3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41885.784305555557</v>
      </c>
      <c r="J992" s="10">
        <v>41855.784305555557</v>
      </c>
      <c r="K992" t="b">
        <v>0</v>
      </c>
      <c r="L992">
        <v>2</v>
      </c>
      <c r="M992" t="b">
        <v>0</v>
      </c>
      <c r="N992" t="s">
        <v>8271</v>
      </c>
      <c r="O992">
        <f t="shared" si="48"/>
        <v>0</v>
      </c>
      <c r="P992" s="6">
        <f t="shared" si="49"/>
        <v>13</v>
      </c>
      <c r="Q992" s="12" t="s">
        <v>8317</v>
      </c>
      <c r="R992" t="s">
        <v>8319</v>
      </c>
      <c r="S992">
        <f t="shared" si="50"/>
        <v>2014</v>
      </c>
    </row>
    <row r="993" spans="1:19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42563.785416666666</v>
      </c>
      <c r="J993" s="10">
        <v>42538.75680555556</v>
      </c>
      <c r="K993" t="b">
        <v>0</v>
      </c>
      <c r="L993">
        <v>7</v>
      </c>
      <c r="M993" t="b">
        <v>0</v>
      </c>
      <c r="N993" t="s">
        <v>8271</v>
      </c>
      <c r="O993">
        <f t="shared" si="48"/>
        <v>4</v>
      </c>
      <c r="P993" s="6">
        <f t="shared" si="49"/>
        <v>30.29</v>
      </c>
      <c r="Q993" s="12" t="s">
        <v>8317</v>
      </c>
      <c r="R993" t="s">
        <v>8319</v>
      </c>
      <c r="S993">
        <f t="shared" si="50"/>
        <v>2016</v>
      </c>
    </row>
    <row r="994" spans="1:19" ht="16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42497.883321759262</v>
      </c>
      <c r="J994" s="10">
        <v>42437.924988425926</v>
      </c>
      <c r="K994" t="b">
        <v>0</v>
      </c>
      <c r="L994">
        <v>4</v>
      </c>
      <c r="M994" t="b">
        <v>0</v>
      </c>
      <c r="N994" t="s">
        <v>8271</v>
      </c>
      <c r="O994">
        <f t="shared" si="48"/>
        <v>0</v>
      </c>
      <c r="P994" s="6">
        <f t="shared" si="49"/>
        <v>116.75</v>
      </c>
      <c r="Q994" s="12" t="s">
        <v>8317</v>
      </c>
      <c r="R994" t="s">
        <v>8319</v>
      </c>
      <c r="S994">
        <f t="shared" si="50"/>
        <v>2016</v>
      </c>
    </row>
    <row r="995" spans="1:19" ht="32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42686.208333333328</v>
      </c>
      <c r="J995" s="10">
        <v>42652.964907407411</v>
      </c>
      <c r="K995" t="b">
        <v>0</v>
      </c>
      <c r="L995">
        <v>196</v>
      </c>
      <c r="M995" t="b">
        <v>0</v>
      </c>
      <c r="N995" t="s">
        <v>8271</v>
      </c>
      <c r="O995">
        <f t="shared" si="48"/>
        <v>25</v>
      </c>
      <c r="P995" s="6">
        <f t="shared" si="49"/>
        <v>89.6</v>
      </c>
      <c r="Q995" s="12" t="s">
        <v>8317</v>
      </c>
      <c r="R995" t="s">
        <v>8319</v>
      </c>
      <c r="S995">
        <f t="shared" si="50"/>
        <v>2016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41973.957638888889</v>
      </c>
      <c r="J996" s="10">
        <v>41921.263078703705</v>
      </c>
      <c r="K996" t="b">
        <v>0</v>
      </c>
      <c r="L996">
        <v>11</v>
      </c>
      <c r="M996" t="b">
        <v>0</v>
      </c>
      <c r="N996" t="s">
        <v>8271</v>
      </c>
      <c r="O996">
        <f t="shared" si="48"/>
        <v>2</v>
      </c>
      <c r="P996" s="6">
        <f t="shared" si="49"/>
        <v>424.45</v>
      </c>
      <c r="Q996" s="12" t="s">
        <v>8317</v>
      </c>
      <c r="R996" t="s">
        <v>8319</v>
      </c>
      <c r="S996">
        <f t="shared" si="50"/>
        <v>2014</v>
      </c>
    </row>
    <row r="997" spans="1:19" ht="32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41972.666666666672</v>
      </c>
      <c r="J997" s="10">
        <v>41947.940740740742</v>
      </c>
      <c r="K997" t="b">
        <v>0</v>
      </c>
      <c r="L997">
        <v>9</v>
      </c>
      <c r="M997" t="b">
        <v>0</v>
      </c>
      <c r="N997" t="s">
        <v>8271</v>
      </c>
      <c r="O997">
        <f t="shared" si="48"/>
        <v>7</v>
      </c>
      <c r="P997" s="6">
        <f t="shared" si="49"/>
        <v>80.67</v>
      </c>
      <c r="Q997" s="12" t="s">
        <v>8317</v>
      </c>
      <c r="R997" t="s">
        <v>8319</v>
      </c>
      <c r="S997">
        <f t="shared" si="50"/>
        <v>2014</v>
      </c>
    </row>
    <row r="998" spans="1:19" ht="16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41847.643750000003</v>
      </c>
      <c r="J998" s="10">
        <v>41817.866435185184</v>
      </c>
      <c r="K998" t="b">
        <v>0</v>
      </c>
      <c r="L998">
        <v>5</v>
      </c>
      <c r="M998" t="b">
        <v>0</v>
      </c>
      <c r="N998" t="s">
        <v>8271</v>
      </c>
      <c r="O998">
        <f t="shared" si="48"/>
        <v>2</v>
      </c>
      <c r="P998" s="6">
        <f t="shared" si="49"/>
        <v>13</v>
      </c>
      <c r="Q998" s="12" t="s">
        <v>8317</v>
      </c>
      <c r="R998" t="s">
        <v>8319</v>
      </c>
      <c r="S998">
        <f t="shared" si="50"/>
        <v>2014</v>
      </c>
    </row>
    <row r="999" spans="1:19" ht="16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41971.144641203704</v>
      </c>
      <c r="J999" s="10">
        <v>41941.10297453704</v>
      </c>
      <c r="K999" t="b">
        <v>0</v>
      </c>
      <c r="L999">
        <v>8</v>
      </c>
      <c r="M999" t="b">
        <v>0</v>
      </c>
      <c r="N999" t="s">
        <v>8271</v>
      </c>
      <c r="O999">
        <f t="shared" si="48"/>
        <v>1</v>
      </c>
      <c r="P999" s="6">
        <f t="shared" si="49"/>
        <v>8.1300000000000008</v>
      </c>
      <c r="Q999" s="12" t="s">
        <v>8317</v>
      </c>
      <c r="R999" t="s">
        <v>8319</v>
      </c>
      <c r="S999">
        <f t="shared" si="50"/>
        <v>2014</v>
      </c>
    </row>
    <row r="1000" spans="1:19" ht="16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42327.210659722223</v>
      </c>
      <c r="J1000" s="10">
        <v>42282.168993055559</v>
      </c>
      <c r="K1000" t="b">
        <v>0</v>
      </c>
      <c r="L1000">
        <v>229</v>
      </c>
      <c r="M1000" t="b">
        <v>0</v>
      </c>
      <c r="N1000" t="s">
        <v>8271</v>
      </c>
      <c r="O1000">
        <f t="shared" si="48"/>
        <v>59</v>
      </c>
      <c r="P1000" s="6">
        <f t="shared" si="49"/>
        <v>153.43</v>
      </c>
      <c r="Q1000" s="12" t="s">
        <v>8317</v>
      </c>
      <c r="R1000" t="s">
        <v>8319</v>
      </c>
      <c r="S1000">
        <f t="shared" si="50"/>
        <v>2015</v>
      </c>
    </row>
    <row r="1001" spans="1:19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41956.334722222222</v>
      </c>
      <c r="J1001" s="10">
        <v>41926.29965277778</v>
      </c>
      <c r="K1001" t="b">
        <v>0</v>
      </c>
      <c r="L1001">
        <v>40</v>
      </c>
      <c r="M1001" t="b">
        <v>0</v>
      </c>
      <c r="N1001" t="s">
        <v>8271</v>
      </c>
      <c r="O1001">
        <f t="shared" si="48"/>
        <v>8</v>
      </c>
      <c r="P1001" s="6">
        <f t="shared" si="49"/>
        <v>292.08</v>
      </c>
      <c r="Q1001" s="12" t="s">
        <v>8317</v>
      </c>
      <c r="R1001" t="s">
        <v>8319</v>
      </c>
      <c r="S1001">
        <f t="shared" si="50"/>
        <v>2014</v>
      </c>
    </row>
    <row r="1002" spans="1:19" ht="3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42809.018055555556</v>
      </c>
      <c r="J1002" s="10">
        <v>42749.05972222222</v>
      </c>
      <c r="K1002" t="b">
        <v>0</v>
      </c>
      <c r="L1002">
        <v>6</v>
      </c>
      <c r="M1002" t="b">
        <v>0</v>
      </c>
      <c r="N1002" t="s">
        <v>8271</v>
      </c>
      <c r="O1002">
        <f t="shared" si="48"/>
        <v>2</v>
      </c>
      <c r="P1002" s="6">
        <f t="shared" si="49"/>
        <v>3304</v>
      </c>
      <c r="Q1002" s="12" t="s">
        <v>8317</v>
      </c>
      <c r="R1002" t="s">
        <v>8319</v>
      </c>
      <c r="S1002">
        <f t="shared" si="50"/>
        <v>2017</v>
      </c>
    </row>
    <row r="1003" spans="1:19" ht="32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42765.720057870371</v>
      </c>
      <c r="J1003" s="10">
        <v>42720.720057870371</v>
      </c>
      <c r="K1003" t="b">
        <v>0</v>
      </c>
      <c r="L1003">
        <v>4</v>
      </c>
      <c r="M1003" t="b">
        <v>0</v>
      </c>
      <c r="N1003" t="s">
        <v>8271</v>
      </c>
      <c r="O1003">
        <f t="shared" si="48"/>
        <v>104</v>
      </c>
      <c r="P1003" s="6">
        <f t="shared" si="49"/>
        <v>1300</v>
      </c>
      <c r="Q1003" s="12" t="s">
        <v>8317</v>
      </c>
      <c r="R1003" t="s">
        <v>8319</v>
      </c>
      <c r="S1003">
        <f t="shared" si="50"/>
        <v>2016</v>
      </c>
    </row>
    <row r="1004" spans="1:19" ht="32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42355.249305555553</v>
      </c>
      <c r="J1004" s="10">
        <v>42325.684189814812</v>
      </c>
      <c r="K1004" t="b">
        <v>0</v>
      </c>
      <c r="L1004">
        <v>22</v>
      </c>
      <c r="M1004" t="b">
        <v>0</v>
      </c>
      <c r="N1004" t="s">
        <v>8271</v>
      </c>
      <c r="O1004">
        <f t="shared" si="48"/>
        <v>30</v>
      </c>
      <c r="P1004" s="6">
        <f t="shared" si="49"/>
        <v>134.55000000000001</v>
      </c>
      <c r="Q1004" s="12" t="s">
        <v>8317</v>
      </c>
      <c r="R1004" t="s">
        <v>8319</v>
      </c>
      <c r="S1004">
        <f t="shared" si="50"/>
        <v>2015</v>
      </c>
    </row>
    <row r="1005" spans="1:19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42810.667372685188</v>
      </c>
      <c r="J1005" s="10">
        <v>42780.709039351852</v>
      </c>
      <c r="K1005" t="b">
        <v>0</v>
      </c>
      <c r="L1005">
        <v>15</v>
      </c>
      <c r="M1005" t="b">
        <v>0</v>
      </c>
      <c r="N1005" t="s">
        <v>8271</v>
      </c>
      <c r="O1005">
        <f t="shared" si="48"/>
        <v>16</v>
      </c>
      <c r="P1005" s="6">
        <f t="shared" si="49"/>
        <v>214.07</v>
      </c>
      <c r="Q1005" s="12" t="s">
        <v>8317</v>
      </c>
      <c r="R1005" t="s">
        <v>8319</v>
      </c>
      <c r="S1005">
        <f t="shared" si="50"/>
        <v>2017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42418.708645833336</v>
      </c>
      <c r="J1006" s="10">
        <v>42388.708645833336</v>
      </c>
      <c r="K1006" t="b">
        <v>0</v>
      </c>
      <c r="L1006">
        <v>95</v>
      </c>
      <c r="M1006" t="b">
        <v>0</v>
      </c>
      <c r="N1006" t="s">
        <v>8271</v>
      </c>
      <c r="O1006">
        <f t="shared" si="48"/>
        <v>82</v>
      </c>
      <c r="P1006" s="6">
        <f t="shared" si="49"/>
        <v>216.34</v>
      </c>
      <c r="Q1006" s="12" t="s">
        <v>8317</v>
      </c>
      <c r="R1006" t="s">
        <v>8319</v>
      </c>
      <c r="S1006">
        <f t="shared" si="50"/>
        <v>2016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42307.624803240746</v>
      </c>
      <c r="J1007" s="10">
        <v>42276.624803240746</v>
      </c>
      <c r="K1007" t="b">
        <v>0</v>
      </c>
      <c r="L1007">
        <v>161</v>
      </c>
      <c r="M1007" t="b">
        <v>0</v>
      </c>
      <c r="N1007" t="s">
        <v>8271</v>
      </c>
      <c r="O1007">
        <f t="shared" si="48"/>
        <v>75</v>
      </c>
      <c r="P1007" s="6">
        <f t="shared" si="49"/>
        <v>932.31</v>
      </c>
      <c r="Q1007" s="12" t="s">
        <v>8317</v>
      </c>
      <c r="R1007" t="s">
        <v>8319</v>
      </c>
      <c r="S1007">
        <f t="shared" si="50"/>
        <v>2015</v>
      </c>
    </row>
    <row r="1008" spans="1:19" ht="3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41985.299305555556</v>
      </c>
      <c r="J1008" s="10">
        <v>41977.040185185186</v>
      </c>
      <c r="K1008" t="b">
        <v>0</v>
      </c>
      <c r="L1008">
        <v>8</v>
      </c>
      <c r="M1008" t="b">
        <v>0</v>
      </c>
      <c r="N1008" t="s">
        <v>8271</v>
      </c>
      <c r="O1008">
        <f t="shared" si="48"/>
        <v>6</v>
      </c>
      <c r="P1008" s="6">
        <f t="shared" si="49"/>
        <v>29.25</v>
      </c>
      <c r="Q1008" s="12" t="s">
        <v>8317</v>
      </c>
      <c r="R1008" t="s">
        <v>8319</v>
      </c>
      <c r="S1008">
        <f t="shared" si="50"/>
        <v>2014</v>
      </c>
    </row>
    <row r="1009" spans="1:19" ht="3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42718.6252662037</v>
      </c>
      <c r="J1009" s="10">
        <v>42676.583599537036</v>
      </c>
      <c r="K1009" t="b">
        <v>0</v>
      </c>
      <c r="L1009">
        <v>76</v>
      </c>
      <c r="M1009" t="b">
        <v>0</v>
      </c>
      <c r="N1009" t="s">
        <v>8271</v>
      </c>
      <c r="O1009">
        <f t="shared" si="48"/>
        <v>44</v>
      </c>
      <c r="P1009" s="6">
        <f t="shared" si="49"/>
        <v>174.95</v>
      </c>
      <c r="Q1009" s="12" t="s">
        <v>8317</v>
      </c>
      <c r="R1009" t="s">
        <v>8319</v>
      </c>
      <c r="S1009">
        <f t="shared" si="50"/>
        <v>2016</v>
      </c>
    </row>
    <row r="1010" spans="1:19" ht="32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42732.809201388889</v>
      </c>
      <c r="J1010" s="10">
        <v>42702.809201388889</v>
      </c>
      <c r="K1010" t="b">
        <v>0</v>
      </c>
      <c r="L1010">
        <v>1</v>
      </c>
      <c r="M1010" t="b">
        <v>0</v>
      </c>
      <c r="N1010" t="s">
        <v>8271</v>
      </c>
      <c r="O1010">
        <f t="shared" si="48"/>
        <v>0</v>
      </c>
      <c r="P1010" s="6">
        <f t="shared" si="49"/>
        <v>250</v>
      </c>
      <c r="Q1010" s="12" t="s">
        <v>8317</v>
      </c>
      <c r="R1010" t="s">
        <v>8319</v>
      </c>
      <c r="S1010">
        <f t="shared" si="50"/>
        <v>2016</v>
      </c>
    </row>
    <row r="1011" spans="1:19" ht="32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42540.604699074072</v>
      </c>
      <c r="J1011" s="10">
        <v>42510.604699074072</v>
      </c>
      <c r="K1011" t="b">
        <v>0</v>
      </c>
      <c r="L1011">
        <v>101</v>
      </c>
      <c r="M1011" t="b">
        <v>0</v>
      </c>
      <c r="N1011" t="s">
        <v>8271</v>
      </c>
      <c r="O1011">
        <f t="shared" si="48"/>
        <v>13</v>
      </c>
      <c r="P1011" s="6">
        <f t="shared" si="49"/>
        <v>65</v>
      </c>
      <c r="Q1011" s="12" t="s">
        <v>8317</v>
      </c>
      <c r="R1011" t="s">
        <v>8319</v>
      </c>
      <c r="S1011">
        <f t="shared" si="50"/>
        <v>2016</v>
      </c>
    </row>
    <row r="1012" spans="1:19" ht="32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42618.124305555553</v>
      </c>
      <c r="J1012" s="10">
        <v>42561.829421296294</v>
      </c>
      <c r="K1012" t="b">
        <v>0</v>
      </c>
      <c r="L1012">
        <v>4</v>
      </c>
      <c r="M1012" t="b">
        <v>0</v>
      </c>
      <c r="N1012" t="s">
        <v>8271</v>
      </c>
      <c r="O1012">
        <f t="shared" si="48"/>
        <v>0</v>
      </c>
      <c r="P1012" s="6">
        <f t="shared" si="49"/>
        <v>55</v>
      </c>
      <c r="Q1012" s="12" t="s">
        <v>8317</v>
      </c>
      <c r="R1012" t="s">
        <v>8319</v>
      </c>
      <c r="S1012">
        <f t="shared" si="50"/>
        <v>2016</v>
      </c>
    </row>
    <row r="1013" spans="1:19" ht="3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41991.898090277777</v>
      </c>
      <c r="J1013" s="10">
        <v>41946.898090277777</v>
      </c>
      <c r="K1013" t="b">
        <v>0</v>
      </c>
      <c r="L1013">
        <v>1</v>
      </c>
      <c r="M1013" t="b">
        <v>0</v>
      </c>
      <c r="N1013" t="s">
        <v>8271</v>
      </c>
      <c r="O1013">
        <f t="shared" si="48"/>
        <v>0</v>
      </c>
      <c r="P1013" s="6">
        <f t="shared" si="49"/>
        <v>75</v>
      </c>
      <c r="Q1013" s="12" t="s">
        <v>8317</v>
      </c>
      <c r="R1013" t="s">
        <v>8319</v>
      </c>
      <c r="S1013">
        <f t="shared" si="50"/>
        <v>2014</v>
      </c>
    </row>
    <row r="1014" spans="1:19" ht="32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42759.440416666665</v>
      </c>
      <c r="J1014" s="10">
        <v>42714.440416666665</v>
      </c>
      <c r="K1014" t="b">
        <v>0</v>
      </c>
      <c r="L1014">
        <v>775</v>
      </c>
      <c r="M1014" t="b">
        <v>0</v>
      </c>
      <c r="N1014" t="s">
        <v>8271</v>
      </c>
      <c r="O1014">
        <f t="shared" si="48"/>
        <v>21535</v>
      </c>
      <c r="P1014" s="6">
        <f t="shared" si="49"/>
        <v>1389.36</v>
      </c>
      <c r="Q1014" s="12" t="s">
        <v>8317</v>
      </c>
      <c r="R1014" t="s">
        <v>8319</v>
      </c>
      <c r="S1014">
        <f t="shared" si="50"/>
        <v>2016</v>
      </c>
    </row>
    <row r="1015" spans="1:19" ht="32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42367.833333333328</v>
      </c>
      <c r="J1015" s="10">
        <v>42339.833981481483</v>
      </c>
      <c r="K1015" t="b">
        <v>0</v>
      </c>
      <c r="L1015">
        <v>90</v>
      </c>
      <c r="M1015" t="b">
        <v>0</v>
      </c>
      <c r="N1015" t="s">
        <v>8271</v>
      </c>
      <c r="O1015">
        <f t="shared" si="48"/>
        <v>35</v>
      </c>
      <c r="P1015" s="6">
        <f t="shared" si="49"/>
        <v>95.91</v>
      </c>
      <c r="Q1015" s="12" t="s">
        <v>8317</v>
      </c>
      <c r="R1015" t="s">
        <v>8319</v>
      </c>
      <c r="S1015">
        <f t="shared" si="50"/>
        <v>2015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42005.002488425926</v>
      </c>
      <c r="J1016" s="10">
        <v>41955.002488425926</v>
      </c>
      <c r="K1016" t="b">
        <v>0</v>
      </c>
      <c r="L1016">
        <v>16</v>
      </c>
      <c r="M1016" t="b">
        <v>0</v>
      </c>
      <c r="N1016" t="s">
        <v>8271</v>
      </c>
      <c r="O1016">
        <f t="shared" si="48"/>
        <v>31</v>
      </c>
      <c r="P1016" s="6">
        <f t="shared" si="49"/>
        <v>191.25</v>
      </c>
      <c r="Q1016" s="12" t="s">
        <v>8317</v>
      </c>
      <c r="R1016" t="s">
        <v>8319</v>
      </c>
      <c r="S1016">
        <f t="shared" si="50"/>
        <v>2014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42333.920081018514</v>
      </c>
      <c r="J1017" s="10">
        <v>42303.878414351857</v>
      </c>
      <c r="K1017" t="b">
        <v>0</v>
      </c>
      <c r="L1017">
        <v>6</v>
      </c>
      <c r="M1017" t="b">
        <v>0</v>
      </c>
      <c r="N1017" t="s">
        <v>8271</v>
      </c>
      <c r="O1017">
        <f t="shared" si="48"/>
        <v>3</v>
      </c>
      <c r="P1017" s="6">
        <f t="shared" si="49"/>
        <v>40</v>
      </c>
      <c r="Q1017" s="12" t="s">
        <v>8317</v>
      </c>
      <c r="R1017" t="s">
        <v>8319</v>
      </c>
      <c r="S1017">
        <f t="shared" si="50"/>
        <v>2015</v>
      </c>
    </row>
    <row r="1018" spans="1:19" ht="3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42467.065462962964</v>
      </c>
      <c r="J1018" s="10">
        <v>42422.107129629629</v>
      </c>
      <c r="K1018" t="b">
        <v>0</v>
      </c>
      <c r="L1018">
        <v>38</v>
      </c>
      <c r="M1018" t="b">
        <v>0</v>
      </c>
      <c r="N1018" t="s">
        <v>8271</v>
      </c>
      <c r="O1018">
        <f t="shared" si="48"/>
        <v>3</v>
      </c>
      <c r="P1018" s="6">
        <f t="shared" si="49"/>
        <v>74.790000000000006</v>
      </c>
      <c r="Q1018" s="12" t="s">
        <v>8317</v>
      </c>
      <c r="R1018" t="s">
        <v>8319</v>
      </c>
      <c r="S1018">
        <f t="shared" si="50"/>
        <v>2016</v>
      </c>
    </row>
    <row r="1019" spans="1:19" ht="32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42329.716840277775</v>
      </c>
      <c r="J1019" s="10">
        <v>42289.675173611111</v>
      </c>
      <c r="K1019" t="b">
        <v>0</v>
      </c>
      <c r="L1019">
        <v>355</v>
      </c>
      <c r="M1019" t="b">
        <v>0</v>
      </c>
      <c r="N1019" t="s">
        <v>8271</v>
      </c>
      <c r="O1019">
        <f t="shared" si="48"/>
        <v>23</v>
      </c>
      <c r="P1019" s="6">
        <f t="shared" si="49"/>
        <v>161.12</v>
      </c>
      <c r="Q1019" s="12" t="s">
        <v>8317</v>
      </c>
      <c r="R1019" t="s">
        <v>8319</v>
      </c>
      <c r="S1019">
        <f t="shared" si="50"/>
        <v>2015</v>
      </c>
    </row>
    <row r="1020" spans="1:19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42565.492280092592</v>
      </c>
      <c r="J1020" s="10">
        <v>42535.492280092592</v>
      </c>
      <c r="K1020" t="b">
        <v>0</v>
      </c>
      <c r="L1020">
        <v>7</v>
      </c>
      <c r="M1020" t="b">
        <v>0</v>
      </c>
      <c r="N1020" t="s">
        <v>8271</v>
      </c>
      <c r="O1020">
        <f t="shared" si="48"/>
        <v>3</v>
      </c>
      <c r="P1020" s="6">
        <f t="shared" si="49"/>
        <v>88.71</v>
      </c>
      <c r="Q1020" s="12" t="s">
        <v>8317</v>
      </c>
      <c r="R1020" t="s">
        <v>8319</v>
      </c>
      <c r="S1020">
        <f t="shared" si="50"/>
        <v>2016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42039.973946759259</v>
      </c>
      <c r="J1021" s="10">
        <v>42009.973946759259</v>
      </c>
      <c r="K1021" t="b">
        <v>0</v>
      </c>
      <c r="L1021">
        <v>400</v>
      </c>
      <c r="M1021" t="b">
        <v>0</v>
      </c>
      <c r="N1021" t="s">
        <v>8271</v>
      </c>
      <c r="O1021">
        <f t="shared" si="48"/>
        <v>47</v>
      </c>
      <c r="P1021" s="6">
        <f t="shared" si="49"/>
        <v>53.25</v>
      </c>
      <c r="Q1021" s="12" t="s">
        <v>8317</v>
      </c>
      <c r="R1021" t="s">
        <v>8319</v>
      </c>
      <c r="S1021">
        <f t="shared" si="50"/>
        <v>2015</v>
      </c>
    </row>
    <row r="1022" spans="1:19" ht="32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42157.032638888893</v>
      </c>
      <c r="J1022" s="10">
        <v>42127.069548611107</v>
      </c>
      <c r="K1022" t="b">
        <v>0</v>
      </c>
      <c r="L1022">
        <v>30</v>
      </c>
      <c r="M1022" t="b">
        <v>1</v>
      </c>
      <c r="N1022" t="s">
        <v>8278</v>
      </c>
      <c r="O1022">
        <f t="shared" si="48"/>
        <v>206</v>
      </c>
      <c r="P1022" s="6">
        <f t="shared" si="49"/>
        <v>106.2</v>
      </c>
      <c r="Q1022" s="12" t="s">
        <v>8323</v>
      </c>
      <c r="R1022" t="s">
        <v>8328</v>
      </c>
      <c r="S1022">
        <f t="shared" si="50"/>
        <v>2015</v>
      </c>
    </row>
    <row r="1023" spans="1:19" ht="16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42294.166666666672</v>
      </c>
      <c r="J1023" s="10">
        <v>42271.251979166671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8"/>
        <v>352</v>
      </c>
      <c r="P1023" s="6">
        <f t="shared" si="49"/>
        <v>22.08</v>
      </c>
      <c r="Q1023" s="12" t="s">
        <v>8323</v>
      </c>
      <c r="R1023" t="s">
        <v>8328</v>
      </c>
      <c r="S1023">
        <f t="shared" si="50"/>
        <v>2015</v>
      </c>
    </row>
    <row r="1024" spans="1:19" ht="16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42141.646724537037</v>
      </c>
      <c r="J1024" s="10">
        <v>42111.646724537037</v>
      </c>
      <c r="K1024" t="b">
        <v>1</v>
      </c>
      <c r="L1024">
        <v>74</v>
      </c>
      <c r="M1024" t="b">
        <v>1</v>
      </c>
      <c r="N1024" t="s">
        <v>8278</v>
      </c>
      <c r="O1024">
        <f t="shared" si="48"/>
        <v>115</v>
      </c>
      <c r="P1024" s="6">
        <f t="shared" si="49"/>
        <v>31.05</v>
      </c>
      <c r="Q1024" s="12" t="s">
        <v>8323</v>
      </c>
      <c r="R1024" t="s">
        <v>8328</v>
      </c>
      <c r="S1024">
        <f t="shared" si="50"/>
        <v>2015</v>
      </c>
    </row>
    <row r="1025" spans="1:19" ht="32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42175.919687500005</v>
      </c>
      <c r="J1025" s="10">
        <v>42145.919687500005</v>
      </c>
      <c r="K1025" t="b">
        <v>0</v>
      </c>
      <c r="L1025">
        <v>131</v>
      </c>
      <c r="M1025" t="b">
        <v>1</v>
      </c>
      <c r="N1025" t="s">
        <v>8278</v>
      </c>
      <c r="O1025">
        <f t="shared" si="48"/>
        <v>237</v>
      </c>
      <c r="P1025" s="6">
        <f t="shared" si="49"/>
        <v>36.21</v>
      </c>
      <c r="Q1025" s="12" t="s">
        <v>8323</v>
      </c>
      <c r="R1025" t="s">
        <v>8328</v>
      </c>
      <c r="S1025">
        <f t="shared" si="50"/>
        <v>2015</v>
      </c>
    </row>
    <row r="1026" spans="1:19" ht="32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42400.580590277779</v>
      </c>
      <c r="J1026" s="10">
        <v>42370.580590277779</v>
      </c>
      <c r="K1026" t="b">
        <v>1</v>
      </c>
      <c r="L1026">
        <v>61</v>
      </c>
      <c r="M1026" t="b">
        <v>1</v>
      </c>
      <c r="N1026" t="s">
        <v>8278</v>
      </c>
      <c r="O1026">
        <f t="shared" si="48"/>
        <v>119</v>
      </c>
      <c r="P1026" s="6">
        <f t="shared" si="49"/>
        <v>388.98</v>
      </c>
      <c r="Q1026" s="12" t="s">
        <v>8323</v>
      </c>
      <c r="R1026" t="s">
        <v>8328</v>
      </c>
      <c r="S1026">
        <f t="shared" si="50"/>
        <v>2016</v>
      </c>
    </row>
    <row r="1027" spans="1:19" ht="16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42079.792094907403</v>
      </c>
      <c r="J1027" s="10">
        <v>42049.833761574075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 s="6">
        <f t="shared" si="49"/>
        <v>71.849999999999994</v>
      </c>
      <c r="Q1027" s="12" t="s">
        <v>8323</v>
      </c>
      <c r="R1027" t="s">
        <v>8328</v>
      </c>
      <c r="S1027">
        <f t="shared" si="50"/>
        <v>2015</v>
      </c>
    </row>
    <row r="1028" spans="1:19" ht="32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42460.365925925929</v>
      </c>
      <c r="J1028" s="10">
        <v>42426.407592592594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 s="6">
        <f t="shared" si="49"/>
        <v>57.38</v>
      </c>
      <c r="Q1028" s="12" t="s">
        <v>8323</v>
      </c>
      <c r="R1028" t="s">
        <v>8328</v>
      </c>
      <c r="S1028">
        <f t="shared" si="50"/>
        <v>2016</v>
      </c>
    </row>
    <row r="1029" spans="1:19" ht="32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41935.034108796295</v>
      </c>
      <c r="J1029" s="10">
        <v>41905.034108796295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 s="6">
        <f t="shared" si="49"/>
        <v>69.67</v>
      </c>
      <c r="Q1029" s="12" t="s">
        <v>8323</v>
      </c>
      <c r="R1029" t="s">
        <v>8328</v>
      </c>
      <c r="S1029">
        <f t="shared" si="50"/>
        <v>2014</v>
      </c>
    </row>
    <row r="1030" spans="1:19" ht="3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42800.833333333328</v>
      </c>
      <c r="J1030" s="10">
        <v>42755.627372685187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 s="6">
        <f t="shared" si="49"/>
        <v>45.99</v>
      </c>
      <c r="Q1030" s="12" t="s">
        <v>8323</v>
      </c>
      <c r="R1030" t="s">
        <v>8328</v>
      </c>
      <c r="S1030">
        <f t="shared" si="50"/>
        <v>2017</v>
      </c>
    </row>
    <row r="1031" spans="1:19" ht="16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42098.915972222225</v>
      </c>
      <c r="J1031" s="10">
        <v>42044.711886574078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 s="6">
        <f t="shared" si="49"/>
        <v>79.260000000000005</v>
      </c>
      <c r="Q1031" s="12" t="s">
        <v>8323</v>
      </c>
      <c r="R1031" t="s">
        <v>8328</v>
      </c>
      <c r="S1031">
        <f t="shared" si="50"/>
        <v>2015</v>
      </c>
    </row>
    <row r="1032" spans="1:19" ht="1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42625.483206018514</v>
      </c>
      <c r="J1032" s="10">
        <v>42611.483206018514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 s="6">
        <f t="shared" si="49"/>
        <v>43.03</v>
      </c>
      <c r="Q1032" s="12" t="s">
        <v>8323</v>
      </c>
      <c r="R1032" t="s">
        <v>8328</v>
      </c>
      <c r="S1032">
        <f t="shared" si="50"/>
        <v>2016</v>
      </c>
    </row>
    <row r="1033" spans="1:19" ht="32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42354.764004629629</v>
      </c>
      <c r="J1033" s="10">
        <v>42324.764004629629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 s="6">
        <f t="shared" si="49"/>
        <v>108.48</v>
      </c>
      <c r="Q1033" s="12" t="s">
        <v>8323</v>
      </c>
      <c r="R1033" t="s">
        <v>8328</v>
      </c>
      <c r="S1033">
        <f t="shared" si="50"/>
        <v>2015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42544.666956018518</v>
      </c>
      <c r="J1034" s="10">
        <v>42514.666956018518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51">ROUND(E1034/D1034*100,0)</f>
        <v>108</v>
      </c>
      <c r="P1034" s="6">
        <f t="shared" ref="P1034:P1097" si="52">IFERROR(ROUND(E1034/L1034,2),"0")</f>
        <v>61.03</v>
      </c>
      <c r="Q1034" s="12" t="s">
        <v>8323</v>
      </c>
      <c r="R1034" t="s">
        <v>8328</v>
      </c>
      <c r="S1034">
        <f t="shared" ref="S1034:S1097" si="53">YEAR(J1034)</f>
        <v>2016</v>
      </c>
    </row>
    <row r="1035" spans="1:19" ht="32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42716.732407407406</v>
      </c>
      <c r="J1035" s="10">
        <v>42688.732407407406</v>
      </c>
      <c r="K1035" t="b">
        <v>0</v>
      </c>
      <c r="L1035">
        <v>27</v>
      </c>
      <c r="M1035" t="b">
        <v>1</v>
      </c>
      <c r="N1035" t="s">
        <v>8278</v>
      </c>
      <c r="O1035">
        <f t="shared" si="51"/>
        <v>103</v>
      </c>
      <c r="P1035" s="6">
        <f t="shared" si="52"/>
        <v>50.59</v>
      </c>
      <c r="Q1035" s="12" t="s">
        <v>8323</v>
      </c>
      <c r="R1035" t="s">
        <v>8328</v>
      </c>
      <c r="S1035">
        <f t="shared" si="53"/>
        <v>2016</v>
      </c>
    </row>
    <row r="1036" spans="1:19" ht="3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42587.165972222225</v>
      </c>
      <c r="J1036" s="10">
        <v>42555.166712962964</v>
      </c>
      <c r="K1036" t="b">
        <v>0</v>
      </c>
      <c r="L1036">
        <v>166</v>
      </c>
      <c r="M1036" t="b">
        <v>1</v>
      </c>
      <c r="N1036" t="s">
        <v>8278</v>
      </c>
      <c r="O1036">
        <f t="shared" si="51"/>
        <v>130</v>
      </c>
      <c r="P1036" s="6">
        <f t="shared" si="52"/>
        <v>39.159999999999997</v>
      </c>
      <c r="Q1036" s="12" t="s">
        <v>8323</v>
      </c>
      <c r="R1036" t="s">
        <v>8328</v>
      </c>
      <c r="S1036">
        <f t="shared" si="53"/>
        <v>2016</v>
      </c>
    </row>
    <row r="1037" spans="1:19" ht="32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42046.641435185185</v>
      </c>
      <c r="J1037" s="10">
        <v>42016.641435185185</v>
      </c>
      <c r="K1037" t="b">
        <v>0</v>
      </c>
      <c r="L1037">
        <v>76</v>
      </c>
      <c r="M1037" t="b">
        <v>1</v>
      </c>
      <c r="N1037" t="s">
        <v>8278</v>
      </c>
      <c r="O1037">
        <f t="shared" si="51"/>
        <v>108</v>
      </c>
      <c r="P1037" s="6">
        <f t="shared" si="52"/>
        <v>65.16</v>
      </c>
      <c r="Q1037" s="12" t="s">
        <v>8323</v>
      </c>
      <c r="R1037" t="s">
        <v>8328</v>
      </c>
      <c r="S1037">
        <f t="shared" si="53"/>
        <v>2015</v>
      </c>
    </row>
    <row r="1038" spans="1:19" ht="16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41281.333333333336</v>
      </c>
      <c r="J1038" s="10">
        <v>41249.448958333334</v>
      </c>
      <c r="K1038" t="b">
        <v>0</v>
      </c>
      <c r="L1038">
        <v>211</v>
      </c>
      <c r="M1038" t="b">
        <v>1</v>
      </c>
      <c r="N1038" t="s">
        <v>8278</v>
      </c>
      <c r="O1038">
        <f t="shared" si="51"/>
        <v>112</v>
      </c>
      <c r="P1038" s="6">
        <f t="shared" si="52"/>
        <v>23.96</v>
      </c>
      <c r="Q1038" s="12" t="s">
        <v>8323</v>
      </c>
      <c r="R1038" t="s">
        <v>8328</v>
      </c>
      <c r="S1038">
        <f t="shared" si="53"/>
        <v>2012</v>
      </c>
    </row>
    <row r="1039" spans="1:19" ht="32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42142.208333333328</v>
      </c>
      <c r="J1039" s="10">
        <v>42119.822476851856</v>
      </c>
      <c r="K1039" t="b">
        <v>0</v>
      </c>
      <c r="L1039">
        <v>21</v>
      </c>
      <c r="M1039" t="b">
        <v>1</v>
      </c>
      <c r="N1039" t="s">
        <v>8278</v>
      </c>
      <c r="O1039">
        <f t="shared" si="51"/>
        <v>102</v>
      </c>
      <c r="P1039" s="6">
        <f t="shared" si="52"/>
        <v>48.62</v>
      </c>
      <c r="Q1039" s="12" t="s">
        <v>8323</v>
      </c>
      <c r="R1039" t="s">
        <v>8328</v>
      </c>
      <c r="S1039">
        <f t="shared" si="53"/>
        <v>2015</v>
      </c>
    </row>
    <row r="1040" spans="1:19" ht="32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42448.190081018518</v>
      </c>
      <c r="J1040" s="10">
        <v>42418.231747685189</v>
      </c>
      <c r="K1040" t="b">
        <v>0</v>
      </c>
      <c r="L1040">
        <v>61</v>
      </c>
      <c r="M1040" t="b">
        <v>1</v>
      </c>
      <c r="N1040" t="s">
        <v>8278</v>
      </c>
      <c r="O1040">
        <f t="shared" si="51"/>
        <v>145</v>
      </c>
      <c r="P1040" s="6">
        <f t="shared" si="52"/>
        <v>35.74</v>
      </c>
      <c r="Q1040" s="12" t="s">
        <v>8323</v>
      </c>
      <c r="R1040" t="s">
        <v>8328</v>
      </c>
      <c r="S1040">
        <f t="shared" si="53"/>
        <v>2016</v>
      </c>
    </row>
    <row r="1041" spans="1:19" ht="32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42717.332638888889</v>
      </c>
      <c r="J1041" s="10">
        <v>42692.109328703707</v>
      </c>
      <c r="K1041" t="b">
        <v>0</v>
      </c>
      <c r="L1041">
        <v>30</v>
      </c>
      <c r="M1041" t="b">
        <v>1</v>
      </c>
      <c r="N1041" t="s">
        <v>8278</v>
      </c>
      <c r="O1041">
        <f t="shared" si="51"/>
        <v>128</v>
      </c>
      <c r="P1041" s="6">
        <f t="shared" si="52"/>
        <v>21.37</v>
      </c>
      <c r="Q1041" s="12" t="s">
        <v>8323</v>
      </c>
      <c r="R1041" t="s">
        <v>8328</v>
      </c>
      <c r="S1041">
        <f t="shared" si="53"/>
        <v>2016</v>
      </c>
    </row>
    <row r="1042" spans="1:19" ht="32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42609.708437499998</v>
      </c>
      <c r="J1042" s="10">
        <v>42579.708437499998</v>
      </c>
      <c r="K1042" t="b">
        <v>0</v>
      </c>
      <c r="L1042">
        <v>1</v>
      </c>
      <c r="M1042" t="b">
        <v>0</v>
      </c>
      <c r="N1042" t="s">
        <v>8279</v>
      </c>
      <c r="O1042">
        <f t="shared" si="51"/>
        <v>0</v>
      </c>
      <c r="P1042" s="6">
        <f t="shared" si="52"/>
        <v>250</v>
      </c>
      <c r="Q1042" s="12" t="s">
        <v>8329</v>
      </c>
      <c r="R1042" t="s">
        <v>8330</v>
      </c>
      <c r="S1042">
        <f t="shared" si="53"/>
        <v>2016</v>
      </c>
    </row>
    <row r="1043" spans="1:19" ht="16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41851.06009259259</v>
      </c>
      <c r="J1043" s="10">
        <v>41831.06009259259</v>
      </c>
      <c r="K1043" t="b">
        <v>0</v>
      </c>
      <c r="L1043">
        <v>0</v>
      </c>
      <c r="M1043" t="b">
        <v>0</v>
      </c>
      <c r="N1043" t="s">
        <v>8279</v>
      </c>
      <c r="O1043">
        <f t="shared" si="51"/>
        <v>0</v>
      </c>
      <c r="P1043" s="6" t="str">
        <f t="shared" si="52"/>
        <v>0</v>
      </c>
      <c r="Q1043" s="12" t="s">
        <v>8329</v>
      </c>
      <c r="R1043" t="s">
        <v>8330</v>
      </c>
      <c r="S1043">
        <f t="shared" si="53"/>
        <v>2014</v>
      </c>
    </row>
    <row r="1044" spans="1:19" ht="32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41894.416666666664</v>
      </c>
      <c r="J1044" s="10">
        <v>41851.696157407408</v>
      </c>
      <c r="K1044" t="b">
        <v>0</v>
      </c>
      <c r="L1044">
        <v>1</v>
      </c>
      <c r="M1044" t="b">
        <v>0</v>
      </c>
      <c r="N1044" t="s">
        <v>8279</v>
      </c>
      <c r="O1044">
        <f t="shared" si="51"/>
        <v>2</v>
      </c>
      <c r="P1044" s="6">
        <f t="shared" si="52"/>
        <v>10</v>
      </c>
      <c r="Q1044" s="12" t="s">
        <v>8329</v>
      </c>
      <c r="R1044" t="s">
        <v>8330</v>
      </c>
      <c r="S1044">
        <f t="shared" si="53"/>
        <v>2014</v>
      </c>
    </row>
    <row r="1045" spans="1:19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42144.252951388888</v>
      </c>
      <c r="J1045" s="10">
        <v>42114.252951388888</v>
      </c>
      <c r="K1045" t="b">
        <v>0</v>
      </c>
      <c r="L1045">
        <v>292</v>
      </c>
      <c r="M1045" t="b">
        <v>0</v>
      </c>
      <c r="N1045" t="s">
        <v>8279</v>
      </c>
      <c r="O1045">
        <f t="shared" si="51"/>
        <v>9</v>
      </c>
      <c r="P1045" s="6">
        <f t="shared" si="52"/>
        <v>29.24</v>
      </c>
      <c r="Q1045" s="12" t="s">
        <v>8329</v>
      </c>
      <c r="R1045" t="s">
        <v>8330</v>
      </c>
      <c r="S1045">
        <f t="shared" si="53"/>
        <v>2015</v>
      </c>
    </row>
    <row r="1046" spans="1:19" ht="32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42068.852083333331</v>
      </c>
      <c r="J1046" s="10">
        <v>42011.925937499997</v>
      </c>
      <c r="K1046" t="b">
        <v>0</v>
      </c>
      <c r="L1046">
        <v>2</v>
      </c>
      <c r="M1046" t="b">
        <v>0</v>
      </c>
      <c r="N1046" t="s">
        <v>8279</v>
      </c>
      <c r="O1046">
        <f t="shared" si="51"/>
        <v>0</v>
      </c>
      <c r="P1046" s="6">
        <f t="shared" si="52"/>
        <v>3</v>
      </c>
      <c r="Q1046" s="12" t="s">
        <v>8329</v>
      </c>
      <c r="R1046" t="s">
        <v>8330</v>
      </c>
      <c r="S1046">
        <f t="shared" si="53"/>
        <v>2015</v>
      </c>
    </row>
    <row r="1047" spans="1:19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41874.874421296292</v>
      </c>
      <c r="J1047" s="10">
        <v>41844.874421296292</v>
      </c>
      <c r="K1047" t="b">
        <v>0</v>
      </c>
      <c r="L1047">
        <v>8</v>
      </c>
      <c r="M1047" t="b">
        <v>0</v>
      </c>
      <c r="N1047" t="s">
        <v>8279</v>
      </c>
      <c r="O1047">
        <f t="shared" si="51"/>
        <v>3</v>
      </c>
      <c r="P1047" s="6">
        <f t="shared" si="52"/>
        <v>33.25</v>
      </c>
      <c r="Q1047" s="12" t="s">
        <v>8329</v>
      </c>
      <c r="R1047" t="s">
        <v>8330</v>
      </c>
      <c r="S1047">
        <f t="shared" si="53"/>
        <v>2014</v>
      </c>
    </row>
    <row r="1048" spans="1:19" ht="32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42364.851388888885</v>
      </c>
      <c r="J1048" s="10">
        <v>42319.851388888885</v>
      </c>
      <c r="K1048" t="b">
        <v>0</v>
      </c>
      <c r="L1048">
        <v>0</v>
      </c>
      <c r="M1048" t="b">
        <v>0</v>
      </c>
      <c r="N1048" t="s">
        <v>8279</v>
      </c>
      <c r="O1048">
        <f t="shared" si="51"/>
        <v>0</v>
      </c>
      <c r="P1048" s="6" t="str">
        <f t="shared" si="52"/>
        <v>0</v>
      </c>
      <c r="Q1048" s="12" t="s">
        <v>8329</v>
      </c>
      <c r="R1048" t="s">
        <v>8330</v>
      </c>
      <c r="S1048">
        <f t="shared" si="53"/>
        <v>2015</v>
      </c>
    </row>
    <row r="1049" spans="1:19" ht="32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41948.860127314816</v>
      </c>
      <c r="J1049" s="10">
        <v>41918.818460648152</v>
      </c>
      <c r="K1049" t="b">
        <v>0</v>
      </c>
      <c r="L1049">
        <v>1</v>
      </c>
      <c r="M1049" t="b">
        <v>0</v>
      </c>
      <c r="N1049" t="s">
        <v>8279</v>
      </c>
      <c r="O1049">
        <f t="shared" si="51"/>
        <v>0</v>
      </c>
      <c r="P1049" s="6">
        <f t="shared" si="52"/>
        <v>1</v>
      </c>
      <c r="Q1049" s="12" t="s">
        <v>8329</v>
      </c>
      <c r="R1049" t="s">
        <v>8330</v>
      </c>
      <c r="S1049">
        <f t="shared" si="53"/>
        <v>2014</v>
      </c>
    </row>
    <row r="1050" spans="1:19" ht="32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42638.053113425922</v>
      </c>
      <c r="J1050" s="10">
        <v>42598.053113425922</v>
      </c>
      <c r="K1050" t="b">
        <v>0</v>
      </c>
      <c r="L1050">
        <v>4</v>
      </c>
      <c r="M1050" t="b">
        <v>0</v>
      </c>
      <c r="N1050" t="s">
        <v>8279</v>
      </c>
      <c r="O1050">
        <f t="shared" si="51"/>
        <v>1</v>
      </c>
      <c r="P1050" s="6">
        <f t="shared" si="52"/>
        <v>53</v>
      </c>
      <c r="Q1050" s="12" t="s">
        <v>8329</v>
      </c>
      <c r="R1050" t="s">
        <v>8330</v>
      </c>
      <c r="S1050">
        <f t="shared" si="53"/>
        <v>2016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42412.431076388893</v>
      </c>
      <c r="J1051" s="10">
        <v>42382.431076388893</v>
      </c>
      <c r="K1051" t="b">
        <v>0</v>
      </c>
      <c r="L1051">
        <v>0</v>
      </c>
      <c r="M1051" t="b">
        <v>0</v>
      </c>
      <c r="N1051" t="s">
        <v>8279</v>
      </c>
      <c r="O1051">
        <f t="shared" si="51"/>
        <v>0</v>
      </c>
      <c r="P1051" s="6" t="str">
        <f t="shared" si="52"/>
        <v>0</v>
      </c>
      <c r="Q1051" s="12" t="s">
        <v>8329</v>
      </c>
      <c r="R1051" t="s">
        <v>8330</v>
      </c>
      <c r="S1051">
        <f t="shared" si="53"/>
        <v>2016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42261.7971875</v>
      </c>
      <c r="J1052" s="10">
        <v>42231.7971875</v>
      </c>
      <c r="K1052" t="b">
        <v>0</v>
      </c>
      <c r="L1052">
        <v>0</v>
      </c>
      <c r="M1052" t="b">
        <v>0</v>
      </c>
      <c r="N1052" t="s">
        <v>8279</v>
      </c>
      <c r="O1052">
        <f t="shared" si="51"/>
        <v>0</v>
      </c>
      <c r="P1052" s="6" t="str">
        <f t="shared" si="52"/>
        <v>0</v>
      </c>
      <c r="Q1052" s="12" t="s">
        <v>8329</v>
      </c>
      <c r="R1052" t="s">
        <v>8330</v>
      </c>
      <c r="S1052">
        <f t="shared" si="53"/>
        <v>2015</v>
      </c>
    </row>
    <row r="1053" spans="1:19" ht="32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41878.014178240745</v>
      </c>
      <c r="J1053" s="10">
        <v>41850.014178240745</v>
      </c>
      <c r="K1053" t="b">
        <v>0</v>
      </c>
      <c r="L1053">
        <v>0</v>
      </c>
      <c r="M1053" t="b">
        <v>0</v>
      </c>
      <c r="N1053" t="s">
        <v>8279</v>
      </c>
      <c r="O1053">
        <f t="shared" si="51"/>
        <v>0</v>
      </c>
      <c r="P1053" s="6" t="str">
        <f t="shared" si="52"/>
        <v>0</v>
      </c>
      <c r="Q1053" s="12" t="s">
        <v>8329</v>
      </c>
      <c r="R1053" t="s">
        <v>8330</v>
      </c>
      <c r="S1053">
        <f t="shared" si="53"/>
        <v>2014</v>
      </c>
    </row>
    <row r="1054" spans="1:19" ht="32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42527.839583333334</v>
      </c>
      <c r="J1054" s="10">
        <v>42483.797395833331</v>
      </c>
      <c r="K1054" t="b">
        <v>0</v>
      </c>
      <c r="L1054">
        <v>0</v>
      </c>
      <c r="M1054" t="b">
        <v>0</v>
      </c>
      <c r="N1054" t="s">
        <v>8279</v>
      </c>
      <c r="O1054">
        <f t="shared" si="51"/>
        <v>0</v>
      </c>
      <c r="P1054" s="6" t="str">
        <f t="shared" si="52"/>
        <v>0</v>
      </c>
      <c r="Q1054" s="12" t="s">
        <v>8329</v>
      </c>
      <c r="R1054" t="s">
        <v>8330</v>
      </c>
      <c r="S1054">
        <f t="shared" si="53"/>
        <v>2016</v>
      </c>
    </row>
    <row r="1055" spans="1:19" ht="32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42800.172824074078</v>
      </c>
      <c r="J1055" s="10">
        <v>42775.172824074078</v>
      </c>
      <c r="K1055" t="b">
        <v>0</v>
      </c>
      <c r="L1055">
        <v>1</v>
      </c>
      <c r="M1055" t="b">
        <v>0</v>
      </c>
      <c r="N1055" t="s">
        <v>8279</v>
      </c>
      <c r="O1055">
        <f t="shared" si="51"/>
        <v>1</v>
      </c>
      <c r="P1055" s="6">
        <f t="shared" si="52"/>
        <v>15</v>
      </c>
      <c r="Q1055" s="12" t="s">
        <v>8329</v>
      </c>
      <c r="R1055" t="s">
        <v>8330</v>
      </c>
      <c r="S1055">
        <f t="shared" si="53"/>
        <v>2017</v>
      </c>
    </row>
    <row r="1056" spans="1:19" ht="32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41861.916666666664</v>
      </c>
      <c r="J1056" s="10">
        <v>41831.851840277777</v>
      </c>
      <c r="K1056" t="b">
        <v>0</v>
      </c>
      <c r="L1056">
        <v>0</v>
      </c>
      <c r="M1056" t="b">
        <v>0</v>
      </c>
      <c r="N1056" t="s">
        <v>8279</v>
      </c>
      <c r="O1056">
        <f t="shared" si="51"/>
        <v>0</v>
      </c>
      <c r="P1056" s="6" t="str">
        <f t="shared" si="52"/>
        <v>0</v>
      </c>
      <c r="Q1056" s="12" t="s">
        <v>8329</v>
      </c>
      <c r="R1056" t="s">
        <v>8330</v>
      </c>
      <c r="S1056">
        <f t="shared" si="53"/>
        <v>2014</v>
      </c>
    </row>
    <row r="1057" spans="1:19" ht="32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42436.992418981477</v>
      </c>
      <c r="J1057" s="10">
        <v>42406.992418981477</v>
      </c>
      <c r="K1057" t="b">
        <v>0</v>
      </c>
      <c r="L1057">
        <v>0</v>
      </c>
      <c r="M1057" t="b">
        <v>0</v>
      </c>
      <c r="N1057" t="s">
        <v>8279</v>
      </c>
      <c r="O1057">
        <f t="shared" si="51"/>
        <v>0</v>
      </c>
      <c r="P1057" s="6" t="str">
        <f t="shared" si="52"/>
        <v>0</v>
      </c>
      <c r="Q1057" s="12" t="s">
        <v>8329</v>
      </c>
      <c r="R1057" t="s">
        <v>8330</v>
      </c>
      <c r="S1057">
        <f t="shared" si="53"/>
        <v>2016</v>
      </c>
    </row>
    <row r="1058" spans="1:19" ht="32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42118.677974537037</v>
      </c>
      <c r="J1058" s="10">
        <v>42058.719641203701</v>
      </c>
      <c r="K1058" t="b">
        <v>0</v>
      </c>
      <c r="L1058">
        <v>0</v>
      </c>
      <c r="M1058" t="b">
        <v>0</v>
      </c>
      <c r="N1058" t="s">
        <v>8279</v>
      </c>
      <c r="O1058">
        <f t="shared" si="51"/>
        <v>0</v>
      </c>
      <c r="P1058" s="6" t="str">
        <f t="shared" si="52"/>
        <v>0</v>
      </c>
      <c r="Q1058" s="12" t="s">
        <v>8329</v>
      </c>
      <c r="R1058" t="s">
        <v>8330</v>
      </c>
      <c r="S1058">
        <f t="shared" si="53"/>
        <v>2015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42708.912997685184</v>
      </c>
      <c r="J1059" s="10">
        <v>42678.871331018519</v>
      </c>
      <c r="K1059" t="b">
        <v>0</v>
      </c>
      <c r="L1059">
        <v>0</v>
      </c>
      <c r="M1059" t="b">
        <v>0</v>
      </c>
      <c r="N1059" t="s">
        <v>8279</v>
      </c>
      <c r="O1059">
        <f t="shared" si="51"/>
        <v>0</v>
      </c>
      <c r="P1059" s="6" t="str">
        <f t="shared" si="52"/>
        <v>0</v>
      </c>
      <c r="Q1059" s="12" t="s">
        <v>8329</v>
      </c>
      <c r="R1059" t="s">
        <v>8330</v>
      </c>
      <c r="S1059">
        <f t="shared" si="53"/>
        <v>2016</v>
      </c>
    </row>
    <row r="1060" spans="1:19" ht="32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42089</v>
      </c>
      <c r="J1060" s="10">
        <v>42047.900960648149</v>
      </c>
      <c r="K1060" t="b">
        <v>0</v>
      </c>
      <c r="L1060">
        <v>0</v>
      </c>
      <c r="M1060" t="b">
        <v>0</v>
      </c>
      <c r="N1060" t="s">
        <v>8279</v>
      </c>
      <c r="O1060">
        <f t="shared" si="51"/>
        <v>0</v>
      </c>
      <c r="P1060" s="6" t="str">
        <f t="shared" si="52"/>
        <v>0</v>
      </c>
      <c r="Q1060" s="12" t="s">
        <v>8329</v>
      </c>
      <c r="R1060" t="s">
        <v>8330</v>
      </c>
      <c r="S1060">
        <f t="shared" si="53"/>
        <v>2015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42076.748333333337</v>
      </c>
      <c r="J1061" s="10">
        <v>42046.79</v>
      </c>
      <c r="K1061" t="b">
        <v>0</v>
      </c>
      <c r="L1061">
        <v>0</v>
      </c>
      <c r="M1061" t="b">
        <v>0</v>
      </c>
      <c r="N1061" t="s">
        <v>8279</v>
      </c>
      <c r="O1061">
        <f t="shared" si="51"/>
        <v>0</v>
      </c>
      <c r="P1061" s="6" t="str">
        <f t="shared" si="52"/>
        <v>0</v>
      </c>
      <c r="Q1061" s="12" t="s">
        <v>8329</v>
      </c>
      <c r="R1061" t="s">
        <v>8330</v>
      </c>
      <c r="S1061">
        <f t="shared" si="53"/>
        <v>2015</v>
      </c>
    </row>
    <row r="1062" spans="1:19" ht="32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42109.913113425922</v>
      </c>
      <c r="J1062" s="10">
        <v>42079.913113425922</v>
      </c>
      <c r="K1062" t="b">
        <v>0</v>
      </c>
      <c r="L1062">
        <v>1</v>
      </c>
      <c r="M1062" t="b">
        <v>0</v>
      </c>
      <c r="N1062" t="s">
        <v>8279</v>
      </c>
      <c r="O1062">
        <f t="shared" si="51"/>
        <v>1</v>
      </c>
      <c r="P1062" s="6">
        <f t="shared" si="52"/>
        <v>50</v>
      </c>
      <c r="Q1062" s="12" t="s">
        <v>8329</v>
      </c>
      <c r="R1062" t="s">
        <v>8330</v>
      </c>
      <c r="S1062">
        <f t="shared" si="53"/>
        <v>2015</v>
      </c>
    </row>
    <row r="1063" spans="1:19" ht="16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42492.041666666672</v>
      </c>
      <c r="J1063" s="10">
        <v>42432.276712962965</v>
      </c>
      <c r="K1063" t="b">
        <v>0</v>
      </c>
      <c r="L1063">
        <v>0</v>
      </c>
      <c r="M1063" t="b">
        <v>0</v>
      </c>
      <c r="N1063" t="s">
        <v>8279</v>
      </c>
      <c r="O1063">
        <f t="shared" si="51"/>
        <v>0</v>
      </c>
      <c r="P1063" s="6" t="str">
        <f t="shared" si="52"/>
        <v>0</v>
      </c>
      <c r="Q1063" s="12" t="s">
        <v>8329</v>
      </c>
      <c r="R1063" t="s">
        <v>8330</v>
      </c>
      <c r="S1063">
        <f t="shared" si="53"/>
        <v>2016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42563.807187500002</v>
      </c>
      <c r="J1064" s="10">
        <v>42556.807187500002</v>
      </c>
      <c r="K1064" t="b">
        <v>0</v>
      </c>
      <c r="L1064">
        <v>4</v>
      </c>
      <c r="M1064" t="b">
        <v>0</v>
      </c>
      <c r="N1064" t="s">
        <v>8279</v>
      </c>
      <c r="O1064">
        <f t="shared" si="51"/>
        <v>95</v>
      </c>
      <c r="P1064" s="6">
        <f t="shared" si="52"/>
        <v>47.5</v>
      </c>
      <c r="Q1064" s="12" t="s">
        <v>8329</v>
      </c>
      <c r="R1064" t="s">
        <v>8330</v>
      </c>
      <c r="S1064">
        <f t="shared" si="53"/>
        <v>2016</v>
      </c>
    </row>
    <row r="1065" spans="1:19" ht="32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42613.030810185184</v>
      </c>
      <c r="J1065" s="10">
        <v>42583.030810185184</v>
      </c>
      <c r="K1065" t="b">
        <v>0</v>
      </c>
      <c r="L1065">
        <v>0</v>
      </c>
      <c r="M1065" t="b">
        <v>0</v>
      </c>
      <c r="N1065" t="s">
        <v>8279</v>
      </c>
      <c r="O1065">
        <f t="shared" si="51"/>
        <v>0</v>
      </c>
      <c r="P1065" s="6" t="str">
        <f t="shared" si="52"/>
        <v>0</v>
      </c>
      <c r="Q1065" s="12" t="s">
        <v>8329</v>
      </c>
      <c r="R1065" t="s">
        <v>8330</v>
      </c>
      <c r="S1065">
        <f t="shared" si="53"/>
        <v>2016</v>
      </c>
    </row>
    <row r="1066" spans="1:19" ht="32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41462.228043981479</v>
      </c>
      <c r="J1066" s="10">
        <v>41417.228043981479</v>
      </c>
      <c r="K1066" t="b">
        <v>0</v>
      </c>
      <c r="L1066">
        <v>123</v>
      </c>
      <c r="M1066" t="b">
        <v>0</v>
      </c>
      <c r="N1066" t="s">
        <v>8280</v>
      </c>
      <c r="O1066">
        <f t="shared" si="51"/>
        <v>9</v>
      </c>
      <c r="P1066" s="6">
        <f t="shared" si="52"/>
        <v>65.67</v>
      </c>
      <c r="Q1066" s="12" t="s">
        <v>8331</v>
      </c>
      <c r="R1066" t="s">
        <v>8332</v>
      </c>
      <c r="S1066">
        <f t="shared" si="53"/>
        <v>2013</v>
      </c>
    </row>
    <row r="1067" spans="1:19" ht="32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41689.381041666667</v>
      </c>
      <c r="J1067" s="10">
        <v>41661.381041666667</v>
      </c>
      <c r="K1067" t="b">
        <v>0</v>
      </c>
      <c r="L1067">
        <v>5</v>
      </c>
      <c r="M1067" t="b">
        <v>0</v>
      </c>
      <c r="N1067" t="s">
        <v>8280</v>
      </c>
      <c r="O1067">
        <f t="shared" si="51"/>
        <v>3</v>
      </c>
      <c r="P1067" s="6">
        <f t="shared" si="52"/>
        <v>16.2</v>
      </c>
      <c r="Q1067" s="12" t="s">
        <v>8331</v>
      </c>
      <c r="R1067" t="s">
        <v>8332</v>
      </c>
      <c r="S1067">
        <f t="shared" si="53"/>
        <v>2014</v>
      </c>
    </row>
    <row r="1068" spans="1:19" ht="32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41490.962754629625</v>
      </c>
      <c r="J1068" s="10">
        <v>41445.962754629625</v>
      </c>
      <c r="K1068" t="b">
        <v>0</v>
      </c>
      <c r="L1068">
        <v>148</v>
      </c>
      <c r="M1068" t="b">
        <v>0</v>
      </c>
      <c r="N1068" t="s">
        <v>8280</v>
      </c>
      <c r="O1068">
        <f t="shared" si="51"/>
        <v>3</v>
      </c>
      <c r="P1068" s="6">
        <f t="shared" si="52"/>
        <v>34.130000000000003</v>
      </c>
      <c r="Q1068" s="12" t="s">
        <v>8331</v>
      </c>
      <c r="R1068" t="s">
        <v>8332</v>
      </c>
      <c r="S1068">
        <f t="shared" si="53"/>
        <v>2013</v>
      </c>
    </row>
    <row r="1069" spans="1:19" ht="32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41629.855682870373</v>
      </c>
      <c r="J1069" s="10">
        <v>41599.855682870373</v>
      </c>
      <c r="K1069" t="b">
        <v>0</v>
      </c>
      <c r="L1069">
        <v>10</v>
      </c>
      <c r="M1069" t="b">
        <v>0</v>
      </c>
      <c r="N1069" t="s">
        <v>8280</v>
      </c>
      <c r="O1069">
        <f t="shared" si="51"/>
        <v>26</v>
      </c>
      <c r="P1069" s="6">
        <f t="shared" si="52"/>
        <v>13</v>
      </c>
      <c r="Q1069" s="12" t="s">
        <v>8331</v>
      </c>
      <c r="R1069" t="s">
        <v>8332</v>
      </c>
      <c r="S1069">
        <f t="shared" si="53"/>
        <v>2013</v>
      </c>
    </row>
    <row r="1070" spans="1:19" ht="32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42470.329444444447</v>
      </c>
      <c r="J1070" s="10">
        <v>42440.371111111112</v>
      </c>
      <c r="K1070" t="b">
        <v>0</v>
      </c>
      <c r="L1070">
        <v>4</v>
      </c>
      <c r="M1070" t="b">
        <v>0</v>
      </c>
      <c r="N1070" t="s">
        <v>8280</v>
      </c>
      <c r="O1070">
        <f t="shared" si="51"/>
        <v>0</v>
      </c>
      <c r="P1070" s="6">
        <f t="shared" si="52"/>
        <v>11.25</v>
      </c>
      <c r="Q1070" s="12" t="s">
        <v>8331</v>
      </c>
      <c r="R1070" t="s">
        <v>8332</v>
      </c>
      <c r="S1070">
        <f t="shared" si="53"/>
        <v>2016</v>
      </c>
    </row>
    <row r="1071" spans="1:19" ht="16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41604.271516203706</v>
      </c>
      <c r="J1071" s="10">
        <v>41572.229849537034</v>
      </c>
      <c r="K1071" t="b">
        <v>0</v>
      </c>
      <c r="L1071">
        <v>21</v>
      </c>
      <c r="M1071" t="b">
        <v>0</v>
      </c>
      <c r="N1071" t="s">
        <v>8280</v>
      </c>
      <c r="O1071">
        <f t="shared" si="51"/>
        <v>39</v>
      </c>
      <c r="P1071" s="6">
        <f t="shared" si="52"/>
        <v>40.479999999999997</v>
      </c>
      <c r="Q1071" s="12" t="s">
        <v>8331</v>
      </c>
      <c r="R1071" t="s">
        <v>8332</v>
      </c>
      <c r="S1071">
        <f t="shared" si="53"/>
        <v>2013</v>
      </c>
    </row>
    <row r="1072" spans="1:19" ht="32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41183.011828703704</v>
      </c>
      <c r="J1072" s="10">
        <v>41163.011828703704</v>
      </c>
      <c r="K1072" t="b">
        <v>0</v>
      </c>
      <c r="L1072">
        <v>2</v>
      </c>
      <c r="M1072" t="b">
        <v>0</v>
      </c>
      <c r="N1072" t="s">
        <v>8280</v>
      </c>
      <c r="O1072">
        <f t="shared" si="51"/>
        <v>1</v>
      </c>
      <c r="P1072" s="6">
        <f t="shared" si="52"/>
        <v>35</v>
      </c>
      <c r="Q1072" s="12" t="s">
        <v>8331</v>
      </c>
      <c r="R1072" t="s">
        <v>8332</v>
      </c>
      <c r="S1072">
        <f t="shared" si="53"/>
        <v>2012</v>
      </c>
    </row>
    <row r="1073" spans="1:19" ht="32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42325.795057870375</v>
      </c>
      <c r="J1073" s="10">
        <v>42295.753391203703</v>
      </c>
      <c r="K1073" t="b">
        <v>0</v>
      </c>
      <c r="L1073">
        <v>0</v>
      </c>
      <c r="M1073" t="b">
        <v>0</v>
      </c>
      <c r="N1073" t="s">
        <v>8280</v>
      </c>
      <c r="O1073">
        <f t="shared" si="51"/>
        <v>0</v>
      </c>
      <c r="P1073" s="6" t="str">
        <f t="shared" si="52"/>
        <v>0</v>
      </c>
      <c r="Q1073" s="12" t="s">
        <v>8331</v>
      </c>
      <c r="R1073" t="s">
        <v>8332</v>
      </c>
      <c r="S1073">
        <f t="shared" si="53"/>
        <v>2015</v>
      </c>
    </row>
    <row r="1074" spans="1:19" ht="32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41675.832141203704</v>
      </c>
      <c r="J1074" s="10">
        <v>41645.832141203704</v>
      </c>
      <c r="K1074" t="b">
        <v>0</v>
      </c>
      <c r="L1074">
        <v>4</v>
      </c>
      <c r="M1074" t="b">
        <v>0</v>
      </c>
      <c r="N1074" t="s">
        <v>8280</v>
      </c>
      <c r="O1074">
        <f t="shared" si="51"/>
        <v>0</v>
      </c>
      <c r="P1074" s="6">
        <f t="shared" si="52"/>
        <v>12.75</v>
      </c>
      <c r="Q1074" s="12" t="s">
        <v>8331</v>
      </c>
      <c r="R1074" t="s">
        <v>8332</v>
      </c>
      <c r="S1074">
        <f t="shared" si="53"/>
        <v>2014</v>
      </c>
    </row>
    <row r="1075" spans="1:19" ht="16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40832.964594907404</v>
      </c>
      <c r="J1075" s="10">
        <v>40802.964594907404</v>
      </c>
      <c r="K1075" t="b">
        <v>0</v>
      </c>
      <c r="L1075">
        <v>1</v>
      </c>
      <c r="M1075" t="b">
        <v>0</v>
      </c>
      <c r="N1075" t="s">
        <v>8280</v>
      </c>
      <c r="O1075">
        <f t="shared" si="51"/>
        <v>1</v>
      </c>
      <c r="P1075" s="6">
        <f t="shared" si="52"/>
        <v>10</v>
      </c>
      <c r="Q1075" s="12" t="s">
        <v>8331</v>
      </c>
      <c r="R1075" t="s">
        <v>8332</v>
      </c>
      <c r="S1075">
        <f t="shared" si="53"/>
        <v>2011</v>
      </c>
    </row>
    <row r="1076" spans="1:19" ht="32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41643.172974537039</v>
      </c>
      <c r="J1076" s="10">
        <v>41613.172974537039</v>
      </c>
      <c r="K1076" t="b">
        <v>0</v>
      </c>
      <c r="L1076">
        <v>30</v>
      </c>
      <c r="M1076" t="b">
        <v>0</v>
      </c>
      <c r="N1076" t="s">
        <v>8280</v>
      </c>
      <c r="O1076">
        <f t="shared" si="51"/>
        <v>6</v>
      </c>
      <c r="P1076" s="6">
        <f t="shared" si="52"/>
        <v>113.57</v>
      </c>
      <c r="Q1076" s="12" t="s">
        <v>8331</v>
      </c>
      <c r="R1076" t="s">
        <v>8332</v>
      </c>
      <c r="S1076">
        <f t="shared" si="53"/>
        <v>2013</v>
      </c>
    </row>
    <row r="1077" spans="1:19" ht="16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41035.904120370367</v>
      </c>
      <c r="J1077" s="10">
        <v>41005.904120370367</v>
      </c>
      <c r="K1077" t="b">
        <v>0</v>
      </c>
      <c r="L1077">
        <v>3</v>
      </c>
      <c r="M1077" t="b">
        <v>0</v>
      </c>
      <c r="N1077" t="s">
        <v>8280</v>
      </c>
      <c r="O1077">
        <f t="shared" si="51"/>
        <v>5</v>
      </c>
      <c r="P1077" s="6">
        <f t="shared" si="52"/>
        <v>15</v>
      </c>
      <c r="Q1077" s="12" t="s">
        <v>8331</v>
      </c>
      <c r="R1077" t="s">
        <v>8332</v>
      </c>
      <c r="S1077">
        <f t="shared" si="53"/>
        <v>2012</v>
      </c>
    </row>
    <row r="1078" spans="1:19" ht="32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41893.377893518518</v>
      </c>
      <c r="J1078" s="10">
        <v>41838.377893518518</v>
      </c>
      <c r="K1078" t="b">
        <v>0</v>
      </c>
      <c r="L1078">
        <v>975</v>
      </c>
      <c r="M1078" t="b">
        <v>0</v>
      </c>
      <c r="N1078" t="s">
        <v>8280</v>
      </c>
      <c r="O1078">
        <f t="shared" si="51"/>
        <v>63</v>
      </c>
      <c r="P1078" s="6">
        <f t="shared" si="52"/>
        <v>48.28</v>
      </c>
      <c r="Q1078" s="12" t="s">
        <v>8331</v>
      </c>
      <c r="R1078" t="s">
        <v>8332</v>
      </c>
      <c r="S1078">
        <f t="shared" si="53"/>
        <v>2014</v>
      </c>
    </row>
    <row r="1079" spans="1:19" ht="32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42383.16679398148</v>
      </c>
      <c r="J1079" s="10">
        <v>42353.16679398148</v>
      </c>
      <c r="K1079" t="b">
        <v>0</v>
      </c>
      <c r="L1079">
        <v>167</v>
      </c>
      <c r="M1079" t="b">
        <v>0</v>
      </c>
      <c r="N1079" t="s">
        <v>8280</v>
      </c>
      <c r="O1079">
        <f t="shared" si="51"/>
        <v>29</v>
      </c>
      <c r="P1079" s="6">
        <f t="shared" si="52"/>
        <v>43.98</v>
      </c>
      <c r="Q1079" s="12" t="s">
        <v>8331</v>
      </c>
      <c r="R1079" t="s">
        <v>8332</v>
      </c>
      <c r="S1079">
        <f t="shared" si="53"/>
        <v>2015</v>
      </c>
    </row>
    <row r="1080" spans="1:19" ht="32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40746.195844907408</v>
      </c>
      <c r="J1080" s="10">
        <v>40701.195844907408</v>
      </c>
      <c r="K1080" t="b">
        <v>0</v>
      </c>
      <c r="L1080">
        <v>5</v>
      </c>
      <c r="M1080" t="b">
        <v>0</v>
      </c>
      <c r="N1080" t="s">
        <v>8280</v>
      </c>
      <c r="O1080">
        <f t="shared" si="51"/>
        <v>8</v>
      </c>
      <c r="P1080" s="6">
        <f t="shared" si="52"/>
        <v>9</v>
      </c>
      <c r="Q1080" s="12" t="s">
        <v>8331</v>
      </c>
      <c r="R1080" t="s">
        <v>8332</v>
      </c>
      <c r="S1080">
        <f t="shared" si="53"/>
        <v>2011</v>
      </c>
    </row>
    <row r="1081" spans="1:19" ht="32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42504.566388888888</v>
      </c>
      <c r="J1081" s="10">
        <v>42479.566388888888</v>
      </c>
      <c r="K1081" t="b">
        <v>0</v>
      </c>
      <c r="L1081">
        <v>18</v>
      </c>
      <c r="M1081" t="b">
        <v>0</v>
      </c>
      <c r="N1081" t="s">
        <v>8280</v>
      </c>
      <c r="O1081">
        <f t="shared" si="51"/>
        <v>3</v>
      </c>
      <c r="P1081" s="6">
        <f t="shared" si="52"/>
        <v>37.67</v>
      </c>
      <c r="Q1081" s="12" t="s">
        <v>8331</v>
      </c>
      <c r="R1081" t="s">
        <v>8332</v>
      </c>
      <c r="S1081">
        <f t="shared" si="53"/>
        <v>2016</v>
      </c>
    </row>
    <row r="1082" spans="1:19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41770.138113425928</v>
      </c>
      <c r="J1082" s="10">
        <v>41740.138113425928</v>
      </c>
      <c r="K1082" t="b">
        <v>0</v>
      </c>
      <c r="L1082">
        <v>98</v>
      </c>
      <c r="M1082" t="b">
        <v>0</v>
      </c>
      <c r="N1082" t="s">
        <v>8280</v>
      </c>
      <c r="O1082">
        <f t="shared" si="51"/>
        <v>9</v>
      </c>
      <c r="P1082" s="6">
        <f t="shared" si="52"/>
        <v>18.579999999999998</v>
      </c>
      <c r="Q1082" s="12" t="s">
        <v>8331</v>
      </c>
      <c r="R1082" t="s">
        <v>8332</v>
      </c>
      <c r="S1082">
        <f t="shared" si="53"/>
        <v>2014</v>
      </c>
    </row>
    <row r="1083" spans="1:19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42032.926990740743</v>
      </c>
      <c r="J1083" s="10">
        <v>42002.926990740743</v>
      </c>
      <c r="K1083" t="b">
        <v>0</v>
      </c>
      <c r="L1083">
        <v>4</v>
      </c>
      <c r="M1083" t="b">
        <v>0</v>
      </c>
      <c r="N1083" t="s">
        <v>8280</v>
      </c>
      <c r="O1083">
        <f t="shared" si="51"/>
        <v>0</v>
      </c>
      <c r="P1083" s="6">
        <f t="shared" si="52"/>
        <v>3</v>
      </c>
      <c r="Q1083" s="12" t="s">
        <v>8331</v>
      </c>
      <c r="R1083" t="s">
        <v>8332</v>
      </c>
      <c r="S1083">
        <f t="shared" si="53"/>
        <v>2014</v>
      </c>
    </row>
    <row r="1084" spans="1:19" ht="16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41131.906111111108</v>
      </c>
      <c r="J1084" s="10">
        <v>41101.906111111108</v>
      </c>
      <c r="K1084" t="b">
        <v>0</v>
      </c>
      <c r="L1084">
        <v>3</v>
      </c>
      <c r="M1084" t="b">
        <v>0</v>
      </c>
      <c r="N1084" t="s">
        <v>8280</v>
      </c>
      <c r="O1084">
        <f t="shared" si="51"/>
        <v>1</v>
      </c>
      <c r="P1084" s="6">
        <f t="shared" si="52"/>
        <v>18.670000000000002</v>
      </c>
      <c r="Q1084" s="12" t="s">
        <v>8331</v>
      </c>
      <c r="R1084" t="s">
        <v>8332</v>
      </c>
      <c r="S1084">
        <f t="shared" si="53"/>
        <v>2012</v>
      </c>
    </row>
    <row r="1085" spans="1:19" ht="32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41853.659525462965</v>
      </c>
      <c r="J1085" s="10">
        <v>41793.659525462965</v>
      </c>
      <c r="K1085" t="b">
        <v>0</v>
      </c>
      <c r="L1085">
        <v>1</v>
      </c>
      <c r="M1085" t="b">
        <v>0</v>
      </c>
      <c r="N1085" t="s">
        <v>8280</v>
      </c>
      <c r="O1085">
        <f t="shared" si="51"/>
        <v>1</v>
      </c>
      <c r="P1085" s="6">
        <f t="shared" si="52"/>
        <v>410</v>
      </c>
      <c r="Q1085" s="12" t="s">
        <v>8331</v>
      </c>
      <c r="R1085" t="s">
        <v>8332</v>
      </c>
      <c r="S1085">
        <f t="shared" si="53"/>
        <v>2014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41859.912083333329</v>
      </c>
      <c r="J1086" s="10">
        <v>41829.912083333329</v>
      </c>
      <c r="K1086" t="b">
        <v>0</v>
      </c>
      <c r="L1086">
        <v>0</v>
      </c>
      <c r="M1086" t="b">
        <v>0</v>
      </c>
      <c r="N1086" t="s">
        <v>8280</v>
      </c>
      <c r="O1086">
        <f t="shared" si="51"/>
        <v>0</v>
      </c>
      <c r="P1086" s="6" t="str">
        <f t="shared" si="52"/>
        <v>0</v>
      </c>
      <c r="Q1086" s="12" t="s">
        <v>8331</v>
      </c>
      <c r="R1086" t="s">
        <v>8332</v>
      </c>
      <c r="S1086">
        <f t="shared" si="53"/>
        <v>2014</v>
      </c>
    </row>
    <row r="1087" spans="1:19" ht="16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42443.629340277781</v>
      </c>
      <c r="J1087" s="10">
        <v>42413.671006944445</v>
      </c>
      <c r="K1087" t="b">
        <v>0</v>
      </c>
      <c r="L1087">
        <v>9</v>
      </c>
      <c r="M1087" t="b">
        <v>0</v>
      </c>
      <c r="N1087" t="s">
        <v>8280</v>
      </c>
      <c r="O1087">
        <f t="shared" si="51"/>
        <v>3</v>
      </c>
      <c r="P1087" s="6">
        <f t="shared" si="52"/>
        <v>114</v>
      </c>
      <c r="Q1087" s="12" t="s">
        <v>8331</v>
      </c>
      <c r="R1087" t="s">
        <v>8332</v>
      </c>
      <c r="S1087">
        <f t="shared" si="53"/>
        <v>2016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41875.866793981484</v>
      </c>
      <c r="J1088" s="10">
        <v>41845.866793981484</v>
      </c>
      <c r="K1088" t="b">
        <v>0</v>
      </c>
      <c r="L1088">
        <v>2</v>
      </c>
      <c r="M1088" t="b">
        <v>0</v>
      </c>
      <c r="N1088" t="s">
        <v>8280</v>
      </c>
      <c r="O1088">
        <f t="shared" si="51"/>
        <v>0</v>
      </c>
      <c r="P1088" s="6">
        <f t="shared" si="52"/>
        <v>7.5</v>
      </c>
      <c r="Q1088" s="12" t="s">
        <v>8331</v>
      </c>
      <c r="R1088" t="s">
        <v>8332</v>
      </c>
      <c r="S1088">
        <f t="shared" si="53"/>
        <v>2014</v>
      </c>
    </row>
    <row r="1089" spans="1:19" ht="32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41805.713969907403</v>
      </c>
      <c r="J1089" s="10">
        <v>41775.713969907403</v>
      </c>
      <c r="K1089" t="b">
        <v>0</v>
      </c>
      <c r="L1089">
        <v>0</v>
      </c>
      <c r="M1089" t="b">
        <v>0</v>
      </c>
      <c r="N1089" t="s">
        <v>8280</v>
      </c>
      <c r="O1089">
        <f t="shared" si="51"/>
        <v>0</v>
      </c>
      <c r="P1089" s="6" t="str">
        <f t="shared" si="52"/>
        <v>0</v>
      </c>
      <c r="Q1089" s="12" t="s">
        <v>8331</v>
      </c>
      <c r="R1089" t="s">
        <v>8332</v>
      </c>
      <c r="S1089">
        <f t="shared" si="53"/>
        <v>2014</v>
      </c>
    </row>
    <row r="1090" spans="1:19" ht="16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41753.799386574072</v>
      </c>
      <c r="J1090" s="10">
        <v>41723.799386574072</v>
      </c>
      <c r="K1090" t="b">
        <v>0</v>
      </c>
      <c r="L1090">
        <v>147</v>
      </c>
      <c r="M1090" t="b">
        <v>0</v>
      </c>
      <c r="N1090" t="s">
        <v>8280</v>
      </c>
      <c r="O1090">
        <f t="shared" si="51"/>
        <v>14</v>
      </c>
      <c r="P1090" s="6">
        <f t="shared" si="52"/>
        <v>43.42</v>
      </c>
      <c r="Q1090" s="12" t="s">
        <v>8331</v>
      </c>
      <c r="R1090" t="s">
        <v>8332</v>
      </c>
      <c r="S1090">
        <f t="shared" si="53"/>
        <v>2014</v>
      </c>
    </row>
    <row r="1091" spans="1:19" ht="16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42181.189525462964</v>
      </c>
      <c r="J1091" s="10">
        <v>42151.189525462964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 s="6">
        <f t="shared" si="52"/>
        <v>23.96</v>
      </c>
      <c r="Q1091" s="12" t="s">
        <v>8331</v>
      </c>
      <c r="R1091" t="s">
        <v>8332</v>
      </c>
      <c r="S1091">
        <f t="shared" si="53"/>
        <v>2015</v>
      </c>
    </row>
    <row r="1092" spans="1:19" ht="32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42153.185798611114</v>
      </c>
      <c r="J1092" s="10">
        <v>42123.185798611114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 s="6">
        <f t="shared" si="52"/>
        <v>5</v>
      </c>
      <c r="Q1092" s="12" t="s">
        <v>8331</v>
      </c>
      <c r="R1092" t="s">
        <v>8332</v>
      </c>
      <c r="S1092">
        <f t="shared" si="53"/>
        <v>2015</v>
      </c>
    </row>
    <row r="1093" spans="1:19" ht="32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42470.778611111113</v>
      </c>
      <c r="J1093" s="10">
        <v>42440.820277777777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 s="6">
        <f t="shared" si="52"/>
        <v>12.5</v>
      </c>
      <c r="Q1093" s="12" t="s">
        <v>8331</v>
      </c>
      <c r="R1093" t="s">
        <v>8332</v>
      </c>
      <c r="S1093">
        <f t="shared" si="53"/>
        <v>2016</v>
      </c>
    </row>
    <row r="1094" spans="1:19" ht="32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41280.025902777779</v>
      </c>
      <c r="J1094" s="10">
        <v>41250.025902777779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 s="6">
        <f t="shared" si="52"/>
        <v>3</v>
      </c>
      <c r="Q1094" s="12" t="s">
        <v>8331</v>
      </c>
      <c r="R1094" t="s">
        <v>8332</v>
      </c>
      <c r="S1094">
        <f t="shared" si="53"/>
        <v>2012</v>
      </c>
    </row>
    <row r="1095" spans="1:19" ht="32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42411.973807870367</v>
      </c>
      <c r="J1095" s="10">
        <v>42396.973807870367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 s="6">
        <f t="shared" si="52"/>
        <v>10.56</v>
      </c>
      <c r="Q1095" s="12" t="s">
        <v>8331</v>
      </c>
      <c r="R1095" t="s">
        <v>8332</v>
      </c>
      <c r="S1095">
        <f t="shared" si="53"/>
        <v>2016</v>
      </c>
    </row>
    <row r="1096" spans="1:19" ht="32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40825.71334490741</v>
      </c>
      <c r="J1096" s="10">
        <v>40795.71334490741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 s="6">
        <f t="shared" si="52"/>
        <v>122</v>
      </c>
      <c r="Q1096" s="12" t="s">
        <v>8331</v>
      </c>
      <c r="R1096" t="s">
        <v>8332</v>
      </c>
      <c r="S1096">
        <f t="shared" si="53"/>
        <v>2011</v>
      </c>
    </row>
    <row r="1097" spans="1:19" ht="32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41516.537268518521</v>
      </c>
      <c r="J1097" s="10">
        <v>41486.537268518521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 s="6">
        <f t="shared" si="52"/>
        <v>267.81</v>
      </c>
      <c r="Q1097" s="12" t="s">
        <v>8331</v>
      </c>
      <c r="R1097" t="s">
        <v>8332</v>
      </c>
      <c r="S1097">
        <f t="shared" si="53"/>
        <v>2013</v>
      </c>
    </row>
    <row r="1098" spans="1:19" ht="32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41916.145833333336</v>
      </c>
      <c r="J1098" s="10">
        <v>41885.51798611111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54">ROUND(E1098/D1098*100,0)</f>
        <v>18</v>
      </c>
      <c r="P1098" s="6">
        <f t="shared" ref="P1098:P1161" si="55">IFERROR(ROUND(E1098/L1098,2),"0")</f>
        <v>74.209999999999994</v>
      </c>
      <c r="Q1098" s="12" t="s">
        <v>8331</v>
      </c>
      <c r="R1098" t="s">
        <v>8332</v>
      </c>
      <c r="S1098">
        <f t="shared" ref="S1098:S1161" si="56">YEAR(J1098)</f>
        <v>2014</v>
      </c>
    </row>
    <row r="1099" spans="1:19" ht="3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41700.792557870373</v>
      </c>
      <c r="J1099" s="10">
        <v>41660.792557870373</v>
      </c>
      <c r="K1099" t="b">
        <v>0</v>
      </c>
      <c r="L1099">
        <v>7</v>
      </c>
      <c r="M1099" t="b">
        <v>0</v>
      </c>
      <c r="N1099" t="s">
        <v>8280</v>
      </c>
      <c r="O1099">
        <f t="shared" si="54"/>
        <v>0</v>
      </c>
      <c r="P1099" s="6">
        <f t="shared" si="55"/>
        <v>6.71</v>
      </c>
      <c r="Q1099" s="12" t="s">
        <v>8331</v>
      </c>
      <c r="R1099" t="s">
        <v>8332</v>
      </c>
      <c r="S1099">
        <f t="shared" si="56"/>
        <v>2014</v>
      </c>
    </row>
    <row r="1100" spans="1:19" ht="16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41742.762673611112</v>
      </c>
      <c r="J1100" s="10">
        <v>41712.762673611112</v>
      </c>
      <c r="K1100" t="b">
        <v>0</v>
      </c>
      <c r="L1100">
        <v>22</v>
      </c>
      <c r="M1100" t="b">
        <v>0</v>
      </c>
      <c r="N1100" t="s">
        <v>8280</v>
      </c>
      <c r="O1100">
        <f t="shared" si="54"/>
        <v>7</v>
      </c>
      <c r="P1100" s="6">
        <f t="shared" si="55"/>
        <v>81.95</v>
      </c>
      <c r="Q1100" s="12" t="s">
        <v>8331</v>
      </c>
      <c r="R1100" t="s">
        <v>8332</v>
      </c>
      <c r="S1100">
        <f t="shared" si="56"/>
        <v>2014</v>
      </c>
    </row>
    <row r="1101" spans="1:19" ht="32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42137.836435185185</v>
      </c>
      <c r="J1101" s="10">
        <v>42107.836435185185</v>
      </c>
      <c r="K1101" t="b">
        <v>0</v>
      </c>
      <c r="L1101">
        <v>1</v>
      </c>
      <c r="M1101" t="b">
        <v>0</v>
      </c>
      <c r="N1101" t="s">
        <v>8280</v>
      </c>
      <c r="O1101">
        <f t="shared" si="54"/>
        <v>1</v>
      </c>
      <c r="P1101" s="6">
        <f t="shared" si="55"/>
        <v>25</v>
      </c>
      <c r="Q1101" s="12" t="s">
        <v>8331</v>
      </c>
      <c r="R1101" t="s">
        <v>8332</v>
      </c>
      <c r="S1101">
        <f t="shared" si="56"/>
        <v>2015</v>
      </c>
    </row>
    <row r="1102" spans="1:19" ht="32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42414.110775462963</v>
      </c>
      <c r="J1102" s="10">
        <v>42384.110775462963</v>
      </c>
      <c r="K1102" t="b">
        <v>0</v>
      </c>
      <c r="L1102">
        <v>10</v>
      </c>
      <c r="M1102" t="b">
        <v>0</v>
      </c>
      <c r="N1102" t="s">
        <v>8280</v>
      </c>
      <c r="O1102">
        <f t="shared" si="54"/>
        <v>3</v>
      </c>
      <c r="P1102" s="6">
        <f t="shared" si="55"/>
        <v>10</v>
      </c>
      <c r="Q1102" s="12" t="s">
        <v>8331</v>
      </c>
      <c r="R1102" t="s">
        <v>8332</v>
      </c>
      <c r="S1102">
        <f t="shared" si="56"/>
        <v>2016</v>
      </c>
    </row>
    <row r="1103" spans="1:19" ht="16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42565.758333333331</v>
      </c>
      <c r="J1103" s="10">
        <v>42538.77243055556</v>
      </c>
      <c r="K1103" t="b">
        <v>0</v>
      </c>
      <c r="L1103">
        <v>6</v>
      </c>
      <c r="M1103" t="b">
        <v>0</v>
      </c>
      <c r="N1103" t="s">
        <v>8280</v>
      </c>
      <c r="O1103">
        <f t="shared" si="54"/>
        <v>0</v>
      </c>
      <c r="P1103" s="6">
        <f t="shared" si="55"/>
        <v>6.83</v>
      </c>
      <c r="Q1103" s="12" t="s">
        <v>8331</v>
      </c>
      <c r="R1103" t="s">
        <v>8332</v>
      </c>
      <c r="S1103">
        <f t="shared" si="56"/>
        <v>2016</v>
      </c>
    </row>
    <row r="1104" spans="1:19" ht="32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41617.249305555553</v>
      </c>
      <c r="J1104" s="10">
        <v>41577.045428240745</v>
      </c>
      <c r="K1104" t="b">
        <v>0</v>
      </c>
      <c r="L1104">
        <v>24</v>
      </c>
      <c r="M1104" t="b">
        <v>0</v>
      </c>
      <c r="N1104" t="s">
        <v>8280</v>
      </c>
      <c r="O1104">
        <f t="shared" si="54"/>
        <v>5</v>
      </c>
      <c r="P1104" s="6">
        <f t="shared" si="55"/>
        <v>17.71</v>
      </c>
      <c r="Q1104" s="12" t="s">
        <v>8331</v>
      </c>
      <c r="R1104" t="s">
        <v>8332</v>
      </c>
      <c r="S1104">
        <f t="shared" si="56"/>
        <v>2013</v>
      </c>
    </row>
    <row r="1105" spans="1:19" ht="32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42539.22210648148</v>
      </c>
      <c r="J1105" s="10">
        <v>42479.22210648148</v>
      </c>
      <c r="K1105" t="b">
        <v>0</v>
      </c>
      <c r="L1105">
        <v>15</v>
      </c>
      <c r="M1105" t="b">
        <v>0</v>
      </c>
      <c r="N1105" t="s">
        <v>8280</v>
      </c>
      <c r="O1105">
        <f t="shared" si="54"/>
        <v>2</v>
      </c>
      <c r="P1105" s="6">
        <f t="shared" si="55"/>
        <v>16.2</v>
      </c>
      <c r="Q1105" s="12" t="s">
        <v>8331</v>
      </c>
      <c r="R1105" t="s">
        <v>8332</v>
      </c>
      <c r="S1105">
        <f t="shared" si="56"/>
        <v>2016</v>
      </c>
    </row>
    <row r="1106" spans="1:19" ht="32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41801.40996527778</v>
      </c>
      <c r="J1106" s="10">
        <v>41771.40996527778</v>
      </c>
      <c r="K1106" t="b">
        <v>0</v>
      </c>
      <c r="L1106">
        <v>37</v>
      </c>
      <c r="M1106" t="b">
        <v>0</v>
      </c>
      <c r="N1106" t="s">
        <v>8280</v>
      </c>
      <c r="O1106">
        <f t="shared" si="54"/>
        <v>5</v>
      </c>
      <c r="P1106" s="6">
        <f t="shared" si="55"/>
        <v>80.3</v>
      </c>
      <c r="Q1106" s="12" t="s">
        <v>8331</v>
      </c>
      <c r="R1106" t="s">
        <v>8332</v>
      </c>
      <c r="S1106">
        <f t="shared" si="56"/>
        <v>2014</v>
      </c>
    </row>
    <row r="1107" spans="1:19" ht="32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41722.0940625</v>
      </c>
      <c r="J1107" s="10">
        <v>41692.135729166665</v>
      </c>
      <c r="K1107" t="b">
        <v>0</v>
      </c>
      <c r="L1107">
        <v>20</v>
      </c>
      <c r="M1107" t="b">
        <v>0</v>
      </c>
      <c r="N1107" t="s">
        <v>8280</v>
      </c>
      <c r="O1107">
        <f t="shared" si="54"/>
        <v>0</v>
      </c>
      <c r="P1107" s="6">
        <f t="shared" si="55"/>
        <v>71.55</v>
      </c>
      <c r="Q1107" s="12" t="s">
        <v>8331</v>
      </c>
      <c r="R1107" t="s">
        <v>8332</v>
      </c>
      <c r="S1107">
        <f t="shared" si="56"/>
        <v>2014</v>
      </c>
    </row>
    <row r="1108" spans="1:19" ht="32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41003.698784722219</v>
      </c>
      <c r="J1108" s="10">
        <v>40973.740451388891</v>
      </c>
      <c r="K1108" t="b">
        <v>0</v>
      </c>
      <c r="L1108">
        <v>7</v>
      </c>
      <c r="M1108" t="b">
        <v>0</v>
      </c>
      <c r="N1108" t="s">
        <v>8280</v>
      </c>
      <c r="O1108">
        <f t="shared" si="54"/>
        <v>41</v>
      </c>
      <c r="P1108" s="6">
        <f t="shared" si="55"/>
        <v>23.57</v>
      </c>
      <c r="Q1108" s="12" t="s">
        <v>8331</v>
      </c>
      <c r="R1108" t="s">
        <v>8332</v>
      </c>
      <c r="S1108">
        <f t="shared" si="56"/>
        <v>2012</v>
      </c>
    </row>
    <row r="1109" spans="1:19" ht="32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41843.861388888887</v>
      </c>
      <c r="J1109" s="10">
        <v>41813.861388888887</v>
      </c>
      <c r="K1109" t="b">
        <v>0</v>
      </c>
      <c r="L1109">
        <v>0</v>
      </c>
      <c r="M1109" t="b">
        <v>0</v>
      </c>
      <c r="N1109" t="s">
        <v>8280</v>
      </c>
      <c r="O1109">
        <f t="shared" si="54"/>
        <v>0</v>
      </c>
      <c r="P1109" s="6" t="str">
        <f t="shared" si="55"/>
        <v>0</v>
      </c>
      <c r="Q1109" s="12" t="s">
        <v>8331</v>
      </c>
      <c r="R1109" t="s">
        <v>8332</v>
      </c>
      <c r="S1109">
        <f t="shared" si="56"/>
        <v>2014</v>
      </c>
    </row>
    <row r="1110" spans="1:19" ht="32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41012.595312500001</v>
      </c>
      <c r="J1110" s="10">
        <v>40952.636979166666</v>
      </c>
      <c r="K1110" t="b">
        <v>0</v>
      </c>
      <c r="L1110">
        <v>21</v>
      </c>
      <c r="M1110" t="b">
        <v>0</v>
      </c>
      <c r="N1110" t="s">
        <v>8280</v>
      </c>
      <c r="O1110">
        <f t="shared" si="54"/>
        <v>3</v>
      </c>
      <c r="P1110" s="6">
        <f t="shared" si="55"/>
        <v>34.880000000000003</v>
      </c>
      <c r="Q1110" s="12" t="s">
        <v>8331</v>
      </c>
      <c r="R1110" t="s">
        <v>8332</v>
      </c>
      <c r="S1110">
        <f t="shared" si="56"/>
        <v>2012</v>
      </c>
    </row>
    <row r="1111" spans="1:19" ht="32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42692.793865740736</v>
      </c>
      <c r="J1111" s="10">
        <v>42662.752199074079</v>
      </c>
      <c r="K1111" t="b">
        <v>0</v>
      </c>
      <c r="L1111">
        <v>3</v>
      </c>
      <c r="M1111" t="b">
        <v>0</v>
      </c>
      <c r="N1111" t="s">
        <v>8280</v>
      </c>
      <c r="O1111">
        <f t="shared" si="54"/>
        <v>0</v>
      </c>
      <c r="P1111" s="6">
        <f t="shared" si="55"/>
        <v>15</v>
      </c>
      <c r="Q1111" s="12" t="s">
        <v>8331</v>
      </c>
      <c r="R1111" t="s">
        <v>8332</v>
      </c>
      <c r="S1111">
        <f t="shared" si="56"/>
        <v>2016</v>
      </c>
    </row>
    <row r="1112" spans="1:19" ht="32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41250.933124999996</v>
      </c>
      <c r="J1112" s="10">
        <v>41220.933124999996</v>
      </c>
      <c r="K1112" t="b">
        <v>0</v>
      </c>
      <c r="L1112">
        <v>11</v>
      </c>
      <c r="M1112" t="b">
        <v>0</v>
      </c>
      <c r="N1112" t="s">
        <v>8280</v>
      </c>
      <c r="O1112">
        <f t="shared" si="54"/>
        <v>1</v>
      </c>
      <c r="P1112" s="6">
        <f t="shared" si="55"/>
        <v>23.18</v>
      </c>
      <c r="Q1112" s="12" t="s">
        <v>8331</v>
      </c>
      <c r="R1112" t="s">
        <v>8332</v>
      </c>
      <c r="S1112">
        <f t="shared" si="56"/>
        <v>2012</v>
      </c>
    </row>
    <row r="1113" spans="1:19" ht="32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42377.203587962962</v>
      </c>
      <c r="J1113" s="10">
        <v>42347.203587962962</v>
      </c>
      <c r="K1113" t="b">
        <v>0</v>
      </c>
      <c r="L1113">
        <v>1</v>
      </c>
      <c r="M1113" t="b">
        <v>0</v>
      </c>
      <c r="N1113" t="s">
        <v>8280</v>
      </c>
      <c r="O1113">
        <f t="shared" si="54"/>
        <v>0</v>
      </c>
      <c r="P1113" s="6">
        <f t="shared" si="55"/>
        <v>1</v>
      </c>
      <c r="Q1113" s="12" t="s">
        <v>8331</v>
      </c>
      <c r="R1113" t="s">
        <v>8332</v>
      </c>
      <c r="S1113">
        <f t="shared" si="56"/>
        <v>2015</v>
      </c>
    </row>
    <row r="1114" spans="1:19" ht="3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42023.354166666672</v>
      </c>
      <c r="J1114" s="10">
        <v>41963.759386574078</v>
      </c>
      <c r="K1114" t="b">
        <v>0</v>
      </c>
      <c r="L1114">
        <v>312</v>
      </c>
      <c r="M1114" t="b">
        <v>0</v>
      </c>
      <c r="N1114" t="s">
        <v>8280</v>
      </c>
      <c r="O1114">
        <f t="shared" si="54"/>
        <v>36</v>
      </c>
      <c r="P1114" s="6">
        <f t="shared" si="55"/>
        <v>100.23</v>
      </c>
      <c r="Q1114" s="12" t="s">
        <v>8331</v>
      </c>
      <c r="R1114" t="s">
        <v>8332</v>
      </c>
      <c r="S1114">
        <f t="shared" si="56"/>
        <v>2014</v>
      </c>
    </row>
    <row r="1115" spans="1:19" ht="32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41865.977083333331</v>
      </c>
      <c r="J1115" s="10">
        <v>41835.977083333331</v>
      </c>
      <c r="K1115" t="b">
        <v>0</v>
      </c>
      <c r="L1115">
        <v>1</v>
      </c>
      <c r="M1115" t="b">
        <v>0</v>
      </c>
      <c r="N1115" t="s">
        <v>8280</v>
      </c>
      <c r="O1115">
        <f t="shared" si="54"/>
        <v>1</v>
      </c>
      <c r="P1115" s="6">
        <f t="shared" si="55"/>
        <v>5</v>
      </c>
      <c r="Q1115" s="12" t="s">
        <v>8331</v>
      </c>
      <c r="R1115" t="s">
        <v>8332</v>
      </c>
      <c r="S1115">
        <f t="shared" si="56"/>
        <v>2014</v>
      </c>
    </row>
    <row r="1116" spans="1:19" ht="32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41556.345914351856</v>
      </c>
      <c r="J1116" s="10">
        <v>41526.345914351856</v>
      </c>
      <c r="K1116" t="b">
        <v>0</v>
      </c>
      <c r="L1116">
        <v>3</v>
      </c>
      <c r="M1116" t="b">
        <v>0</v>
      </c>
      <c r="N1116" t="s">
        <v>8280</v>
      </c>
      <c r="O1116">
        <f t="shared" si="54"/>
        <v>0</v>
      </c>
      <c r="P1116" s="6">
        <f t="shared" si="55"/>
        <v>3.33</v>
      </c>
      <c r="Q1116" s="12" t="s">
        <v>8331</v>
      </c>
      <c r="R1116" t="s">
        <v>8332</v>
      </c>
      <c r="S1116">
        <f t="shared" si="56"/>
        <v>2013</v>
      </c>
    </row>
    <row r="1117" spans="1:19" ht="32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42459.653877314813</v>
      </c>
      <c r="J1117" s="10">
        <v>42429.695543981477</v>
      </c>
      <c r="K1117" t="b">
        <v>0</v>
      </c>
      <c r="L1117">
        <v>4</v>
      </c>
      <c r="M1117" t="b">
        <v>0</v>
      </c>
      <c r="N1117" t="s">
        <v>8280</v>
      </c>
      <c r="O1117">
        <f t="shared" si="54"/>
        <v>0</v>
      </c>
      <c r="P1117" s="6">
        <f t="shared" si="55"/>
        <v>13.25</v>
      </c>
      <c r="Q1117" s="12" t="s">
        <v>8331</v>
      </c>
      <c r="R1117" t="s">
        <v>8332</v>
      </c>
      <c r="S1117">
        <f t="shared" si="56"/>
        <v>2016</v>
      </c>
    </row>
    <row r="1118" spans="1:19" ht="16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41069.847314814819</v>
      </c>
      <c r="J1118" s="10">
        <v>41009.847314814819</v>
      </c>
      <c r="K1118" t="b">
        <v>0</v>
      </c>
      <c r="L1118">
        <v>10</v>
      </c>
      <c r="M1118" t="b">
        <v>0</v>
      </c>
      <c r="N1118" t="s">
        <v>8280</v>
      </c>
      <c r="O1118">
        <f t="shared" si="54"/>
        <v>0</v>
      </c>
      <c r="P1118" s="6">
        <f t="shared" si="55"/>
        <v>17.850000000000001</v>
      </c>
      <c r="Q1118" s="12" t="s">
        <v>8331</v>
      </c>
      <c r="R1118" t="s">
        <v>8332</v>
      </c>
      <c r="S1118">
        <f t="shared" si="56"/>
        <v>2012</v>
      </c>
    </row>
    <row r="1119" spans="1:19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42363.598530092597</v>
      </c>
      <c r="J1119" s="10">
        <v>42333.598530092597</v>
      </c>
      <c r="K1119" t="b">
        <v>0</v>
      </c>
      <c r="L1119">
        <v>8</v>
      </c>
      <c r="M1119" t="b">
        <v>0</v>
      </c>
      <c r="N1119" t="s">
        <v>8280</v>
      </c>
      <c r="O1119">
        <f t="shared" si="54"/>
        <v>8</v>
      </c>
      <c r="P1119" s="6">
        <f t="shared" si="55"/>
        <v>10.38</v>
      </c>
      <c r="Q1119" s="12" t="s">
        <v>8331</v>
      </c>
      <c r="R1119" t="s">
        <v>8332</v>
      </c>
      <c r="S1119">
        <f t="shared" si="56"/>
        <v>2015</v>
      </c>
    </row>
    <row r="1120" spans="1:19" ht="32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41734.124756944446</v>
      </c>
      <c r="J1120" s="10">
        <v>41704.16642361111</v>
      </c>
      <c r="K1120" t="b">
        <v>0</v>
      </c>
      <c r="L1120">
        <v>3</v>
      </c>
      <c r="M1120" t="b">
        <v>0</v>
      </c>
      <c r="N1120" t="s">
        <v>8280</v>
      </c>
      <c r="O1120">
        <f t="shared" si="54"/>
        <v>2</v>
      </c>
      <c r="P1120" s="6">
        <f t="shared" si="55"/>
        <v>36.33</v>
      </c>
      <c r="Q1120" s="12" t="s">
        <v>8331</v>
      </c>
      <c r="R1120" t="s">
        <v>8332</v>
      </c>
      <c r="S1120">
        <f t="shared" si="56"/>
        <v>2014</v>
      </c>
    </row>
    <row r="1121" spans="1:19" ht="32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41735.792407407411</v>
      </c>
      <c r="J1121" s="10">
        <v>41722.792407407411</v>
      </c>
      <c r="K1121" t="b">
        <v>0</v>
      </c>
      <c r="L1121">
        <v>1</v>
      </c>
      <c r="M1121" t="b">
        <v>0</v>
      </c>
      <c r="N1121" t="s">
        <v>8280</v>
      </c>
      <c r="O1121">
        <f t="shared" si="54"/>
        <v>0</v>
      </c>
      <c r="P1121" s="6">
        <f t="shared" si="55"/>
        <v>5</v>
      </c>
      <c r="Q1121" s="12" t="s">
        <v>8331</v>
      </c>
      <c r="R1121" t="s">
        <v>8332</v>
      </c>
      <c r="S1121">
        <f t="shared" si="56"/>
        <v>2014</v>
      </c>
    </row>
    <row r="1122" spans="1:19" ht="16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40844.872685185182</v>
      </c>
      <c r="J1122" s="10">
        <v>40799.872685185182</v>
      </c>
      <c r="K1122" t="b">
        <v>0</v>
      </c>
      <c r="L1122">
        <v>0</v>
      </c>
      <c r="M1122" t="b">
        <v>0</v>
      </c>
      <c r="N1122" t="s">
        <v>8280</v>
      </c>
      <c r="O1122">
        <f t="shared" si="54"/>
        <v>0</v>
      </c>
      <c r="P1122" s="6" t="str">
        <f t="shared" si="55"/>
        <v>0</v>
      </c>
      <c r="Q1122" s="12" t="s">
        <v>8331</v>
      </c>
      <c r="R1122" t="s">
        <v>8332</v>
      </c>
      <c r="S1122">
        <f t="shared" si="56"/>
        <v>2011</v>
      </c>
    </row>
    <row r="1123" spans="1:19" ht="32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42442.892546296294</v>
      </c>
      <c r="J1123" s="10">
        <v>42412.934212962966</v>
      </c>
      <c r="K1123" t="b">
        <v>0</v>
      </c>
      <c r="L1123">
        <v>5</v>
      </c>
      <c r="M1123" t="b">
        <v>0</v>
      </c>
      <c r="N1123" t="s">
        <v>8280</v>
      </c>
      <c r="O1123">
        <f t="shared" si="54"/>
        <v>0</v>
      </c>
      <c r="P1123" s="6">
        <f t="shared" si="55"/>
        <v>5.8</v>
      </c>
      <c r="Q1123" s="12" t="s">
        <v>8331</v>
      </c>
      <c r="R1123" t="s">
        <v>8332</v>
      </c>
      <c r="S1123">
        <f t="shared" si="56"/>
        <v>2016</v>
      </c>
    </row>
    <row r="1124" spans="1:19" ht="32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41424.703993055555</v>
      </c>
      <c r="J1124" s="10">
        <v>41410.703993055555</v>
      </c>
      <c r="K1124" t="b">
        <v>0</v>
      </c>
      <c r="L1124">
        <v>0</v>
      </c>
      <c r="M1124" t="b">
        <v>0</v>
      </c>
      <c r="N1124" t="s">
        <v>8280</v>
      </c>
      <c r="O1124">
        <f t="shared" si="54"/>
        <v>0</v>
      </c>
      <c r="P1124" s="6" t="str">
        <f t="shared" si="55"/>
        <v>0</v>
      </c>
      <c r="Q1124" s="12" t="s">
        <v>8331</v>
      </c>
      <c r="R1124" t="s">
        <v>8332</v>
      </c>
      <c r="S1124">
        <f t="shared" si="56"/>
        <v>2013</v>
      </c>
    </row>
    <row r="1125" spans="1:19" ht="32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41748.5237037037</v>
      </c>
      <c r="J1125" s="10">
        <v>41718.5237037037</v>
      </c>
      <c r="K1125" t="b">
        <v>0</v>
      </c>
      <c r="L1125">
        <v>3</v>
      </c>
      <c r="M1125" t="b">
        <v>0</v>
      </c>
      <c r="N1125" t="s">
        <v>8280</v>
      </c>
      <c r="O1125">
        <f t="shared" si="54"/>
        <v>0</v>
      </c>
      <c r="P1125" s="6">
        <f t="shared" si="55"/>
        <v>3.67</v>
      </c>
      <c r="Q1125" s="12" t="s">
        <v>8331</v>
      </c>
      <c r="R1125" t="s">
        <v>8332</v>
      </c>
      <c r="S1125">
        <f t="shared" si="56"/>
        <v>2014</v>
      </c>
    </row>
    <row r="1126" spans="1:19" ht="32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42124.667256944449</v>
      </c>
      <c r="J1126" s="10">
        <v>42094.667256944449</v>
      </c>
      <c r="K1126" t="b">
        <v>0</v>
      </c>
      <c r="L1126">
        <v>7</v>
      </c>
      <c r="M1126" t="b">
        <v>0</v>
      </c>
      <c r="N1126" t="s">
        <v>8281</v>
      </c>
      <c r="O1126">
        <f t="shared" si="54"/>
        <v>0</v>
      </c>
      <c r="P1126" s="6">
        <f t="shared" si="55"/>
        <v>60.71</v>
      </c>
      <c r="Q1126" s="12" t="s">
        <v>8331</v>
      </c>
      <c r="R1126" t="s">
        <v>8333</v>
      </c>
      <c r="S1126">
        <f t="shared" si="56"/>
        <v>2015</v>
      </c>
    </row>
    <row r="1127" spans="1:19" ht="32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42272.624189814815</v>
      </c>
      <c r="J1127" s="10">
        <v>42212.624189814815</v>
      </c>
      <c r="K1127" t="b">
        <v>0</v>
      </c>
      <c r="L1127">
        <v>0</v>
      </c>
      <c r="M1127" t="b">
        <v>0</v>
      </c>
      <c r="N1127" t="s">
        <v>8281</v>
      </c>
      <c r="O1127">
        <f t="shared" si="54"/>
        <v>0</v>
      </c>
      <c r="P1127" s="6" t="str">
        <f t="shared" si="55"/>
        <v>0</v>
      </c>
      <c r="Q1127" s="12" t="s">
        <v>8331</v>
      </c>
      <c r="R1127" t="s">
        <v>8333</v>
      </c>
      <c r="S1127">
        <f t="shared" si="56"/>
        <v>2015</v>
      </c>
    </row>
    <row r="1128" spans="1:19" ht="16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42565.327476851853</v>
      </c>
      <c r="J1128" s="10">
        <v>42535.327476851853</v>
      </c>
      <c r="K1128" t="b">
        <v>0</v>
      </c>
      <c r="L1128">
        <v>2</v>
      </c>
      <c r="M1128" t="b">
        <v>0</v>
      </c>
      <c r="N1128" t="s">
        <v>8281</v>
      </c>
      <c r="O1128">
        <f t="shared" si="54"/>
        <v>1</v>
      </c>
      <c r="P1128" s="6">
        <f t="shared" si="55"/>
        <v>5</v>
      </c>
      <c r="Q1128" s="12" t="s">
        <v>8331</v>
      </c>
      <c r="R1128" t="s">
        <v>8333</v>
      </c>
      <c r="S1128">
        <f t="shared" si="56"/>
        <v>2016</v>
      </c>
    </row>
    <row r="1129" spans="1:19" ht="32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41957.895833333328</v>
      </c>
      <c r="J1129" s="10">
        <v>41926.854166666664</v>
      </c>
      <c r="K1129" t="b">
        <v>0</v>
      </c>
      <c r="L1129">
        <v>23</v>
      </c>
      <c r="M1129" t="b">
        <v>0</v>
      </c>
      <c r="N1129" t="s">
        <v>8281</v>
      </c>
      <c r="O1129">
        <f t="shared" si="54"/>
        <v>2</v>
      </c>
      <c r="P1129" s="6">
        <f t="shared" si="55"/>
        <v>25.43</v>
      </c>
      <c r="Q1129" s="12" t="s">
        <v>8331</v>
      </c>
      <c r="R1129" t="s">
        <v>8333</v>
      </c>
      <c r="S1129">
        <f t="shared" si="56"/>
        <v>2014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41858.649502314816</v>
      </c>
      <c r="J1130" s="10">
        <v>41828.649502314816</v>
      </c>
      <c r="K1130" t="b">
        <v>0</v>
      </c>
      <c r="L1130">
        <v>1</v>
      </c>
      <c r="M1130" t="b">
        <v>0</v>
      </c>
      <c r="N1130" t="s">
        <v>8281</v>
      </c>
      <c r="O1130">
        <f t="shared" si="54"/>
        <v>0</v>
      </c>
      <c r="P1130" s="6">
        <f t="shared" si="55"/>
        <v>1</v>
      </c>
      <c r="Q1130" s="12" t="s">
        <v>8331</v>
      </c>
      <c r="R1130" t="s">
        <v>8333</v>
      </c>
      <c r="S1130">
        <f t="shared" si="56"/>
        <v>2014</v>
      </c>
    </row>
    <row r="1131" spans="1:19" ht="32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42526.264965277776</v>
      </c>
      <c r="J1131" s="10">
        <v>42496.264965277776</v>
      </c>
      <c r="K1131" t="b">
        <v>0</v>
      </c>
      <c r="L1131">
        <v>2</v>
      </c>
      <c r="M1131" t="b">
        <v>0</v>
      </c>
      <c r="N1131" t="s">
        <v>8281</v>
      </c>
      <c r="O1131">
        <f t="shared" si="54"/>
        <v>0</v>
      </c>
      <c r="P1131" s="6">
        <f t="shared" si="55"/>
        <v>10.5</v>
      </c>
      <c r="Q1131" s="12" t="s">
        <v>8331</v>
      </c>
      <c r="R1131" t="s">
        <v>8333</v>
      </c>
      <c r="S1131">
        <f t="shared" si="56"/>
        <v>2016</v>
      </c>
    </row>
    <row r="1132" spans="1:19" ht="32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41969.038194444445</v>
      </c>
      <c r="J1132" s="10">
        <v>41908.996527777781</v>
      </c>
      <c r="K1132" t="b">
        <v>0</v>
      </c>
      <c r="L1132">
        <v>3</v>
      </c>
      <c r="M1132" t="b">
        <v>0</v>
      </c>
      <c r="N1132" t="s">
        <v>8281</v>
      </c>
      <c r="O1132">
        <f t="shared" si="54"/>
        <v>0</v>
      </c>
      <c r="P1132" s="6">
        <f t="shared" si="55"/>
        <v>3.67</v>
      </c>
      <c r="Q1132" s="12" t="s">
        <v>8331</v>
      </c>
      <c r="R1132" t="s">
        <v>8333</v>
      </c>
      <c r="S1132">
        <f t="shared" si="56"/>
        <v>2014</v>
      </c>
    </row>
    <row r="1133" spans="1:19" ht="32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42362.908194444448</v>
      </c>
      <c r="J1133" s="10">
        <v>42332.908194444448</v>
      </c>
      <c r="K1133" t="b">
        <v>0</v>
      </c>
      <c r="L1133">
        <v>0</v>
      </c>
      <c r="M1133" t="b">
        <v>0</v>
      </c>
      <c r="N1133" t="s">
        <v>8281</v>
      </c>
      <c r="O1133">
        <f t="shared" si="54"/>
        <v>0</v>
      </c>
      <c r="P1133" s="6" t="str">
        <f t="shared" si="55"/>
        <v>0</v>
      </c>
      <c r="Q1133" s="12" t="s">
        <v>8331</v>
      </c>
      <c r="R1133" t="s">
        <v>8333</v>
      </c>
      <c r="S1133">
        <f t="shared" si="56"/>
        <v>2015</v>
      </c>
    </row>
    <row r="1134" spans="1:19" ht="32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42736.115405092598</v>
      </c>
      <c r="J1134" s="10">
        <v>42706.115405092598</v>
      </c>
      <c r="K1134" t="b">
        <v>0</v>
      </c>
      <c r="L1134">
        <v>13</v>
      </c>
      <c r="M1134" t="b">
        <v>0</v>
      </c>
      <c r="N1134" t="s">
        <v>8281</v>
      </c>
      <c r="O1134">
        <f t="shared" si="54"/>
        <v>14</v>
      </c>
      <c r="P1134" s="6">
        <f t="shared" si="55"/>
        <v>110.62</v>
      </c>
      <c r="Q1134" s="12" t="s">
        <v>8331</v>
      </c>
      <c r="R1134" t="s">
        <v>8333</v>
      </c>
      <c r="S1134">
        <f t="shared" si="56"/>
        <v>2016</v>
      </c>
    </row>
    <row r="1135" spans="1:19" ht="32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41851.407187500001</v>
      </c>
      <c r="J1135" s="10">
        <v>41821.407187500001</v>
      </c>
      <c r="K1135" t="b">
        <v>0</v>
      </c>
      <c r="L1135">
        <v>1</v>
      </c>
      <c r="M1135" t="b">
        <v>0</v>
      </c>
      <c r="N1135" t="s">
        <v>8281</v>
      </c>
      <c r="O1135">
        <f t="shared" si="54"/>
        <v>1</v>
      </c>
      <c r="P1135" s="6">
        <f t="shared" si="55"/>
        <v>20</v>
      </c>
      <c r="Q1135" s="12" t="s">
        <v>8331</v>
      </c>
      <c r="R1135" t="s">
        <v>8333</v>
      </c>
      <c r="S1135">
        <f t="shared" si="56"/>
        <v>2014</v>
      </c>
    </row>
    <row r="1136" spans="1:19" ht="32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41972.189583333333</v>
      </c>
      <c r="J1136" s="10">
        <v>41958.285046296296</v>
      </c>
      <c r="K1136" t="b">
        <v>0</v>
      </c>
      <c r="L1136">
        <v>1</v>
      </c>
      <c r="M1136" t="b">
        <v>0</v>
      </c>
      <c r="N1136" t="s">
        <v>8281</v>
      </c>
      <c r="O1136">
        <f t="shared" si="54"/>
        <v>0</v>
      </c>
      <c r="P1136" s="6">
        <f t="shared" si="55"/>
        <v>1</v>
      </c>
      <c r="Q1136" s="12" t="s">
        <v>8331</v>
      </c>
      <c r="R1136" t="s">
        <v>8333</v>
      </c>
      <c r="S1136">
        <f t="shared" si="56"/>
        <v>2014</v>
      </c>
    </row>
    <row r="1137" spans="1:19" ht="32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42588.98951388889</v>
      </c>
      <c r="J1137" s="10">
        <v>42558.98951388889</v>
      </c>
      <c r="K1137" t="b">
        <v>0</v>
      </c>
      <c r="L1137">
        <v>1</v>
      </c>
      <c r="M1137" t="b">
        <v>0</v>
      </c>
      <c r="N1137" t="s">
        <v>8281</v>
      </c>
      <c r="O1137">
        <f t="shared" si="54"/>
        <v>5</v>
      </c>
      <c r="P1137" s="6">
        <f t="shared" si="55"/>
        <v>50</v>
      </c>
      <c r="Q1137" s="12" t="s">
        <v>8331</v>
      </c>
      <c r="R1137" t="s">
        <v>8333</v>
      </c>
      <c r="S1137">
        <f t="shared" si="56"/>
        <v>2016</v>
      </c>
    </row>
    <row r="1138" spans="1:19" ht="32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42357.671631944446</v>
      </c>
      <c r="J1138" s="10">
        <v>42327.671631944446</v>
      </c>
      <c r="K1138" t="b">
        <v>0</v>
      </c>
      <c r="L1138">
        <v>6</v>
      </c>
      <c r="M1138" t="b">
        <v>0</v>
      </c>
      <c r="N1138" t="s">
        <v>8281</v>
      </c>
      <c r="O1138">
        <f t="shared" si="54"/>
        <v>6</v>
      </c>
      <c r="P1138" s="6">
        <f t="shared" si="55"/>
        <v>45</v>
      </c>
      <c r="Q1138" s="12" t="s">
        <v>8331</v>
      </c>
      <c r="R1138" t="s">
        <v>8333</v>
      </c>
      <c r="S1138">
        <f t="shared" si="56"/>
        <v>2015</v>
      </c>
    </row>
    <row r="1139" spans="1:19" ht="32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42483.819687499999</v>
      </c>
      <c r="J1139" s="10">
        <v>42453.819687499999</v>
      </c>
      <c r="K1139" t="b">
        <v>0</v>
      </c>
      <c r="L1139">
        <v>39</v>
      </c>
      <c r="M1139" t="b">
        <v>0</v>
      </c>
      <c r="N1139" t="s">
        <v>8281</v>
      </c>
      <c r="O1139">
        <f t="shared" si="54"/>
        <v>40</v>
      </c>
      <c r="P1139" s="6">
        <f t="shared" si="55"/>
        <v>253.21</v>
      </c>
      <c r="Q1139" s="12" t="s">
        <v>8331</v>
      </c>
      <c r="R1139" t="s">
        <v>8333</v>
      </c>
      <c r="S1139">
        <f t="shared" si="56"/>
        <v>2016</v>
      </c>
    </row>
    <row r="1140" spans="1:19" ht="3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42756.9066087963</v>
      </c>
      <c r="J1140" s="10">
        <v>42736.9066087963</v>
      </c>
      <c r="K1140" t="b">
        <v>0</v>
      </c>
      <c r="L1140">
        <v>4</v>
      </c>
      <c r="M1140" t="b">
        <v>0</v>
      </c>
      <c r="N1140" t="s">
        <v>8281</v>
      </c>
      <c r="O1140">
        <f t="shared" si="54"/>
        <v>0</v>
      </c>
      <c r="P1140" s="6">
        <f t="shared" si="55"/>
        <v>31.25</v>
      </c>
      <c r="Q1140" s="12" t="s">
        <v>8331</v>
      </c>
      <c r="R1140" t="s">
        <v>8333</v>
      </c>
      <c r="S1140">
        <f t="shared" si="56"/>
        <v>2017</v>
      </c>
    </row>
    <row r="1141" spans="1:19" ht="32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42005.34752314815</v>
      </c>
      <c r="J1141" s="10">
        <v>41975.34752314815</v>
      </c>
      <c r="K1141" t="b">
        <v>0</v>
      </c>
      <c r="L1141">
        <v>1</v>
      </c>
      <c r="M1141" t="b">
        <v>0</v>
      </c>
      <c r="N1141" t="s">
        <v>8281</v>
      </c>
      <c r="O1141">
        <f t="shared" si="54"/>
        <v>0</v>
      </c>
      <c r="P1141" s="6">
        <f t="shared" si="55"/>
        <v>5</v>
      </c>
      <c r="Q1141" s="12" t="s">
        <v>8331</v>
      </c>
      <c r="R1141" t="s">
        <v>8333</v>
      </c>
      <c r="S1141">
        <f t="shared" si="56"/>
        <v>2014</v>
      </c>
    </row>
    <row r="1142" spans="1:19" ht="3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42222.462048611109</v>
      </c>
      <c r="J1142" s="10">
        <v>42192.462048611109</v>
      </c>
      <c r="K1142" t="b">
        <v>0</v>
      </c>
      <c r="L1142">
        <v>0</v>
      </c>
      <c r="M1142" t="b">
        <v>0</v>
      </c>
      <c r="N1142" t="s">
        <v>8281</v>
      </c>
      <c r="O1142">
        <f t="shared" si="54"/>
        <v>0</v>
      </c>
      <c r="P1142" s="6" t="str">
        <f t="shared" si="55"/>
        <v>0</v>
      </c>
      <c r="Q1142" s="12" t="s">
        <v>8331</v>
      </c>
      <c r="R1142" t="s">
        <v>8333</v>
      </c>
      <c r="S1142">
        <f t="shared" si="56"/>
        <v>2015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42194.699652777781</v>
      </c>
      <c r="J1143" s="10">
        <v>42164.699652777781</v>
      </c>
      <c r="K1143" t="b">
        <v>0</v>
      </c>
      <c r="L1143">
        <v>0</v>
      </c>
      <c r="M1143" t="b">
        <v>0</v>
      </c>
      <c r="N1143" t="s">
        <v>8281</v>
      </c>
      <c r="O1143">
        <f t="shared" si="54"/>
        <v>0</v>
      </c>
      <c r="P1143" s="6" t="str">
        <f t="shared" si="55"/>
        <v>0</v>
      </c>
      <c r="Q1143" s="12" t="s">
        <v>8331</v>
      </c>
      <c r="R1143" t="s">
        <v>8333</v>
      </c>
      <c r="S1143">
        <f t="shared" si="56"/>
        <v>2015</v>
      </c>
    </row>
    <row r="1144" spans="1:19" ht="32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42052.006099537037</v>
      </c>
      <c r="J1144" s="10">
        <v>42022.006099537037</v>
      </c>
      <c r="K1144" t="b">
        <v>0</v>
      </c>
      <c r="L1144">
        <v>0</v>
      </c>
      <c r="M1144" t="b">
        <v>0</v>
      </c>
      <c r="N1144" t="s">
        <v>8281</v>
      </c>
      <c r="O1144">
        <f t="shared" si="54"/>
        <v>0</v>
      </c>
      <c r="P1144" s="6" t="str">
        <f t="shared" si="55"/>
        <v>0</v>
      </c>
      <c r="Q1144" s="12" t="s">
        <v>8331</v>
      </c>
      <c r="R1144" t="s">
        <v>8333</v>
      </c>
      <c r="S1144">
        <f t="shared" si="56"/>
        <v>2015</v>
      </c>
    </row>
    <row r="1145" spans="1:19" ht="32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42355.19358796296</v>
      </c>
      <c r="J1145" s="10">
        <v>42325.19358796296</v>
      </c>
      <c r="K1145" t="b">
        <v>0</v>
      </c>
      <c r="L1145">
        <v>8</v>
      </c>
      <c r="M1145" t="b">
        <v>0</v>
      </c>
      <c r="N1145" t="s">
        <v>8281</v>
      </c>
      <c r="O1145">
        <f t="shared" si="54"/>
        <v>0</v>
      </c>
      <c r="P1145" s="6">
        <f t="shared" si="55"/>
        <v>23.25</v>
      </c>
      <c r="Q1145" s="12" t="s">
        <v>8331</v>
      </c>
      <c r="R1145" t="s">
        <v>8333</v>
      </c>
      <c r="S1145">
        <f t="shared" si="56"/>
        <v>2015</v>
      </c>
    </row>
    <row r="1146" spans="1:19" ht="32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42123.181944444441</v>
      </c>
      <c r="J1146" s="10">
        <v>42093.181944444441</v>
      </c>
      <c r="K1146" t="b">
        <v>0</v>
      </c>
      <c r="L1146">
        <v>0</v>
      </c>
      <c r="M1146" t="b">
        <v>0</v>
      </c>
      <c r="N1146" t="s">
        <v>8282</v>
      </c>
      <c r="O1146">
        <f t="shared" si="54"/>
        <v>0</v>
      </c>
      <c r="P1146" s="6" t="str">
        <f t="shared" si="55"/>
        <v>0</v>
      </c>
      <c r="Q1146" s="12" t="s">
        <v>8334</v>
      </c>
      <c r="R1146" t="s">
        <v>8335</v>
      </c>
      <c r="S1146">
        <f t="shared" si="56"/>
        <v>2015</v>
      </c>
    </row>
    <row r="1147" spans="1:19" ht="16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41914.74759259259</v>
      </c>
      <c r="J1147" s="10">
        <v>41854.74759259259</v>
      </c>
      <c r="K1147" t="b">
        <v>0</v>
      </c>
      <c r="L1147">
        <v>1</v>
      </c>
      <c r="M1147" t="b">
        <v>0</v>
      </c>
      <c r="N1147" t="s">
        <v>8282</v>
      </c>
      <c r="O1147">
        <f t="shared" si="54"/>
        <v>0</v>
      </c>
      <c r="P1147" s="6">
        <f t="shared" si="55"/>
        <v>100</v>
      </c>
      <c r="Q1147" s="12" t="s">
        <v>8334</v>
      </c>
      <c r="R1147" t="s">
        <v>8335</v>
      </c>
      <c r="S1147">
        <f t="shared" si="56"/>
        <v>2014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41761.9533912037</v>
      </c>
      <c r="J1148" s="10">
        <v>41723.9533912037</v>
      </c>
      <c r="K1148" t="b">
        <v>0</v>
      </c>
      <c r="L1148">
        <v>12</v>
      </c>
      <c r="M1148" t="b">
        <v>0</v>
      </c>
      <c r="N1148" t="s">
        <v>8282</v>
      </c>
      <c r="O1148">
        <f t="shared" si="54"/>
        <v>9</v>
      </c>
      <c r="P1148" s="6">
        <f t="shared" si="55"/>
        <v>44.17</v>
      </c>
      <c r="Q1148" s="12" t="s">
        <v>8334</v>
      </c>
      <c r="R1148" t="s">
        <v>8335</v>
      </c>
      <c r="S1148">
        <f t="shared" si="56"/>
        <v>2014</v>
      </c>
    </row>
    <row r="1149" spans="1:19" ht="32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41931.972025462965</v>
      </c>
      <c r="J1149" s="10">
        <v>41871.972025462965</v>
      </c>
      <c r="K1149" t="b">
        <v>0</v>
      </c>
      <c r="L1149">
        <v>0</v>
      </c>
      <c r="M1149" t="b">
        <v>0</v>
      </c>
      <c r="N1149" t="s">
        <v>8282</v>
      </c>
      <c r="O1149">
        <f t="shared" si="54"/>
        <v>0</v>
      </c>
      <c r="P1149" s="6" t="str">
        <f t="shared" si="55"/>
        <v>0</v>
      </c>
      <c r="Q1149" s="12" t="s">
        <v>8334</v>
      </c>
      <c r="R1149" t="s">
        <v>8335</v>
      </c>
      <c r="S1149">
        <f t="shared" si="56"/>
        <v>2014</v>
      </c>
    </row>
    <row r="1150" spans="1:19" ht="16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42705.212743055556</v>
      </c>
      <c r="J1150" s="10">
        <v>42675.171076388884</v>
      </c>
      <c r="K1150" t="b">
        <v>0</v>
      </c>
      <c r="L1150">
        <v>3</v>
      </c>
      <c r="M1150" t="b">
        <v>0</v>
      </c>
      <c r="N1150" t="s">
        <v>8282</v>
      </c>
      <c r="O1150">
        <f t="shared" si="54"/>
        <v>0</v>
      </c>
      <c r="P1150" s="6">
        <f t="shared" si="55"/>
        <v>24.33</v>
      </c>
      <c r="Q1150" s="12" t="s">
        <v>8334</v>
      </c>
      <c r="R1150" t="s">
        <v>8335</v>
      </c>
      <c r="S1150">
        <f t="shared" si="56"/>
        <v>2016</v>
      </c>
    </row>
    <row r="1151" spans="1:19" ht="1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42537.71025462963</v>
      </c>
      <c r="J1151" s="10">
        <v>42507.71025462963</v>
      </c>
      <c r="K1151" t="b">
        <v>0</v>
      </c>
      <c r="L1151">
        <v>2</v>
      </c>
      <c r="M1151" t="b">
        <v>0</v>
      </c>
      <c r="N1151" t="s">
        <v>8282</v>
      </c>
      <c r="O1151">
        <f t="shared" si="54"/>
        <v>0</v>
      </c>
      <c r="P1151" s="6">
        <f t="shared" si="55"/>
        <v>37.5</v>
      </c>
      <c r="Q1151" s="12" t="s">
        <v>8334</v>
      </c>
      <c r="R1151" t="s">
        <v>8335</v>
      </c>
      <c r="S1151">
        <f t="shared" si="56"/>
        <v>2016</v>
      </c>
    </row>
    <row r="1152" spans="1:19" ht="16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42377.954571759255</v>
      </c>
      <c r="J1152" s="10">
        <v>42317.954571759255</v>
      </c>
      <c r="K1152" t="b">
        <v>0</v>
      </c>
      <c r="L1152">
        <v>6</v>
      </c>
      <c r="M1152" t="b">
        <v>0</v>
      </c>
      <c r="N1152" t="s">
        <v>8282</v>
      </c>
      <c r="O1152">
        <f t="shared" si="54"/>
        <v>10</v>
      </c>
      <c r="P1152" s="6">
        <f t="shared" si="55"/>
        <v>42</v>
      </c>
      <c r="Q1152" s="12" t="s">
        <v>8334</v>
      </c>
      <c r="R1152" t="s">
        <v>8335</v>
      </c>
      <c r="S1152">
        <f t="shared" si="56"/>
        <v>2015</v>
      </c>
    </row>
    <row r="1153" spans="1:19" ht="32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42254.102581018524</v>
      </c>
      <c r="J1153" s="10">
        <v>42224.102581018524</v>
      </c>
      <c r="K1153" t="b">
        <v>0</v>
      </c>
      <c r="L1153">
        <v>0</v>
      </c>
      <c r="M1153" t="b">
        <v>0</v>
      </c>
      <c r="N1153" t="s">
        <v>8282</v>
      </c>
      <c r="O1153">
        <f t="shared" si="54"/>
        <v>0</v>
      </c>
      <c r="P1153" s="6" t="str">
        <f t="shared" si="55"/>
        <v>0</v>
      </c>
      <c r="Q1153" s="12" t="s">
        <v>8334</v>
      </c>
      <c r="R1153" t="s">
        <v>8335</v>
      </c>
      <c r="S1153">
        <f t="shared" si="56"/>
        <v>2015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42139.709629629629</v>
      </c>
      <c r="J1154" s="10">
        <v>42109.709629629629</v>
      </c>
      <c r="K1154" t="b">
        <v>0</v>
      </c>
      <c r="L1154">
        <v>15</v>
      </c>
      <c r="M1154" t="b">
        <v>0</v>
      </c>
      <c r="N1154" t="s">
        <v>8282</v>
      </c>
      <c r="O1154">
        <f t="shared" si="54"/>
        <v>6</v>
      </c>
      <c r="P1154" s="6">
        <f t="shared" si="55"/>
        <v>60.73</v>
      </c>
      <c r="Q1154" s="12" t="s">
        <v>8334</v>
      </c>
      <c r="R1154" t="s">
        <v>8335</v>
      </c>
      <c r="S1154">
        <f t="shared" si="56"/>
        <v>2015</v>
      </c>
    </row>
    <row r="1155" spans="1:19" ht="16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42173.714178240742</v>
      </c>
      <c r="J1155" s="10">
        <v>42143.714178240742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 s="6">
        <f t="shared" si="55"/>
        <v>50</v>
      </c>
      <c r="Q1155" s="12" t="s">
        <v>8334</v>
      </c>
      <c r="R1155" t="s">
        <v>8335</v>
      </c>
      <c r="S1155">
        <f t="shared" si="56"/>
        <v>2015</v>
      </c>
    </row>
    <row r="1156" spans="1:19" ht="32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42253.108865740738</v>
      </c>
      <c r="J1156" s="10">
        <v>42223.108865740738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 s="6">
        <f t="shared" si="55"/>
        <v>108.33</v>
      </c>
      <c r="Q1156" s="12" t="s">
        <v>8334</v>
      </c>
      <c r="R1156" t="s">
        <v>8335</v>
      </c>
      <c r="S1156">
        <f t="shared" si="56"/>
        <v>2015</v>
      </c>
    </row>
    <row r="1157" spans="1:19" ht="32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41865.763981481483</v>
      </c>
      <c r="J1157" s="10">
        <v>41835.763981481483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 s="6">
        <f t="shared" si="55"/>
        <v>23.5</v>
      </c>
      <c r="Q1157" s="12" t="s">
        <v>8334</v>
      </c>
      <c r="R1157" t="s">
        <v>8335</v>
      </c>
      <c r="S1157">
        <f t="shared" si="56"/>
        <v>2014</v>
      </c>
    </row>
    <row r="1158" spans="1:19" ht="32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42059.07131944444</v>
      </c>
      <c r="J1158" s="10">
        <v>42029.07131944444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 s="6" t="str">
        <f t="shared" si="55"/>
        <v>0</v>
      </c>
      <c r="Q1158" s="12" t="s">
        <v>8334</v>
      </c>
      <c r="R1158" t="s">
        <v>8335</v>
      </c>
      <c r="S1158">
        <f t="shared" si="56"/>
        <v>2015</v>
      </c>
    </row>
    <row r="1159" spans="1:19" ht="32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41978.669907407406</v>
      </c>
      <c r="J1159" s="10">
        <v>41918.628240740742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 s="6">
        <f t="shared" si="55"/>
        <v>50.33</v>
      </c>
      <c r="Q1159" s="12" t="s">
        <v>8334</v>
      </c>
      <c r="R1159" t="s">
        <v>8335</v>
      </c>
      <c r="S1159">
        <f t="shared" si="56"/>
        <v>2014</v>
      </c>
    </row>
    <row r="1160" spans="1:19" ht="32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41982.09175925926</v>
      </c>
      <c r="J1160" s="10">
        <v>41952.09175925926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 s="6">
        <f t="shared" si="55"/>
        <v>11.67</v>
      </c>
      <c r="Q1160" s="12" t="s">
        <v>8334</v>
      </c>
      <c r="R1160" t="s">
        <v>8335</v>
      </c>
      <c r="S1160">
        <f t="shared" si="56"/>
        <v>2014</v>
      </c>
    </row>
    <row r="1161" spans="1:19" ht="32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42185.65625</v>
      </c>
      <c r="J1161" s="10">
        <v>42154.726446759261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 s="6" t="str">
        <f t="shared" si="55"/>
        <v>0</v>
      </c>
      <c r="Q1161" s="12" t="s">
        <v>8334</v>
      </c>
      <c r="R1161" t="s">
        <v>8335</v>
      </c>
      <c r="S1161">
        <f t="shared" si="56"/>
        <v>2015</v>
      </c>
    </row>
    <row r="1162" spans="1:19" ht="3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42091.113263888888</v>
      </c>
      <c r="J1162" s="10">
        <v>42061.154930555553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57">ROUND(E1162/D1162*100,0)</f>
        <v>4</v>
      </c>
      <c r="P1162" s="6">
        <f t="shared" ref="P1162:P1225" si="58">IFERROR(ROUND(E1162/L1162,2),"0")</f>
        <v>60.79</v>
      </c>
      <c r="Q1162" s="12" t="s">
        <v>8334</v>
      </c>
      <c r="R1162" t="s">
        <v>8335</v>
      </c>
      <c r="S1162">
        <f t="shared" ref="S1162:S1225" si="59">YEAR(J1162)</f>
        <v>2015</v>
      </c>
    </row>
    <row r="1163" spans="1:19" ht="32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42143.629502314812</v>
      </c>
      <c r="J1163" s="10">
        <v>42122.629502314812</v>
      </c>
      <c r="K1163" t="b">
        <v>0</v>
      </c>
      <c r="L1163">
        <v>0</v>
      </c>
      <c r="M1163" t="b">
        <v>0</v>
      </c>
      <c r="N1163" t="s">
        <v>8282</v>
      </c>
      <c r="O1163">
        <f t="shared" si="57"/>
        <v>0</v>
      </c>
      <c r="P1163" s="6" t="str">
        <f t="shared" si="58"/>
        <v>0</v>
      </c>
      <c r="Q1163" s="12" t="s">
        <v>8334</v>
      </c>
      <c r="R1163" t="s">
        <v>8335</v>
      </c>
      <c r="S1163">
        <f t="shared" si="59"/>
        <v>2015</v>
      </c>
    </row>
    <row r="1164" spans="1:19" ht="32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41907.683611111112</v>
      </c>
      <c r="J1164" s="10">
        <v>41876.683611111112</v>
      </c>
      <c r="K1164" t="b">
        <v>0</v>
      </c>
      <c r="L1164">
        <v>2</v>
      </c>
      <c r="M1164" t="b">
        <v>0</v>
      </c>
      <c r="N1164" t="s">
        <v>8282</v>
      </c>
      <c r="O1164">
        <f t="shared" si="57"/>
        <v>0</v>
      </c>
      <c r="P1164" s="6">
        <f t="shared" si="58"/>
        <v>17.5</v>
      </c>
      <c r="Q1164" s="12" t="s">
        <v>8334</v>
      </c>
      <c r="R1164" t="s">
        <v>8335</v>
      </c>
      <c r="S1164">
        <f t="shared" si="59"/>
        <v>2014</v>
      </c>
    </row>
    <row r="1165" spans="1:19" ht="32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41860.723611111112</v>
      </c>
      <c r="J1165" s="10">
        <v>41830.723611111112</v>
      </c>
      <c r="K1165" t="b">
        <v>0</v>
      </c>
      <c r="L1165">
        <v>0</v>
      </c>
      <c r="M1165" t="b">
        <v>0</v>
      </c>
      <c r="N1165" t="s">
        <v>8282</v>
      </c>
      <c r="O1165">
        <f t="shared" si="57"/>
        <v>0</v>
      </c>
      <c r="P1165" s="6" t="str">
        <f t="shared" si="58"/>
        <v>0</v>
      </c>
      <c r="Q1165" s="12" t="s">
        <v>8334</v>
      </c>
      <c r="R1165" t="s">
        <v>8335</v>
      </c>
      <c r="S1165">
        <f t="shared" si="59"/>
        <v>2014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42539.724328703705</v>
      </c>
      <c r="J1166" s="10">
        <v>42509.724328703705</v>
      </c>
      <c r="K1166" t="b">
        <v>0</v>
      </c>
      <c r="L1166">
        <v>0</v>
      </c>
      <c r="M1166" t="b">
        <v>0</v>
      </c>
      <c r="N1166" t="s">
        <v>8282</v>
      </c>
      <c r="O1166">
        <f t="shared" si="57"/>
        <v>0</v>
      </c>
      <c r="P1166" s="6" t="str">
        <f t="shared" si="58"/>
        <v>0</v>
      </c>
      <c r="Q1166" s="12" t="s">
        <v>8334</v>
      </c>
      <c r="R1166" t="s">
        <v>8335</v>
      </c>
      <c r="S1166">
        <f t="shared" si="59"/>
        <v>2016</v>
      </c>
    </row>
    <row r="1167" spans="1:19" ht="32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41826.214467592596</v>
      </c>
      <c r="J1167" s="10">
        <v>41792.214467592596</v>
      </c>
      <c r="K1167" t="b">
        <v>0</v>
      </c>
      <c r="L1167">
        <v>25</v>
      </c>
      <c r="M1167" t="b">
        <v>0</v>
      </c>
      <c r="N1167" t="s">
        <v>8282</v>
      </c>
      <c r="O1167">
        <f t="shared" si="57"/>
        <v>21</v>
      </c>
      <c r="P1167" s="6">
        <f t="shared" si="58"/>
        <v>82.82</v>
      </c>
      <c r="Q1167" s="12" t="s">
        <v>8334</v>
      </c>
      <c r="R1167" t="s">
        <v>8335</v>
      </c>
      <c r="S1167">
        <f t="shared" si="59"/>
        <v>2014</v>
      </c>
    </row>
    <row r="1168" spans="1:19" ht="32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42181.166666666672</v>
      </c>
      <c r="J1168" s="10">
        <v>42150.485439814816</v>
      </c>
      <c r="K1168" t="b">
        <v>0</v>
      </c>
      <c r="L1168">
        <v>8</v>
      </c>
      <c r="M1168" t="b">
        <v>0</v>
      </c>
      <c r="N1168" t="s">
        <v>8282</v>
      </c>
      <c r="O1168">
        <f t="shared" si="57"/>
        <v>19</v>
      </c>
      <c r="P1168" s="6">
        <f t="shared" si="58"/>
        <v>358.88</v>
      </c>
      <c r="Q1168" s="12" t="s">
        <v>8334</v>
      </c>
      <c r="R1168" t="s">
        <v>8335</v>
      </c>
      <c r="S1168">
        <f t="shared" si="59"/>
        <v>2015</v>
      </c>
    </row>
    <row r="1169" spans="1:19" ht="32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41894.734895833331</v>
      </c>
      <c r="J1169" s="10">
        <v>41863.734895833331</v>
      </c>
      <c r="K1169" t="b">
        <v>0</v>
      </c>
      <c r="L1169">
        <v>16</v>
      </c>
      <c r="M1169" t="b">
        <v>0</v>
      </c>
      <c r="N1169" t="s">
        <v>8282</v>
      </c>
      <c r="O1169">
        <f t="shared" si="57"/>
        <v>2</v>
      </c>
      <c r="P1169" s="6">
        <f t="shared" si="58"/>
        <v>61.19</v>
      </c>
      <c r="Q1169" s="12" t="s">
        <v>8334</v>
      </c>
      <c r="R1169" t="s">
        <v>8335</v>
      </c>
      <c r="S1169">
        <f t="shared" si="59"/>
        <v>2014</v>
      </c>
    </row>
    <row r="1170" spans="1:19" ht="32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42635.053993055553</v>
      </c>
      <c r="J1170" s="10">
        <v>42605.053993055553</v>
      </c>
      <c r="K1170" t="b">
        <v>0</v>
      </c>
      <c r="L1170">
        <v>3</v>
      </c>
      <c r="M1170" t="b">
        <v>0</v>
      </c>
      <c r="N1170" t="s">
        <v>8282</v>
      </c>
      <c r="O1170">
        <f t="shared" si="57"/>
        <v>6</v>
      </c>
      <c r="P1170" s="6">
        <f t="shared" si="58"/>
        <v>340</v>
      </c>
      <c r="Q1170" s="12" t="s">
        <v>8334</v>
      </c>
      <c r="R1170" t="s">
        <v>8335</v>
      </c>
      <c r="S1170">
        <f t="shared" si="59"/>
        <v>2016</v>
      </c>
    </row>
    <row r="1171" spans="1:19" ht="32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42057.353738425925</v>
      </c>
      <c r="J1171" s="10">
        <v>42027.353738425925</v>
      </c>
      <c r="K1171" t="b">
        <v>0</v>
      </c>
      <c r="L1171">
        <v>3</v>
      </c>
      <c r="M1171" t="b">
        <v>0</v>
      </c>
      <c r="N1171" t="s">
        <v>8282</v>
      </c>
      <c r="O1171">
        <f t="shared" si="57"/>
        <v>0</v>
      </c>
      <c r="P1171" s="6">
        <f t="shared" si="58"/>
        <v>5.67</v>
      </c>
      <c r="Q1171" s="12" t="s">
        <v>8334</v>
      </c>
      <c r="R1171" t="s">
        <v>8335</v>
      </c>
      <c r="S1171">
        <f t="shared" si="59"/>
        <v>2015</v>
      </c>
    </row>
    <row r="1172" spans="1:19" ht="32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42154.893182870372</v>
      </c>
      <c r="J1172" s="10">
        <v>42124.893182870372</v>
      </c>
      <c r="K1172" t="b">
        <v>0</v>
      </c>
      <c r="L1172">
        <v>2</v>
      </c>
      <c r="M1172" t="b">
        <v>0</v>
      </c>
      <c r="N1172" t="s">
        <v>8282</v>
      </c>
      <c r="O1172">
        <f t="shared" si="57"/>
        <v>0</v>
      </c>
      <c r="P1172" s="6">
        <f t="shared" si="58"/>
        <v>50</v>
      </c>
      <c r="Q1172" s="12" t="s">
        <v>8334</v>
      </c>
      <c r="R1172" t="s">
        <v>8335</v>
      </c>
      <c r="S1172">
        <f t="shared" si="59"/>
        <v>2015</v>
      </c>
    </row>
    <row r="1173" spans="1:19" ht="16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41956.846377314811</v>
      </c>
      <c r="J1173" s="10">
        <v>41938.804710648146</v>
      </c>
      <c r="K1173" t="b">
        <v>0</v>
      </c>
      <c r="L1173">
        <v>1</v>
      </c>
      <c r="M1173" t="b">
        <v>0</v>
      </c>
      <c r="N1173" t="s">
        <v>8282</v>
      </c>
      <c r="O1173">
        <f t="shared" si="57"/>
        <v>0</v>
      </c>
      <c r="P1173" s="6">
        <f t="shared" si="58"/>
        <v>25</v>
      </c>
      <c r="Q1173" s="12" t="s">
        <v>8334</v>
      </c>
      <c r="R1173" t="s">
        <v>8335</v>
      </c>
      <c r="S1173">
        <f t="shared" si="59"/>
        <v>2014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41871.682314814811</v>
      </c>
      <c r="J1174" s="10">
        <v>41841.682314814811</v>
      </c>
      <c r="K1174" t="b">
        <v>0</v>
      </c>
      <c r="L1174">
        <v>0</v>
      </c>
      <c r="M1174" t="b">
        <v>0</v>
      </c>
      <c r="N1174" t="s">
        <v>8282</v>
      </c>
      <c r="O1174">
        <f t="shared" si="57"/>
        <v>0</v>
      </c>
      <c r="P1174" s="6" t="str">
        <f t="shared" si="58"/>
        <v>0</v>
      </c>
      <c r="Q1174" s="12" t="s">
        <v>8334</v>
      </c>
      <c r="R1174" t="s">
        <v>8335</v>
      </c>
      <c r="S1174">
        <f t="shared" si="59"/>
        <v>2014</v>
      </c>
    </row>
    <row r="1175" spans="1:19" ht="32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42219.185844907406</v>
      </c>
      <c r="J1175" s="10">
        <v>42184.185844907406</v>
      </c>
      <c r="K1175" t="b">
        <v>0</v>
      </c>
      <c r="L1175">
        <v>1</v>
      </c>
      <c r="M1175" t="b">
        <v>0</v>
      </c>
      <c r="N1175" t="s">
        <v>8282</v>
      </c>
      <c r="O1175">
        <f t="shared" si="57"/>
        <v>0</v>
      </c>
      <c r="P1175" s="6">
        <f t="shared" si="58"/>
        <v>30</v>
      </c>
      <c r="Q1175" s="12" t="s">
        <v>8334</v>
      </c>
      <c r="R1175" t="s">
        <v>8335</v>
      </c>
      <c r="S1175">
        <f t="shared" si="59"/>
        <v>2015</v>
      </c>
    </row>
    <row r="1176" spans="1:19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42498.84174768519</v>
      </c>
      <c r="J1176" s="10">
        <v>42468.84174768519</v>
      </c>
      <c r="K1176" t="b">
        <v>0</v>
      </c>
      <c r="L1176">
        <v>19</v>
      </c>
      <c r="M1176" t="b">
        <v>0</v>
      </c>
      <c r="N1176" t="s">
        <v>8282</v>
      </c>
      <c r="O1176">
        <f t="shared" si="57"/>
        <v>6</v>
      </c>
      <c r="P1176" s="6">
        <f t="shared" si="58"/>
        <v>46.63</v>
      </c>
      <c r="Q1176" s="12" t="s">
        <v>8334</v>
      </c>
      <c r="R1176" t="s">
        <v>8335</v>
      </c>
      <c r="S1176">
        <f t="shared" si="59"/>
        <v>2016</v>
      </c>
    </row>
    <row r="1177" spans="1:19" ht="32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42200.728460648148</v>
      </c>
      <c r="J1177" s="10">
        <v>42170.728460648148</v>
      </c>
      <c r="K1177" t="b">
        <v>0</v>
      </c>
      <c r="L1177">
        <v>9</v>
      </c>
      <c r="M1177" t="b">
        <v>0</v>
      </c>
      <c r="N1177" t="s">
        <v>8282</v>
      </c>
      <c r="O1177">
        <f t="shared" si="57"/>
        <v>3</v>
      </c>
      <c r="P1177" s="6">
        <f t="shared" si="58"/>
        <v>65</v>
      </c>
      <c r="Q1177" s="12" t="s">
        <v>8334</v>
      </c>
      <c r="R1177" t="s">
        <v>8335</v>
      </c>
      <c r="S1177">
        <f t="shared" si="59"/>
        <v>2015</v>
      </c>
    </row>
    <row r="1178" spans="1:19" ht="48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42800.541666666672</v>
      </c>
      <c r="J1178" s="10">
        <v>42746.019652777773</v>
      </c>
      <c r="K1178" t="b">
        <v>0</v>
      </c>
      <c r="L1178">
        <v>1</v>
      </c>
      <c r="M1178" t="b">
        <v>0</v>
      </c>
      <c r="N1178" t="s">
        <v>8282</v>
      </c>
      <c r="O1178">
        <f t="shared" si="57"/>
        <v>0</v>
      </c>
      <c r="P1178" s="6">
        <f t="shared" si="58"/>
        <v>10</v>
      </c>
      <c r="Q1178" s="12" t="s">
        <v>8334</v>
      </c>
      <c r="R1178" t="s">
        <v>8335</v>
      </c>
      <c r="S1178">
        <f t="shared" si="59"/>
        <v>2017</v>
      </c>
    </row>
    <row r="1179" spans="1:19" ht="32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41927.660833333335</v>
      </c>
      <c r="J1179" s="10">
        <v>41897.660833333335</v>
      </c>
      <c r="K1179" t="b">
        <v>0</v>
      </c>
      <c r="L1179">
        <v>0</v>
      </c>
      <c r="M1179" t="b">
        <v>0</v>
      </c>
      <c r="N1179" t="s">
        <v>8282</v>
      </c>
      <c r="O1179">
        <f t="shared" si="57"/>
        <v>0</v>
      </c>
      <c r="P1179" s="6" t="str">
        <f t="shared" si="58"/>
        <v>0</v>
      </c>
      <c r="Q1179" s="12" t="s">
        <v>8334</v>
      </c>
      <c r="R1179" t="s">
        <v>8335</v>
      </c>
      <c r="S1179">
        <f t="shared" si="59"/>
        <v>2014</v>
      </c>
    </row>
    <row r="1180" spans="1:19" ht="32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41867.905694444446</v>
      </c>
      <c r="J1180" s="10">
        <v>41837.905694444446</v>
      </c>
      <c r="K1180" t="b">
        <v>0</v>
      </c>
      <c r="L1180">
        <v>1</v>
      </c>
      <c r="M1180" t="b">
        <v>0</v>
      </c>
      <c r="N1180" t="s">
        <v>8282</v>
      </c>
      <c r="O1180">
        <f t="shared" si="57"/>
        <v>0</v>
      </c>
      <c r="P1180" s="6">
        <f t="shared" si="58"/>
        <v>5</v>
      </c>
      <c r="Q1180" s="12" t="s">
        <v>8334</v>
      </c>
      <c r="R1180" t="s">
        <v>8335</v>
      </c>
      <c r="S1180">
        <f t="shared" si="59"/>
        <v>2014</v>
      </c>
    </row>
    <row r="1181" spans="1:19" ht="32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42305.720219907409</v>
      </c>
      <c r="J1181" s="10">
        <v>42275.720219907409</v>
      </c>
      <c r="K1181" t="b">
        <v>0</v>
      </c>
      <c r="L1181">
        <v>5</v>
      </c>
      <c r="M1181" t="b">
        <v>0</v>
      </c>
      <c r="N1181" t="s">
        <v>8282</v>
      </c>
      <c r="O1181">
        <f t="shared" si="57"/>
        <v>5</v>
      </c>
      <c r="P1181" s="6">
        <f t="shared" si="58"/>
        <v>640</v>
      </c>
      <c r="Q1181" s="12" t="s">
        <v>8334</v>
      </c>
      <c r="R1181" t="s">
        <v>8335</v>
      </c>
      <c r="S1181">
        <f t="shared" si="59"/>
        <v>2015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41818.806875000002</v>
      </c>
      <c r="J1182" s="10">
        <v>41781.806875000002</v>
      </c>
      <c r="K1182" t="b">
        <v>0</v>
      </c>
      <c r="L1182">
        <v>85</v>
      </c>
      <c r="M1182" t="b">
        <v>0</v>
      </c>
      <c r="N1182" t="s">
        <v>8282</v>
      </c>
      <c r="O1182">
        <f t="shared" si="57"/>
        <v>12</v>
      </c>
      <c r="P1182" s="6">
        <f t="shared" si="58"/>
        <v>69.12</v>
      </c>
      <c r="Q1182" s="12" t="s">
        <v>8334</v>
      </c>
      <c r="R1182" t="s">
        <v>8335</v>
      </c>
      <c r="S1182">
        <f t="shared" si="59"/>
        <v>2014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42064.339363425926</v>
      </c>
      <c r="J1183" s="10">
        <v>42034.339363425926</v>
      </c>
      <c r="K1183" t="b">
        <v>0</v>
      </c>
      <c r="L1183">
        <v>3</v>
      </c>
      <c r="M1183" t="b">
        <v>0</v>
      </c>
      <c r="N1183" t="s">
        <v>8282</v>
      </c>
      <c r="O1183">
        <f t="shared" si="57"/>
        <v>0</v>
      </c>
      <c r="P1183" s="6">
        <f t="shared" si="58"/>
        <v>1.33</v>
      </c>
      <c r="Q1183" s="12" t="s">
        <v>8334</v>
      </c>
      <c r="R1183" t="s">
        <v>8335</v>
      </c>
      <c r="S1183">
        <f t="shared" si="59"/>
        <v>2015</v>
      </c>
    </row>
    <row r="1184" spans="1:19" ht="32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42747.695833333331</v>
      </c>
      <c r="J1184" s="10">
        <v>42728.827407407407</v>
      </c>
      <c r="K1184" t="b">
        <v>0</v>
      </c>
      <c r="L1184">
        <v>4</v>
      </c>
      <c r="M1184" t="b">
        <v>0</v>
      </c>
      <c r="N1184" t="s">
        <v>8282</v>
      </c>
      <c r="O1184">
        <f t="shared" si="57"/>
        <v>4</v>
      </c>
      <c r="P1184" s="6">
        <f t="shared" si="58"/>
        <v>10.5</v>
      </c>
      <c r="Q1184" s="12" t="s">
        <v>8334</v>
      </c>
      <c r="R1184" t="s">
        <v>8335</v>
      </c>
      <c r="S1184">
        <f t="shared" si="59"/>
        <v>2016</v>
      </c>
    </row>
    <row r="1185" spans="1:19" ht="32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42676.165972222225</v>
      </c>
      <c r="J1185" s="10">
        <v>42656.86137731481</v>
      </c>
      <c r="K1185" t="b">
        <v>0</v>
      </c>
      <c r="L1185">
        <v>3</v>
      </c>
      <c r="M1185" t="b">
        <v>0</v>
      </c>
      <c r="N1185" t="s">
        <v>8282</v>
      </c>
      <c r="O1185">
        <f t="shared" si="57"/>
        <v>4</v>
      </c>
      <c r="P1185" s="6">
        <f t="shared" si="58"/>
        <v>33.33</v>
      </c>
      <c r="Q1185" s="12" t="s">
        <v>8334</v>
      </c>
      <c r="R1185" t="s">
        <v>8335</v>
      </c>
      <c r="S1185">
        <f t="shared" si="59"/>
        <v>2016</v>
      </c>
    </row>
    <row r="1186" spans="1:19" ht="32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42772.599664351852</v>
      </c>
      <c r="J1186" s="10">
        <v>42741.599664351852</v>
      </c>
      <c r="K1186" t="b">
        <v>0</v>
      </c>
      <c r="L1186">
        <v>375</v>
      </c>
      <c r="M1186" t="b">
        <v>1</v>
      </c>
      <c r="N1186" t="s">
        <v>8283</v>
      </c>
      <c r="O1186">
        <f t="shared" si="57"/>
        <v>105</v>
      </c>
      <c r="P1186" s="6">
        <f t="shared" si="58"/>
        <v>61.56</v>
      </c>
      <c r="Q1186" s="12" t="s">
        <v>8336</v>
      </c>
      <c r="R1186" t="s">
        <v>8337</v>
      </c>
      <c r="S1186">
        <f t="shared" si="59"/>
        <v>2017</v>
      </c>
    </row>
    <row r="1187" spans="1:19" ht="32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42163.166666666672</v>
      </c>
      <c r="J1187" s="10">
        <v>42130.865150462967</v>
      </c>
      <c r="K1187" t="b">
        <v>0</v>
      </c>
      <c r="L1187">
        <v>111</v>
      </c>
      <c r="M1187" t="b">
        <v>1</v>
      </c>
      <c r="N1187" t="s">
        <v>8283</v>
      </c>
      <c r="O1187">
        <f t="shared" si="57"/>
        <v>105</v>
      </c>
      <c r="P1187" s="6">
        <f t="shared" si="58"/>
        <v>118.74</v>
      </c>
      <c r="Q1187" s="12" t="s">
        <v>8336</v>
      </c>
      <c r="R1187" t="s">
        <v>8337</v>
      </c>
      <c r="S1187">
        <f t="shared" si="59"/>
        <v>2015</v>
      </c>
    </row>
    <row r="1188" spans="1:19" ht="3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42156.945833333331</v>
      </c>
      <c r="J1188" s="10">
        <v>42123.86336805555</v>
      </c>
      <c r="K1188" t="b">
        <v>0</v>
      </c>
      <c r="L1188">
        <v>123</v>
      </c>
      <c r="M1188" t="b">
        <v>1</v>
      </c>
      <c r="N1188" t="s">
        <v>8283</v>
      </c>
      <c r="O1188">
        <f t="shared" si="57"/>
        <v>107</v>
      </c>
      <c r="P1188" s="6">
        <f t="shared" si="58"/>
        <v>65.08</v>
      </c>
      <c r="Q1188" s="12" t="s">
        <v>8336</v>
      </c>
      <c r="R1188" t="s">
        <v>8337</v>
      </c>
      <c r="S1188">
        <f t="shared" si="59"/>
        <v>2015</v>
      </c>
    </row>
    <row r="1189" spans="1:19" ht="32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42141.75</v>
      </c>
      <c r="J1189" s="10">
        <v>42109.894942129627</v>
      </c>
      <c r="K1189" t="b">
        <v>0</v>
      </c>
      <c r="L1189">
        <v>70</v>
      </c>
      <c r="M1189" t="b">
        <v>1</v>
      </c>
      <c r="N1189" t="s">
        <v>8283</v>
      </c>
      <c r="O1189">
        <f t="shared" si="57"/>
        <v>104</v>
      </c>
      <c r="P1189" s="6">
        <f t="shared" si="58"/>
        <v>130.16</v>
      </c>
      <c r="Q1189" s="12" t="s">
        <v>8336</v>
      </c>
      <c r="R1189" t="s">
        <v>8337</v>
      </c>
      <c r="S1189">
        <f t="shared" si="59"/>
        <v>2015</v>
      </c>
    </row>
    <row r="1190" spans="1:19" ht="3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42732.700694444444</v>
      </c>
      <c r="J1190" s="10">
        <v>42711.700694444444</v>
      </c>
      <c r="K1190" t="b">
        <v>0</v>
      </c>
      <c r="L1190">
        <v>85</v>
      </c>
      <c r="M1190" t="b">
        <v>1</v>
      </c>
      <c r="N1190" t="s">
        <v>8283</v>
      </c>
      <c r="O1190">
        <f t="shared" si="57"/>
        <v>161</v>
      </c>
      <c r="P1190" s="6">
        <f t="shared" si="58"/>
        <v>37.78</v>
      </c>
      <c r="Q1190" s="12" t="s">
        <v>8336</v>
      </c>
      <c r="R1190" t="s">
        <v>8337</v>
      </c>
      <c r="S1190">
        <f t="shared" si="59"/>
        <v>2016</v>
      </c>
    </row>
    <row r="1191" spans="1:19" ht="32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42550.979108796295</v>
      </c>
      <c r="J1191" s="10">
        <v>42529.979108796295</v>
      </c>
      <c r="K1191" t="b">
        <v>0</v>
      </c>
      <c r="L1191">
        <v>86</v>
      </c>
      <c r="M1191" t="b">
        <v>1</v>
      </c>
      <c r="N1191" t="s">
        <v>8283</v>
      </c>
      <c r="O1191">
        <f t="shared" si="57"/>
        <v>108</v>
      </c>
      <c r="P1191" s="6">
        <f t="shared" si="58"/>
        <v>112.79</v>
      </c>
      <c r="Q1191" s="12" t="s">
        <v>8336</v>
      </c>
      <c r="R1191" t="s">
        <v>8337</v>
      </c>
      <c r="S1191">
        <f t="shared" si="59"/>
        <v>2016</v>
      </c>
    </row>
    <row r="1192" spans="1:19" ht="16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41882.665798611109</v>
      </c>
      <c r="J1192" s="10">
        <v>41852.665798611109</v>
      </c>
      <c r="K1192" t="b">
        <v>0</v>
      </c>
      <c r="L1192">
        <v>13</v>
      </c>
      <c r="M1192" t="b">
        <v>1</v>
      </c>
      <c r="N1192" t="s">
        <v>8283</v>
      </c>
      <c r="O1192">
        <f t="shared" si="57"/>
        <v>135</v>
      </c>
      <c r="P1192" s="6">
        <f t="shared" si="58"/>
        <v>51.92</v>
      </c>
      <c r="Q1192" s="12" t="s">
        <v>8336</v>
      </c>
      <c r="R1192" t="s">
        <v>8337</v>
      </c>
      <c r="S1192">
        <f t="shared" si="59"/>
        <v>2014</v>
      </c>
    </row>
    <row r="1193" spans="1:19" ht="32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42449.562037037038</v>
      </c>
      <c r="J1193" s="10">
        <v>42419.603703703702</v>
      </c>
      <c r="K1193" t="b">
        <v>0</v>
      </c>
      <c r="L1193">
        <v>33</v>
      </c>
      <c r="M1193" t="b">
        <v>1</v>
      </c>
      <c r="N1193" t="s">
        <v>8283</v>
      </c>
      <c r="O1193">
        <f t="shared" si="57"/>
        <v>109</v>
      </c>
      <c r="P1193" s="6">
        <f t="shared" si="58"/>
        <v>89.24</v>
      </c>
      <c r="Q1193" s="12" t="s">
        <v>8336</v>
      </c>
      <c r="R1193" t="s">
        <v>8337</v>
      </c>
      <c r="S1193">
        <f t="shared" si="59"/>
        <v>2016</v>
      </c>
    </row>
    <row r="1194" spans="1:19" ht="16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42777.506689814814</v>
      </c>
      <c r="J1194" s="10">
        <v>42747.506689814814</v>
      </c>
      <c r="K1194" t="b">
        <v>0</v>
      </c>
      <c r="L1194">
        <v>15</v>
      </c>
      <c r="M1194" t="b">
        <v>1</v>
      </c>
      <c r="N1194" t="s">
        <v>8283</v>
      </c>
      <c r="O1194">
        <f t="shared" si="57"/>
        <v>290</v>
      </c>
      <c r="P1194" s="6">
        <f t="shared" si="58"/>
        <v>19.329999999999998</v>
      </c>
      <c r="Q1194" s="12" t="s">
        <v>8336</v>
      </c>
      <c r="R1194" t="s">
        <v>8337</v>
      </c>
      <c r="S1194">
        <f t="shared" si="59"/>
        <v>2017</v>
      </c>
    </row>
    <row r="1195" spans="1:19" ht="32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42469.734409722223</v>
      </c>
      <c r="J1195" s="10">
        <v>42409.776076388887</v>
      </c>
      <c r="K1195" t="b">
        <v>0</v>
      </c>
      <c r="L1195">
        <v>273</v>
      </c>
      <c r="M1195" t="b">
        <v>1</v>
      </c>
      <c r="N1195" t="s">
        <v>8283</v>
      </c>
      <c r="O1195">
        <f t="shared" si="57"/>
        <v>104</v>
      </c>
      <c r="P1195" s="6">
        <f t="shared" si="58"/>
        <v>79.97</v>
      </c>
      <c r="Q1195" s="12" t="s">
        <v>8336</v>
      </c>
      <c r="R1195" t="s">
        <v>8337</v>
      </c>
      <c r="S1195">
        <f t="shared" si="59"/>
        <v>2016</v>
      </c>
    </row>
    <row r="1196" spans="1:19" ht="3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42102.488182870366</v>
      </c>
      <c r="J1196" s="10">
        <v>42072.488182870366</v>
      </c>
      <c r="K1196" t="b">
        <v>0</v>
      </c>
      <c r="L1196">
        <v>714</v>
      </c>
      <c r="M1196" t="b">
        <v>1</v>
      </c>
      <c r="N1196" t="s">
        <v>8283</v>
      </c>
      <c r="O1196">
        <f t="shared" si="57"/>
        <v>322</v>
      </c>
      <c r="P1196" s="6">
        <f t="shared" si="58"/>
        <v>56.41</v>
      </c>
      <c r="Q1196" s="12" t="s">
        <v>8336</v>
      </c>
      <c r="R1196" t="s">
        <v>8337</v>
      </c>
      <c r="S1196">
        <f t="shared" si="59"/>
        <v>2015</v>
      </c>
    </row>
    <row r="1197" spans="1:19" ht="48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42358.375</v>
      </c>
      <c r="J1197" s="10">
        <v>42298.34783564815</v>
      </c>
      <c r="K1197" t="b">
        <v>0</v>
      </c>
      <c r="L1197">
        <v>170</v>
      </c>
      <c r="M1197" t="b">
        <v>1</v>
      </c>
      <c r="N1197" t="s">
        <v>8283</v>
      </c>
      <c r="O1197">
        <f t="shared" si="57"/>
        <v>135</v>
      </c>
      <c r="P1197" s="6">
        <f t="shared" si="58"/>
        <v>79.41</v>
      </c>
      <c r="Q1197" s="12" t="s">
        <v>8336</v>
      </c>
      <c r="R1197" t="s">
        <v>8337</v>
      </c>
      <c r="S1197">
        <f t="shared" si="59"/>
        <v>2015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42356.818738425922</v>
      </c>
      <c r="J1198" s="10">
        <v>42326.818738425922</v>
      </c>
      <c r="K1198" t="b">
        <v>0</v>
      </c>
      <c r="L1198">
        <v>512</v>
      </c>
      <c r="M1198" t="b">
        <v>1</v>
      </c>
      <c r="N1198" t="s">
        <v>8283</v>
      </c>
      <c r="O1198">
        <f t="shared" si="57"/>
        <v>270</v>
      </c>
      <c r="P1198" s="6">
        <f t="shared" si="58"/>
        <v>76.44</v>
      </c>
      <c r="Q1198" s="12" t="s">
        <v>8336</v>
      </c>
      <c r="R1198" t="s">
        <v>8337</v>
      </c>
      <c r="S1198">
        <f t="shared" si="59"/>
        <v>2015</v>
      </c>
    </row>
    <row r="1199" spans="1:19" ht="32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42534.249305555553</v>
      </c>
      <c r="J1199" s="10">
        <v>42503.66474537037</v>
      </c>
      <c r="K1199" t="b">
        <v>0</v>
      </c>
      <c r="L1199">
        <v>314</v>
      </c>
      <c r="M1199" t="b">
        <v>1</v>
      </c>
      <c r="N1199" t="s">
        <v>8283</v>
      </c>
      <c r="O1199">
        <f t="shared" si="57"/>
        <v>253</v>
      </c>
      <c r="P1199" s="6">
        <f t="shared" si="58"/>
        <v>121</v>
      </c>
      <c r="Q1199" s="12" t="s">
        <v>8336</v>
      </c>
      <c r="R1199" t="s">
        <v>8337</v>
      </c>
      <c r="S1199">
        <f t="shared" si="59"/>
        <v>2016</v>
      </c>
    </row>
    <row r="1200" spans="1:19" ht="32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42369.125</v>
      </c>
      <c r="J1200" s="10">
        <v>42333.619050925925</v>
      </c>
      <c r="K1200" t="b">
        <v>0</v>
      </c>
      <c r="L1200">
        <v>167</v>
      </c>
      <c r="M1200" t="b">
        <v>1</v>
      </c>
      <c r="N1200" t="s">
        <v>8283</v>
      </c>
      <c r="O1200">
        <f t="shared" si="57"/>
        <v>261</v>
      </c>
      <c r="P1200" s="6">
        <f t="shared" si="58"/>
        <v>54.62</v>
      </c>
      <c r="Q1200" s="12" t="s">
        <v>8336</v>
      </c>
      <c r="R1200" t="s">
        <v>8337</v>
      </c>
      <c r="S1200">
        <f t="shared" si="59"/>
        <v>2015</v>
      </c>
    </row>
    <row r="1201" spans="1:19" ht="32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42193.770833333328</v>
      </c>
      <c r="J1201" s="10">
        <v>42161.770833333328</v>
      </c>
      <c r="K1201" t="b">
        <v>0</v>
      </c>
      <c r="L1201">
        <v>9</v>
      </c>
      <c r="M1201" t="b">
        <v>1</v>
      </c>
      <c r="N1201" t="s">
        <v>8283</v>
      </c>
      <c r="O1201">
        <f t="shared" si="57"/>
        <v>101</v>
      </c>
      <c r="P1201" s="6">
        <f t="shared" si="58"/>
        <v>299.22000000000003</v>
      </c>
      <c r="Q1201" s="12" t="s">
        <v>8336</v>
      </c>
      <c r="R1201" t="s">
        <v>8337</v>
      </c>
      <c r="S1201">
        <f t="shared" si="59"/>
        <v>2015</v>
      </c>
    </row>
    <row r="1202" spans="1:19" ht="32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42110.477500000001</v>
      </c>
      <c r="J1202" s="10">
        <v>42089.477500000001</v>
      </c>
      <c r="K1202" t="b">
        <v>0</v>
      </c>
      <c r="L1202">
        <v>103</v>
      </c>
      <c r="M1202" t="b">
        <v>1</v>
      </c>
      <c r="N1202" t="s">
        <v>8283</v>
      </c>
      <c r="O1202">
        <f t="shared" si="57"/>
        <v>126</v>
      </c>
      <c r="P1202" s="6">
        <f t="shared" si="58"/>
        <v>58.53</v>
      </c>
      <c r="Q1202" s="12" t="s">
        <v>8336</v>
      </c>
      <c r="R1202" t="s">
        <v>8337</v>
      </c>
      <c r="S1202">
        <f t="shared" si="59"/>
        <v>2015</v>
      </c>
    </row>
    <row r="1203" spans="1:19" ht="32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42566.60701388889</v>
      </c>
      <c r="J1203" s="10">
        <v>42536.60701388889</v>
      </c>
      <c r="K1203" t="b">
        <v>0</v>
      </c>
      <c r="L1203">
        <v>111</v>
      </c>
      <c r="M1203" t="b">
        <v>1</v>
      </c>
      <c r="N1203" t="s">
        <v>8283</v>
      </c>
      <c r="O1203">
        <f t="shared" si="57"/>
        <v>102</v>
      </c>
      <c r="P1203" s="6">
        <f t="shared" si="58"/>
        <v>55.37</v>
      </c>
      <c r="Q1203" s="12" t="s">
        <v>8336</v>
      </c>
      <c r="R1203" t="s">
        <v>8337</v>
      </c>
      <c r="S1203">
        <f t="shared" si="59"/>
        <v>2016</v>
      </c>
    </row>
    <row r="1204" spans="1:19" ht="32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42182.288819444446</v>
      </c>
      <c r="J1204" s="10">
        <v>42152.288819444446</v>
      </c>
      <c r="K1204" t="b">
        <v>0</v>
      </c>
      <c r="L1204">
        <v>271</v>
      </c>
      <c r="M1204" t="b">
        <v>1</v>
      </c>
      <c r="N1204" t="s">
        <v>8283</v>
      </c>
      <c r="O1204">
        <f t="shared" si="57"/>
        <v>199</v>
      </c>
      <c r="P1204" s="6">
        <f t="shared" si="58"/>
        <v>183.8</v>
      </c>
      <c r="Q1204" s="12" t="s">
        <v>8336</v>
      </c>
      <c r="R1204" t="s">
        <v>8337</v>
      </c>
      <c r="S1204">
        <f t="shared" si="59"/>
        <v>2015</v>
      </c>
    </row>
    <row r="1205" spans="1:19" ht="32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42155.614895833336</v>
      </c>
      <c r="J1205" s="10">
        <v>42125.614895833336</v>
      </c>
      <c r="K1205" t="b">
        <v>0</v>
      </c>
      <c r="L1205">
        <v>101</v>
      </c>
      <c r="M1205" t="b">
        <v>1</v>
      </c>
      <c r="N1205" t="s">
        <v>8283</v>
      </c>
      <c r="O1205">
        <f t="shared" si="57"/>
        <v>102</v>
      </c>
      <c r="P1205" s="6">
        <f t="shared" si="58"/>
        <v>165.35</v>
      </c>
      <c r="Q1205" s="12" t="s">
        <v>8336</v>
      </c>
      <c r="R1205" t="s">
        <v>8337</v>
      </c>
      <c r="S1205">
        <f t="shared" si="59"/>
        <v>2015</v>
      </c>
    </row>
    <row r="1206" spans="1:19" ht="32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42342.208333333328</v>
      </c>
      <c r="J1206" s="10">
        <v>42297.748067129629</v>
      </c>
      <c r="K1206" t="b">
        <v>0</v>
      </c>
      <c r="L1206">
        <v>57</v>
      </c>
      <c r="M1206" t="b">
        <v>1</v>
      </c>
      <c r="N1206" t="s">
        <v>8283</v>
      </c>
      <c r="O1206">
        <f t="shared" si="57"/>
        <v>103</v>
      </c>
      <c r="P1206" s="6">
        <f t="shared" si="58"/>
        <v>234.79</v>
      </c>
      <c r="Q1206" s="12" t="s">
        <v>8336</v>
      </c>
      <c r="R1206" t="s">
        <v>8337</v>
      </c>
      <c r="S1206">
        <f t="shared" si="59"/>
        <v>2015</v>
      </c>
    </row>
    <row r="1207" spans="1:19" ht="32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42168.506377314814</v>
      </c>
      <c r="J1207" s="10">
        <v>42138.506377314814</v>
      </c>
      <c r="K1207" t="b">
        <v>0</v>
      </c>
      <c r="L1207">
        <v>62</v>
      </c>
      <c r="M1207" t="b">
        <v>1</v>
      </c>
      <c r="N1207" t="s">
        <v>8283</v>
      </c>
      <c r="O1207">
        <f t="shared" si="57"/>
        <v>101</v>
      </c>
      <c r="P1207" s="6">
        <f t="shared" si="58"/>
        <v>211.48</v>
      </c>
      <c r="Q1207" s="12" t="s">
        <v>8336</v>
      </c>
      <c r="R1207" t="s">
        <v>8337</v>
      </c>
      <c r="S1207">
        <f t="shared" si="59"/>
        <v>2015</v>
      </c>
    </row>
    <row r="1208" spans="1:19" ht="32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42805.561805555553</v>
      </c>
      <c r="J1208" s="10">
        <v>42772.776076388887</v>
      </c>
      <c r="K1208" t="b">
        <v>0</v>
      </c>
      <c r="L1208">
        <v>32</v>
      </c>
      <c r="M1208" t="b">
        <v>1</v>
      </c>
      <c r="N1208" t="s">
        <v>8283</v>
      </c>
      <c r="O1208">
        <f t="shared" si="57"/>
        <v>115</v>
      </c>
      <c r="P1208" s="6">
        <f t="shared" si="58"/>
        <v>32.340000000000003</v>
      </c>
      <c r="Q1208" s="12" t="s">
        <v>8336</v>
      </c>
      <c r="R1208" t="s">
        <v>8337</v>
      </c>
      <c r="S1208">
        <f t="shared" si="59"/>
        <v>2017</v>
      </c>
    </row>
    <row r="1209" spans="1:19" ht="16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42460.416666666672</v>
      </c>
      <c r="J1209" s="10">
        <v>42430.430243055554</v>
      </c>
      <c r="K1209" t="b">
        <v>0</v>
      </c>
      <c r="L1209">
        <v>141</v>
      </c>
      <c r="M1209" t="b">
        <v>1</v>
      </c>
      <c r="N1209" t="s">
        <v>8283</v>
      </c>
      <c r="O1209">
        <f t="shared" si="57"/>
        <v>104</v>
      </c>
      <c r="P1209" s="6">
        <f t="shared" si="58"/>
        <v>123.38</v>
      </c>
      <c r="Q1209" s="12" t="s">
        <v>8336</v>
      </c>
      <c r="R1209" t="s">
        <v>8337</v>
      </c>
      <c r="S1209">
        <f t="shared" si="59"/>
        <v>2016</v>
      </c>
    </row>
    <row r="1210" spans="1:19" ht="32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42453.667407407411</v>
      </c>
      <c r="J1210" s="10">
        <v>42423.709074074075</v>
      </c>
      <c r="K1210" t="b">
        <v>0</v>
      </c>
      <c r="L1210">
        <v>75</v>
      </c>
      <c r="M1210" t="b">
        <v>1</v>
      </c>
      <c r="N1210" t="s">
        <v>8283</v>
      </c>
      <c r="O1210">
        <f t="shared" si="57"/>
        <v>155</v>
      </c>
      <c r="P1210" s="6">
        <f t="shared" si="58"/>
        <v>207.07</v>
      </c>
      <c r="Q1210" s="12" t="s">
        <v>8336</v>
      </c>
      <c r="R1210" t="s">
        <v>8337</v>
      </c>
      <c r="S1210">
        <f t="shared" si="59"/>
        <v>2016</v>
      </c>
    </row>
    <row r="1211" spans="1:19" ht="3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42791.846122685187</v>
      </c>
      <c r="J1211" s="10">
        <v>42761.846122685187</v>
      </c>
      <c r="K1211" t="b">
        <v>0</v>
      </c>
      <c r="L1211">
        <v>46</v>
      </c>
      <c r="M1211" t="b">
        <v>1</v>
      </c>
      <c r="N1211" t="s">
        <v>8283</v>
      </c>
      <c r="O1211">
        <f t="shared" si="57"/>
        <v>106</v>
      </c>
      <c r="P1211" s="6">
        <f t="shared" si="58"/>
        <v>138.26</v>
      </c>
      <c r="Q1211" s="12" t="s">
        <v>8336</v>
      </c>
      <c r="R1211" t="s">
        <v>8337</v>
      </c>
      <c r="S1211">
        <f t="shared" si="59"/>
        <v>2017</v>
      </c>
    </row>
    <row r="1212" spans="1:19" ht="1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42155.875</v>
      </c>
      <c r="J1212" s="10">
        <v>42132.941805555558</v>
      </c>
      <c r="K1212" t="b">
        <v>0</v>
      </c>
      <c r="L1212">
        <v>103</v>
      </c>
      <c r="M1212" t="b">
        <v>1</v>
      </c>
      <c r="N1212" t="s">
        <v>8283</v>
      </c>
      <c r="O1212">
        <f t="shared" si="57"/>
        <v>254</v>
      </c>
      <c r="P1212" s="6">
        <f t="shared" si="58"/>
        <v>493.82</v>
      </c>
      <c r="Q1212" s="12" t="s">
        <v>8336</v>
      </c>
      <c r="R1212" t="s">
        <v>8337</v>
      </c>
      <c r="S1212">
        <f t="shared" si="59"/>
        <v>2015</v>
      </c>
    </row>
    <row r="1213" spans="1:19" ht="32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42530.866446759261</v>
      </c>
      <c r="J1213" s="10">
        <v>42515.866446759261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7"/>
        <v>101</v>
      </c>
      <c r="P1213" s="6">
        <f t="shared" si="58"/>
        <v>168.5</v>
      </c>
      <c r="Q1213" s="12" t="s">
        <v>8336</v>
      </c>
      <c r="R1213" t="s">
        <v>8337</v>
      </c>
      <c r="S1213">
        <f t="shared" si="59"/>
        <v>2016</v>
      </c>
    </row>
    <row r="1214" spans="1:19" ht="32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42335.041666666672</v>
      </c>
      <c r="J1214" s="10">
        <v>42318.950173611112</v>
      </c>
      <c r="K1214" t="b">
        <v>0</v>
      </c>
      <c r="L1214">
        <v>83</v>
      </c>
      <c r="M1214" t="b">
        <v>1</v>
      </c>
      <c r="N1214" t="s">
        <v>8283</v>
      </c>
      <c r="O1214">
        <f t="shared" si="57"/>
        <v>129</v>
      </c>
      <c r="P1214" s="6">
        <f t="shared" si="58"/>
        <v>38.869999999999997</v>
      </c>
      <c r="Q1214" s="12" t="s">
        <v>8336</v>
      </c>
      <c r="R1214" t="s">
        <v>8337</v>
      </c>
      <c r="S1214">
        <f t="shared" si="59"/>
        <v>2015</v>
      </c>
    </row>
    <row r="1215" spans="1:19" ht="32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42766.755787037036</v>
      </c>
      <c r="J1215" s="10">
        <v>42731.755787037036</v>
      </c>
      <c r="K1215" t="b">
        <v>0</v>
      </c>
      <c r="L1215">
        <v>108</v>
      </c>
      <c r="M1215" t="b">
        <v>1</v>
      </c>
      <c r="N1215" t="s">
        <v>8283</v>
      </c>
      <c r="O1215">
        <f t="shared" si="57"/>
        <v>102</v>
      </c>
      <c r="P1215" s="6">
        <f t="shared" si="58"/>
        <v>61.53</v>
      </c>
      <c r="Q1215" s="12" t="s">
        <v>8336</v>
      </c>
      <c r="R1215" t="s">
        <v>8337</v>
      </c>
      <c r="S1215">
        <f t="shared" si="59"/>
        <v>2016</v>
      </c>
    </row>
    <row r="1216" spans="1:19" ht="32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42164.840335648143</v>
      </c>
      <c r="J1216" s="10">
        <v>42104.840335648143</v>
      </c>
      <c r="K1216" t="b">
        <v>0</v>
      </c>
      <c r="L1216">
        <v>25</v>
      </c>
      <c r="M1216" t="b">
        <v>1</v>
      </c>
      <c r="N1216" t="s">
        <v>8283</v>
      </c>
      <c r="O1216">
        <f t="shared" si="57"/>
        <v>132</v>
      </c>
      <c r="P1216" s="6">
        <f t="shared" si="58"/>
        <v>105.44</v>
      </c>
      <c r="Q1216" s="12" t="s">
        <v>8336</v>
      </c>
      <c r="R1216" t="s">
        <v>8337</v>
      </c>
      <c r="S1216">
        <f t="shared" si="59"/>
        <v>2015</v>
      </c>
    </row>
    <row r="1217" spans="1:19" ht="32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41789.923101851848</v>
      </c>
      <c r="J1217" s="10">
        <v>41759.923101851848</v>
      </c>
      <c r="K1217" t="b">
        <v>0</v>
      </c>
      <c r="L1217">
        <v>549</v>
      </c>
      <c r="M1217" t="b">
        <v>1</v>
      </c>
      <c r="N1217" t="s">
        <v>8283</v>
      </c>
      <c r="O1217">
        <f t="shared" si="57"/>
        <v>786</v>
      </c>
      <c r="P1217" s="6">
        <f t="shared" si="58"/>
        <v>71.59</v>
      </c>
      <c r="Q1217" s="12" t="s">
        <v>8336</v>
      </c>
      <c r="R1217" t="s">
        <v>8337</v>
      </c>
      <c r="S1217">
        <f t="shared" si="59"/>
        <v>2014</v>
      </c>
    </row>
    <row r="1218" spans="1:19" ht="16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42279.960416666669</v>
      </c>
      <c r="J1218" s="10">
        <v>42247.616400462968</v>
      </c>
      <c r="K1218" t="b">
        <v>0</v>
      </c>
      <c r="L1218">
        <v>222</v>
      </c>
      <c r="M1218" t="b">
        <v>1</v>
      </c>
      <c r="N1218" t="s">
        <v>8283</v>
      </c>
      <c r="O1218">
        <f t="shared" si="57"/>
        <v>146</v>
      </c>
      <c r="P1218" s="6">
        <f t="shared" si="58"/>
        <v>91.88</v>
      </c>
      <c r="Q1218" s="12" t="s">
        <v>8336</v>
      </c>
      <c r="R1218" t="s">
        <v>8337</v>
      </c>
      <c r="S1218">
        <f t="shared" si="59"/>
        <v>2015</v>
      </c>
    </row>
    <row r="1219" spans="1:19" ht="32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42565.809490740736</v>
      </c>
      <c r="J1219" s="10">
        <v>42535.809490740736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 s="6">
        <f t="shared" si="58"/>
        <v>148.57</v>
      </c>
      <c r="Q1219" s="12" t="s">
        <v>8336</v>
      </c>
      <c r="R1219" t="s">
        <v>8337</v>
      </c>
      <c r="S1219">
        <f t="shared" si="59"/>
        <v>2016</v>
      </c>
    </row>
    <row r="1220" spans="1:19" ht="32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42309.125</v>
      </c>
      <c r="J1220" s="10">
        <v>42278.662037037036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 s="6">
        <f t="shared" si="58"/>
        <v>174.21</v>
      </c>
      <c r="Q1220" s="12" t="s">
        <v>8336</v>
      </c>
      <c r="R1220" t="s">
        <v>8337</v>
      </c>
      <c r="S1220">
        <f t="shared" si="59"/>
        <v>2015</v>
      </c>
    </row>
    <row r="1221" spans="1:19" ht="16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42663.461956018524</v>
      </c>
      <c r="J1221" s="10">
        <v>42633.461956018524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 s="6">
        <f t="shared" si="58"/>
        <v>102.86</v>
      </c>
      <c r="Q1221" s="12" t="s">
        <v>8336</v>
      </c>
      <c r="R1221" t="s">
        <v>8337</v>
      </c>
      <c r="S1221">
        <f t="shared" si="59"/>
        <v>2016</v>
      </c>
    </row>
    <row r="1222" spans="1:19" ht="32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42241.628611111111</v>
      </c>
      <c r="J1222" s="10">
        <v>42211.628611111111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 s="6">
        <f t="shared" si="58"/>
        <v>111.18</v>
      </c>
      <c r="Q1222" s="12" t="s">
        <v>8336</v>
      </c>
      <c r="R1222" t="s">
        <v>8337</v>
      </c>
      <c r="S1222">
        <f t="shared" si="59"/>
        <v>2015</v>
      </c>
    </row>
    <row r="1223" spans="1:19" ht="32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42708</v>
      </c>
      <c r="J1223" s="10">
        <v>42680.47555555556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 s="6">
        <f t="shared" si="58"/>
        <v>23.8</v>
      </c>
      <c r="Q1223" s="12" t="s">
        <v>8336</v>
      </c>
      <c r="R1223" t="s">
        <v>8337</v>
      </c>
      <c r="S1223">
        <f t="shared" si="59"/>
        <v>2016</v>
      </c>
    </row>
    <row r="1224" spans="1:19" ht="16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42461.166666666672</v>
      </c>
      <c r="J1224" s="10">
        <v>42430.720451388886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 s="6">
        <f t="shared" si="58"/>
        <v>81.27</v>
      </c>
      <c r="Q1224" s="12" t="s">
        <v>8336</v>
      </c>
      <c r="R1224" t="s">
        <v>8337</v>
      </c>
      <c r="S1224">
        <f t="shared" si="59"/>
        <v>2016</v>
      </c>
    </row>
    <row r="1225" spans="1:19" ht="16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42684.218854166669</v>
      </c>
      <c r="J1225" s="10">
        <v>42654.177187499998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 s="6">
        <f t="shared" si="58"/>
        <v>116.21</v>
      </c>
      <c r="Q1225" s="12" t="s">
        <v>8336</v>
      </c>
      <c r="R1225" t="s">
        <v>8337</v>
      </c>
      <c r="S1225">
        <f t="shared" si="59"/>
        <v>2016</v>
      </c>
    </row>
    <row r="1226" spans="1:19" ht="16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41796.549791666665</v>
      </c>
      <c r="J1226" s="10">
        <v>41736.549791666665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60">ROUND(E1226/D1226*100,0)</f>
        <v>7</v>
      </c>
      <c r="P1226" s="6">
        <f t="shared" ref="P1226:P1289" si="61">IFERROR(ROUND(E1226/L1226,2),"0")</f>
        <v>58.89</v>
      </c>
      <c r="Q1226" s="12" t="s">
        <v>8323</v>
      </c>
      <c r="R1226" t="s">
        <v>8338</v>
      </c>
      <c r="S1226">
        <f t="shared" ref="S1226:S1289" si="62">YEAR(J1226)</f>
        <v>2014</v>
      </c>
    </row>
    <row r="1227" spans="1:19" ht="32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41569.905995370369</v>
      </c>
      <c r="J1227" s="10">
        <v>41509.905995370369</v>
      </c>
      <c r="K1227" t="b">
        <v>0</v>
      </c>
      <c r="L1227">
        <v>3</v>
      </c>
      <c r="M1227" t="b">
        <v>0</v>
      </c>
      <c r="N1227" t="s">
        <v>8284</v>
      </c>
      <c r="O1227">
        <f t="shared" si="60"/>
        <v>4</v>
      </c>
      <c r="P1227" s="6">
        <f t="shared" si="61"/>
        <v>44</v>
      </c>
      <c r="Q1227" s="12" t="s">
        <v>8323</v>
      </c>
      <c r="R1227" t="s">
        <v>8338</v>
      </c>
      <c r="S1227">
        <f t="shared" si="62"/>
        <v>2013</v>
      </c>
    </row>
    <row r="1228" spans="1:19" ht="32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41750.041666666664</v>
      </c>
      <c r="J1228" s="10">
        <v>41715.874780092592</v>
      </c>
      <c r="K1228" t="b">
        <v>0</v>
      </c>
      <c r="L1228">
        <v>40</v>
      </c>
      <c r="M1228" t="b">
        <v>0</v>
      </c>
      <c r="N1228" t="s">
        <v>8284</v>
      </c>
      <c r="O1228">
        <f t="shared" si="60"/>
        <v>4</v>
      </c>
      <c r="P1228" s="6">
        <f t="shared" si="61"/>
        <v>48.43</v>
      </c>
      <c r="Q1228" s="12" t="s">
        <v>8323</v>
      </c>
      <c r="R1228" t="s">
        <v>8338</v>
      </c>
      <c r="S1228">
        <f t="shared" si="62"/>
        <v>2014</v>
      </c>
    </row>
    <row r="1229" spans="1:19" ht="32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41858.291666666664</v>
      </c>
      <c r="J1229" s="10">
        <v>41827.919166666667</v>
      </c>
      <c r="K1229" t="b">
        <v>0</v>
      </c>
      <c r="L1229">
        <v>0</v>
      </c>
      <c r="M1229" t="b">
        <v>0</v>
      </c>
      <c r="N1229" t="s">
        <v>8284</v>
      </c>
      <c r="O1229">
        <f t="shared" si="60"/>
        <v>0</v>
      </c>
      <c r="P1229" s="6" t="str">
        <f t="shared" si="61"/>
        <v>0</v>
      </c>
      <c r="Q1229" s="12" t="s">
        <v>8323</v>
      </c>
      <c r="R1229" t="s">
        <v>8338</v>
      </c>
      <c r="S1229">
        <f t="shared" si="62"/>
        <v>2014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40814.729259259257</v>
      </c>
      <c r="J1230" s="10">
        <v>40754.729259259257</v>
      </c>
      <c r="K1230" t="b">
        <v>0</v>
      </c>
      <c r="L1230">
        <v>24</v>
      </c>
      <c r="M1230" t="b">
        <v>0</v>
      </c>
      <c r="N1230" t="s">
        <v>8284</v>
      </c>
      <c r="O1230">
        <f t="shared" si="60"/>
        <v>29</v>
      </c>
      <c r="P1230" s="6">
        <f t="shared" si="61"/>
        <v>61.04</v>
      </c>
      <c r="Q1230" s="12" t="s">
        <v>8323</v>
      </c>
      <c r="R1230" t="s">
        <v>8338</v>
      </c>
      <c r="S1230">
        <f t="shared" si="62"/>
        <v>2011</v>
      </c>
    </row>
    <row r="1231" spans="1:19" ht="32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41015.666666666664</v>
      </c>
      <c r="J1231" s="10">
        <v>40985.459803240738</v>
      </c>
      <c r="K1231" t="b">
        <v>0</v>
      </c>
      <c r="L1231">
        <v>1</v>
      </c>
      <c r="M1231" t="b">
        <v>0</v>
      </c>
      <c r="N1231" t="s">
        <v>8284</v>
      </c>
      <c r="O1231">
        <f t="shared" si="60"/>
        <v>1</v>
      </c>
      <c r="P1231" s="6">
        <f t="shared" si="61"/>
        <v>25</v>
      </c>
      <c r="Q1231" s="12" t="s">
        <v>8323</v>
      </c>
      <c r="R1231" t="s">
        <v>8338</v>
      </c>
      <c r="S1231">
        <f t="shared" si="62"/>
        <v>2012</v>
      </c>
    </row>
    <row r="1232" spans="1:19" ht="32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40598.972569444442</v>
      </c>
      <c r="J1232" s="10">
        <v>40568.972569444442</v>
      </c>
      <c r="K1232" t="b">
        <v>0</v>
      </c>
      <c r="L1232">
        <v>0</v>
      </c>
      <c r="M1232" t="b">
        <v>0</v>
      </c>
      <c r="N1232" t="s">
        <v>8284</v>
      </c>
      <c r="O1232">
        <f t="shared" si="60"/>
        <v>0</v>
      </c>
      <c r="P1232" s="6" t="str">
        <f t="shared" si="61"/>
        <v>0</v>
      </c>
      <c r="Q1232" s="12" t="s">
        <v>8323</v>
      </c>
      <c r="R1232" t="s">
        <v>8338</v>
      </c>
      <c r="S1232">
        <f t="shared" si="62"/>
        <v>2011</v>
      </c>
    </row>
    <row r="1233" spans="1:19" ht="32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42244.041666666672</v>
      </c>
      <c r="J1233" s="10">
        <v>42193.941759259258</v>
      </c>
      <c r="K1233" t="b">
        <v>0</v>
      </c>
      <c r="L1233">
        <v>0</v>
      </c>
      <c r="M1233" t="b">
        <v>0</v>
      </c>
      <c r="N1233" t="s">
        <v>8284</v>
      </c>
      <c r="O1233">
        <f t="shared" si="60"/>
        <v>0</v>
      </c>
      <c r="P1233" s="6" t="str">
        <f t="shared" si="61"/>
        <v>0</v>
      </c>
      <c r="Q1233" s="12" t="s">
        <v>8323</v>
      </c>
      <c r="R1233" t="s">
        <v>8338</v>
      </c>
      <c r="S1233">
        <f t="shared" si="62"/>
        <v>2015</v>
      </c>
    </row>
    <row r="1234" spans="1:19" ht="32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41553.848032407404</v>
      </c>
      <c r="J1234" s="10">
        <v>41506.848032407404</v>
      </c>
      <c r="K1234" t="b">
        <v>0</v>
      </c>
      <c r="L1234">
        <v>1</v>
      </c>
      <c r="M1234" t="b">
        <v>0</v>
      </c>
      <c r="N1234" t="s">
        <v>8284</v>
      </c>
      <c r="O1234">
        <f t="shared" si="60"/>
        <v>1</v>
      </c>
      <c r="P1234" s="6">
        <f t="shared" si="61"/>
        <v>40</v>
      </c>
      <c r="Q1234" s="12" t="s">
        <v>8323</v>
      </c>
      <c r="R1234" t="s">
        <v>8338</v>
      </c>
      <c r="S1234">
        <f t="shared" si="62"/>
        <v>2013</v>
      </c>
    </row>
    <row r="1235" spans="1:19" ht="32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40960.948773148149</v>
      </c>
      <c r="J1235" s="10">
        <v>40939.948773148149</v>
      </c>
      <c r="K1235" t="b">
        <v>0</v>
      </c>
      <c r="L1235">
        <v>6</v>
      </c>
      <c r="M1235" t="b">
        <v>0</v>
      </c>
      <c r="N1235" t="s">
        <v>8284</v>
      </c>
      <c r="O1235">
        <f t="shared" si="60"/>
        <v>12</v>
      </c>
      <c r="P1235" s="6">
        <f t="shared" si="61"/>
        <v>19.329999999999998</v>
      </c>
      <c r="Q1235" s="12" t="s">
        <v>8323</v>
      </c>
      <c r="R1235" t="s">
        <v>8338</v>
      </c>
      <c r="S1235">
        <f t="shared" si="62"/>
        <v>2012</v>
      </c>
    </row>
    <row r="1236" spans="1:19" ht="32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42037.788680555561</v>
      </c>
      <c r="J1236" s="10">
        <v>42007.788680555561</v>
      </c>
      <c r="K1236" t="b">
        <v>0</v>
      </c>
      <c r="L1236">
        <v>0</v>
      </c>
      <c r="M1236" t="b">
        <v>0</v>
      </c>
      <c r="N1236" t="s">
        <v>8284</v>
      </c>
      <c r="O1236">
        <f t="shared" si="60"/>
        <v>0</v>
      </c>
      <c r="P1236" s="6" t="str">
        <f t="shared" si="61"/>
        <v>0</v>
      </c>
      <c r="Q1236" s="12" t="s">
        <v>8323</v>
      </c>
      <c r="R1236" t="s">
        <v>8338</v>
      </c>
      <c r="S1236">
        <f t="shared" si="62"/>
        <v>2015</v>
      </c>
    </row>
    <row r="1237" spans="1:19" ht="32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41623.135405092595</v>
      </c>
      <c r="J1237" s="10">
        <v>41583.135405092595</v>
      </c>
      <c r="K1237" t="b">
        <v>0</v>
      </c>
      <c r="L1237">
        <v>6</v>
      </c>
      <c r="M1237" t="b">
        <v>0</v>
      </c>
      <c r="N1237" t="s">
        <v>8284</v>
      </c>
      <c r="O1237">
        <f t="shared" si="60"/>
        <v>3</v>
      </c>
      <c r="P1237" s="6">
        <f t="shared" si="61"/>
        <v>35</v>
      </c>
      <c r="Q1237" s="12" t="s">
        <v>8323</v>
      </c>
      <c r="R1237" t="s">
        <v>8338</v>
      </c>
      <c r="S1237">
        <f t="shared" si="62"/>
        <v>2013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41118.666666666664</v>
      </c>
      <c r="J1238" s="10">
        <v>41110.680138888885</v>
      </c>
      <c r="K1238" t="b">
        <v>0</v>
      </c>
      <c r="L1238">
        <v>0</v>
      </c>
      <c r="M1238" t="b">
        <v>0</v>
      </c>
      <c r="N1238" t="s">
        <v>8284</v>
      </c>
      <c r="O1238">
        <f t="shared" si="60"/>
        <v>0</v>
      </c>
      <c r="P1238" s="6" t="str">
        <f t="shared" si="61"/>
        <v>0</v>
      </c>
      <c r="Q1238" s="12" t="s">
        <v>8323</v>
      </c>
      <c r="R1238" t="s">
        <v>8338</v>
      </c>
      <c r="S1238">
        <f t="shared" si="62"/>
        <v>2012</v>
      </c>
    </row>
    <row r="1239" spans="1:19" ht="32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41145.283159722225</v>
      </c>
      <c r="J1239" s="10">
        <v>41125.283159722225</v>
      </c>
      <c r="K1239" t="b">
        <v>0</v>
      </c>
      <c r="L1239">
        <v>0</v>
      </c>
      <c r="M1239" t="b">
        <v>0</v>
      </c>
      <c r="N1239" t="s">
        <v>8284</v>
      </c>
      <c r="O1239">
        <f t="shared" si="60"/>
        <v>0</v>
      </c>
      <c r="P1239" s="6" t="str">
        <f t="shared" si="61"/>
        <v>0</v>
      </c>
      <c r="Q1239" s="12" t="s">
        <v>8323</v>
      </c>
      <c r="R1239" t="s">
        <v>8338</v>
      </c>
      <c r="S1239">
        <f t="shared" si="62"/>
        <v>2012</v>
      </c>
    </row>
    <row r="1240" spans="1:19" ht="32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40761.61037037037</v>
      </c>
      <c r="J1240" s="10">
        <v>40731.61037037037</v>
      </c>
      <c r="K1240" t="b">
        <v>0</v>
      </c>
      <c r="L1240">
        <v>3</v>
      </c>
      <c r="M1240" t="b">
        <v>0</v>
      </c>
      <c r="N1240" t="s">
        <v>8284</v>
      </c>
      <c r="O1240">
        <f t="shared" si="60"/>
        <v>18</v>
      </c>
      <c r="P1240" s="6">
        <f t="shared" si="61"/>
        <v>59.33</v>
      </c>
      <c r="Q1240" s="12" t="s">
        <v>8323</v>
      </c>
      <c r="R1240" t="s">
        <v>8338</v>
      </c>
      <c r="S1240">
        <f t="shared" si="62"/>
        <v>2011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40913.962581018517</v>
      </c>
      <c r="J1241" s="10">
        <v>40883.962581018517</v>
      </c>
      <c r="K1241" t="b">
        <v>0</v>
      </c>
      <c r="L1241">
        <v>0</v>
      </c>
      <c r="M1241" t="b">
        <v>0</v>
      </c>
      <c r="N1241" t="s">
        <v>8284</v>
      </c>
      <c r="O1241">
        <f t="shared" si="60"/>
        <v>0</v>
      </c>
      <c r="P1241" s="6" t="str">
        <f t="shared" si="61"/>
        <v>0</v>
      </c>
      <c r="Q1241" s="12" t="s">
        <v>8323</v>
      </c>
      <c r="R1241" t="s">
        <v>8338</v>
      </c>
      <c r="S1241">
        <f t="shared" si="62"/>
        <v>2011</v>
      </c>
    </row>
    <row r="1242" spans="1:19" ht="16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41467.910416666666</v>
      </c>
      <c r="J1242" s="10">
        <v>41409.040011574078</v>
      </c>
      <c r="K1242" t="b">
        <v>0</v>
      </c>
      <c r="L1242">
        <v>8</v>
      </c>
      <c r="M1242" t="b">
        <v>0</v>
      </c>
      <c r="N1242" t="s">
        <v>8284</v>
      </c>
      <c r="O1242">
        <f t="shared" si="60"/>
        <v>3</v>
      </c>
      <c r="P1242" s="6">
        <f t="shared" si="61"/>
        <v>30.13</v>
      </c>
      <c r="Q1242" s="12" t="s">
        <v>8323</v>
      </c>
      <c r="R1242" t="s">
        <v>8338</v>
      </c>
      <c r="S1242">
        <f t="shared" si="62"/>
        <v>2013</v>
      </c>
    </row>
    <row r="1243" spans="1:19" ht="32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41946.249305555553</v>
      </c>
      <c r="J1243" s="10">
        <v>41923.837731481479</v>
      </c>
      <c r="K1243" t="b">
        <v>0</v>
      </c>
      <c r="L1243">
        <v>34</v>
      </c>
      <c r="M1243" t="b">
        <v>0</v>
      </c>
      <c r="N1243" t="s">
        <v>8284</v>
      </c>
      <c r="O1243">
        <f t="shared" si="60"/>
        <v>51</v>
      </c>
      <c r="P1243" s="6">
        <f t="shared" si="61"/>
        <v>74.62</v>
      </c>
      <c r="Q1243" s="12" t="s">
        <v>8323</v>
      </c>
      <c r="R1243" t="s">
        <v>8338</v>
      </c>
      <c r="S1243">
        <f t="shared" si="62"/>
        <v>2014</v>
      </c>
    </row>
    <row r="1244" spans="1:19" ht="32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40797.554166666669</v>
      </c>
      <c r="J1244" s="10">
        <v>40782.165532407409</v>
      </c>
      <c r="K1244" t="b">
        <v>0</v>
      </c>
      <c r="L1244">
        <v>1</v>
      </c>
      <c r="M1244" t="b">
        <v>0</v>
      </c>
      <c r="N1244" t="s">
        <v>8284</v>
      </c>
      <c r="O1244">
        <f t="shared" si="60"/>
        <v>1</v>
      </c>
      <c r="P1244" s="6">
        <f t="shared" si="61"/>
        <v>5</v>
      </c>
      <c r="Q1244" s="12" t="s">
        <v>8323</v>
      </c>
      <c r="R1244" t="s">
        <v>8338</v>
      </c>
      <c r="S1244">
        <f t="shared" si="62"/>
        <v>2011</v>
      </c>
    </row>
    <row r="1245" spans="1:19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40732.875</v>
      </c>
      <c r="J1245" s="10">
        <v>40671.879293981481</v>
      </c>
      <c r="K1245" t="b">
        <v>0</v>
      </c>
      <c r="L1245">
        <v>38</v>
      </c>
      <c r="M1245" t="b">
        <v>0</v>
      </c>
      <c r="N1245" t="s">
        <v>8284</v>
      </c>
      <c r="O1245">
        <f t="shared" si="60"/>
        <v>14</v>
      </c>
      <c r="P1245" s="6">
        <f t="shared" si="61"/>
        <v>44.5</v>
      </c>
      <c r="Q1245" s="12" t="s">
        <v>8323</v>
      </c>
      <c r="R1245" t="s">
        <v>8338</v>
      </c>
      <c r="S1245">
        <f t="shared" si="62"/>
        <v>2011</v>
      </c>
    </row>
    <row r="1246" spans="1:19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41386.875</v>
      </c>
      <c r="J1246" s="10">
        <v>41355.825497685189</v>
      </c>
      <c r="K1246" t="b">
        <v>1</v>
      </c>
      <c r="L1246">
        <v>45</v>
      </c>
      <c r="M1246" t="b">
        <v>1</v>
      </c>
      <c r="N1246" t="s">
        <v>8274</v>
      </c>
      <c r="O1246">
        <f t="shared" si="60"/>
        <v>104</v>
      </c>
      <c r="P1246" s="6">
        <f t="shared" si="61"/>
        <v>46.13</v>
      </c>
      <c r="Q1246" s="12" t="s">
        <v>8323</v>
      </c>
      <c r="R1246" t="s">
        <v>8324</v>
      </c>
      <c r="S1246">
        <f t="shared" si="62"/>
        <v>2013</v>
      </c>
    </row>
    <row r="1247" spans="1:19" ht="3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41804.59993055556</v>
      </c>
      <c r="J1247" s="10">
        <v>41774.59993055556</v>
      </c>
      <c r="K1247" t="b">
        <v>1</v>
      </c>
      <c r="L1247">
        <v>17</v>
      </c>
      <c r="M1247" t="b">
        <v>1</v>
      </c>
      <c r="N1247" t="s">
        <v>8274</v>
      </c>
      <c r="O1247">
        <f t="shared" si="60"/>
        <v>120</v>
      </c>
      <c r="P1247" s="6">
        <f t="shared" si="61"/>
        <v>141.47</v>
      </c>
      <c r="Q1247" s="12" t="s">
        <v>8323</v>
      </c>
      <c r="R1247" t="s">
        <v>8324</v>
      </c>
      <c r="S1247">
        <f t="shared" si="62"/>
        <v>2014</v>
      </c>
    </row>
    <row r="1248" spans="1:19" ht="32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40883.085057870368</v>
      </c>
      <c r="J1248" s="10">
        <v>40838.043391203704</v>
      </c>
      <c r="K1248" t="b">
        <v>1</v>
      </c>
      <c r="L1248">
        <v>31</v>
      </c>
      <c r="M1248" t="b">
        <v>1</v>
      </c>
      <c r="N1248" t="s">
        <v>8274</v>
      </c>
      <c r="O1248">
        <f t="shared" si="60"/>
        <v>117</v>
      </c>
      <c r="P1248" s="6">
        <f t="shared" si="61"/>
        <v>75.48</v>
      </c>
      <c r="Q1248" s="12" t="s">
        <v>8323</v>
      </c>
      <c r="R1248" t="s">
        <v>8324</v>
      </c>
      <c r="S1248">
        <f t="shared" si="62"/>
        <v>2011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41400.292303240742</v>
      </c>
      <c r="J1249" s="10">
        <v>41370.292303240742</v>
      </c>
      <c r="K1249" t="b">
        <v>1</v>
      </c>
      <c r="L1249">
        <v>50</v>
      </c>
      <c r="M1249" t="b">
        <v>1</v>
      </c>
      <c r="N1249" t="s">
        <v>8274</v>
      </c>
      <c r="O1249">
        <f t="shared" si="60"/>
        <v>122</v>
      </c>
      <c r="P1249" s="6">
        <f t="shared" si="61"/>
        <v>85.5</v>
      </c>
      <c r="Q1249" s="12" t="s">
        <v>8323</v>
      </c>
      <c r="R1249" t="s">
        <v>8324</v>
      </c>
      <c r="S1249">
        <f t="shared" si="62"/>
        <v>2013</v>
      </c>
    </row>
    <row r="1250" spans="1:19" ht="16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41803.290972222225</v>
      </c>
      <c r="J1250" s="10">
        <v>41767.656863425924</v>
      </c>
      <c r="K1250" t="b">
        <v>1</v>
      </c>
      <c r="L1250">
        <v>59</v>
      </c>
      <c r="M1250" t="b">
        <v>1</v>
      </c>
      <c r="N1250" t="s">
        <v>8274</v>
      </c>
      <c r="O1250">
        <f t="shared" si="60"/>
        <v>152</v>
      </c>
      <c r="P1250" s="6">
        <f t="shared" si="61"/>
        <v>64.25</v>
      </c>
      <c r="Q1250" s="12" t="s">
        <v>8323</v>
      </c>
      <c r="R1250" t="s">
        <v>8324</v>
      </c>
      <c r="S1250">
        <f t="shared" si="62"/>
        <v>2014</v>
      </c>
    </row>
    <row r="1251" spans="1:19" ht="32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41097.740868055553</v>
      </c>
      <c r="J1251" s="10">
        <v>41067.740868055553</v>
      </c>
      <c r="K1251" t="b">
        <v>1</v>
      </c>
      <c r="L1251">
        <v>81</v>
      </c>
      <c r="M1251" t="b">
        <v>1</v>
      </c>
      <c r="N1251" t="s">
        <v>8274</v>
      </c>
      <c r="O1251">
        <f t="shared" si="60"/>
        <v>104</v>
      </c>
      <c r="P1251" s="6">
        <f t="shared" si="61"/>
        <v>64.47</v>
      </c>
      <c r="Q1251" s="12" t="s">
        <v>8323</v>
      </c>
      <c r="R1251" t="s">
        <v>8324</v>
      </c>
      <c r="S1251">
        <f t="shared" si="62"/>
        <v>2012</v>
      </c>
    </row>
    <row r="1252" spans="1:19" ht="32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41888.64271990741</v>
      </c>
      <c r="J1252" s="10">
        <v>41843.64271990741</v>
      </c>
      <c r="K1252" t="b">
        <v>1</v>
      </c>
      <c r="L1252">
        <v>508</v>
      </c>
      <c r="M1252" t="b">
        <v>1</v>
      </c>
      <c r="N1252" t="s">
        <v>8274</v>
      </c>
      <c r="O1252">
        <f t="shared" si="60"/>
        <v>200</v>
      </c>
      <c r="P1252" s="6">
        <f t="shared" si="61"/>
        <v>118.2</v>
      </c>
      <c r="Q1252" s="12" t="s">
        <v>8323</v>
      </c>
      <c r="R1252" t="s">
        <v>8324</v>
      </c>
      <c r="S1252">
        <f t="shared" si="62"/>
        <v>2014</v>
      </c>
    </row>
    <row r="1253" spans="1:19" ht="16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40811.814432870371</v>
      </c>
      <c r="J1253" s="10">
        <v>40751.814432870371</v>
      </c>
      <c r="K1253" t="b">
        <v>1</v>
      </c>
      <c r="L1253">
        <v>74</v>
      </c>
      <c r="M1253" t="b">
        <v>1</v>
      </c>
      <c r="N1253" t="s">
        <v>8274</v>
      </c>
      <c r="O1253">
        <f t="shared" si="60"/>
        <v>102</v>
      </c>
      <c r="P1253" s="6">
        <f t="shared" si="61"/>
        <v>82.54</v>
      </c>
      <c r="Q1253" s="12" t="s">
        <v>8323</v>
      </c>
      <c r="R1253" t="s">
        <v>8324</v>
      </c>
      <c r="S1253">
        <f t="shared" si="62"/>
        <v>2011</v>
      </c>
    </row>
    <row r="1254" spans="1:19" ht="32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41571.988067129627</v>
      </c>
      <c r="J1254" s="10">
        <v>41543.988067129627</v>
      </c>
      <c r="K1254" t="b">
        <v>1</v>
      </c>
      <c r="L1254">
        <v>141</v>
      </c>
      <c r="M1254" t="b">
        <v>1</v>
      </c>
      <c r="N1254" t="s">
        <v>8274</v>
      </c>
      <c r="O1254">
        <f t="shared" si="60"/>
        <v>138</v>
      </c>
      <c r="P1254" s="6">
        <f t="shared" si="61"/>
        <v>34.17</v>
      </c>
      <c r="Q1254" s="12" t="s">
        <v>8323</v>
      </c>
      <c r="R1254" t="s">
        <v>8324</v>
      </c>
      <c r="S1254">
        <f t="shared" si="62"/>
        <v>2013</v>
      </c>
    </row>
    <row r="1255" spans="1:19" ht="32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41885.783645833333</v>
      </c>
      <c r="J1255" s="10">
        <v>41855.783645833333</v>
      </c>
      <c r="K1255" t="b">
        <v>1</v>
      </c>
      <c r="L1255">
        <v>711</v>
      </c>
      <c r="M1255" t="b">
        <v>1</v>
      </c>
      <c r="N1255" t="s">
        <v>8274</v>
      </c>
      <c r="O1255">
        <f t="shared" si="60"/>
        <v>303833</v>
      </c>
      <c r="P1255" s="6">
        <f t="shared" si="61"/>
        <v>42.73</v>
      </c>
      <c r="Q1255" s="12" t="s">
        <v>8323</v>
      </c>
      <c r="R1255" t="s">
        <v>8324</v>
      </c>
      <c r="S1255">
        <f t="shared" si="62"/>
        <v>2014</v>
      </c>
    </row>
    <row r="1256" spans="1:19" ht="32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40544.207638888889</v>
      </c>
      <c r="J1256" s="10">
        <v>40487.621365740742</v>
      </c>
      <c r="K1256" t="b">
        <v>1</v>
      </c>
      <c r="L1256">
        <v>141</v>
      </c>
      <c r="M1256" t="b">
        <v>1</v>
      </c>
      <c r="N1256" t="s">
        <v>8274</v>
      </c>
      <c r="O1256">
        <f t="shared" si="60"/>
        <v>199</v>
      </c>
      <c r="P1256" s="6">
        <f t="shared" si="61"/>
        <v>94.49</v>
      </c>
      <c r="Q1256" s="12" t="s">
        <v>8323</v>
      </c>
      <c r="R1256" t="s">
        <v>8324</v>
      </c>
      <c r="S1256">
        <f t="shared" si="62"/>
        <v>2010</v>
      </c>
    </row>
    <row r="1257" spans="1:19" ht="3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41609.887175925927</v>
      </c>
      <c r="J1257" s="10">
        <v>41579.845509259263</v>
      </c>
      <c r="K1257" t="b">
        <v>1</v>
      </c>
      <c r="L1257">
        <v>109</v>
      </c>
      <c r="M1257" t="b">
        <v>1</v>
      </c>
      <c r="N1257" t="s">
        <v>8274</v>
      </c>
      <c r="O1257">
        <f t="shared" si="60"/>
        <v>202</v>
      </c>
      <c r="P1257" s="6">
        <f t="shared" si="61"/>
        <v>55.7</v>
      </c>
      <c r="Q1257" s="12" t="s">
        <v>8323</v>
      </c>
      <c r="R1257" t="s">
        <v>8324</v>
      </c>
      <c r="S1257">
        <f t="shared" si="62"/>
        <v>2013</v>
      </c>
    </row>
    <row r="1258" spans="1:19" ht="32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40951.919340277775</v>
      </c>
      <c r="J1258" s="10">
        <v>40921.919340277775</v>
      </c>
      <c r="K1258" t="b">
        <v>1</v>
      </c>
      <c r="L1258">
        <v>361</v>
      </c>
      <c r="M1258" t="b">
        <v>1</v>
      </c>
      <c r="N1258" t="s">
        <v>8274</v>
      </c>
      <c r="O1258">
        <f t="shared" si="60"/>
        <v>118</v>
      </c>
      <c r="P1258" s="6">
        <f t="shared" si="61"/>
        <v>98.03</v>
      </c>
      <c r="Q1258" s="12" t="s">
        <v>8323</v>
      </c>
      <c r="R1258" t="s">
        <v>8324</v>
      </c>
      <c r="S1258">
        <f t="shared" si="62"/>
        <v>2012</v>
      </c>
    </row>
    <row r="1259" spans="1:19" ht="32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40636.043865740743</v>
      </c>
      <c r="J1259" s="10">
        <v>40587.085532407407</v>
      </c>
      <c r="K1259" t="b">
        <v>1</v>
      </c>
      <c r="L1259">
        <v>176</v>
      </c>
      <c r="M1259" t="b">
        <v>1</v>
      </c>
      <c r="N1259" t="s">
        <v>8274</v>
      </c>
      <c r="O1259">
        <f t="shared" si="60"/>
        <v>295</v>
      </c>
      <c r="P1259" s="6">
        <f t="shared" si="61"/>
        <v>92.1</v>
      </c>
      <c r="Q1259" s="12" t="s">
        <v>8323</v>
      </c>
      <c r="R1259" t="s">
        <v>8324</v>
      </c>
      <c r="S1259">
        <f t="shared" si="62"/>
        <v>2011</v>
      </c>
    </row>
    <row r="1260" spans="1:19" ht="32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41517.611250000002</v>
      </c>
      <c r="J1260" s="10">
        <v>41487.611250000002</v>
      </c>
      <c r="K1260" t="b">
        <v>1</v>
      </c>
      <c r="L1260">
        <v>670</v>
      </c>
      <c r="M1260" t="b">
        <v>1</v>
      </c>
      <c r="N1260" t="s">
        <v>8274</v>
      </c>
      <c r="O1260">
        <f t="shared" si="60"/>
        <v>213</v>
      </c>
      <c r="P1260" s="6">
        <f t="shared" si="61"/>
        <v>38.18</v>
      </c>
      <c r="Q1260" s="12" t="s">
        <v>8323</v>
      </c>
      <c r="R1260" t="s">
        <v>8324</v>
      </c>
      <c r="S1260">
        <f t="shared" si="62"/>
        <v>2013</v>
      </c>
    </row>
    <row r="1261" spans="1:19" ht="16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41799.165972222225</v>
      </c>
      <c r="J1261" s="10">
        <v>41766.970648148148</v>
      </c>
      <c r="K1261" t="b">
        <v>1</v>
      </c>
      <c r="L1261">
        <v>96</v>
      </c>
      <c r="M1261" t="b">
        <v>1</v>
      </c>
      <c r="N1261" t="s">
        <v>8274</v>
      </c>
      <c r="O1261">
        <f t="shared" si="60"/>
        <v>104</v>
      </c>
      <c r="P1261" s="6">
        <f t="shared" si="61"/>
        <v>27.15</v>
      </c>
      <c r="Q1261" s="12" t="s">
        <v>8323</v>
      </c>
      <c r="R1261" t="s">
        <v>8324</v>
      </c>
      <c r="S1261">
        <f t="shared" si="62"/>
        <v>2014</v>
      </c>
    </row>
    <row r="1262" spans="1:19" ht="32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41696.842824074076</v>
      </c>
      <c r="J1262" s="10">
        <v>41666.842824074076</v>
      </c>
      <c r="K1262" t="b">
        <v>1</v>
      </c>
      <c r="L1262">
        <v>74</v>
      </c>
      <c r="M1262" t="b">
        <v>1</v>
      </c>
      <c r="N1262" t="s">
        <v>8274</v>
      </c>
      <c r="O1262">
        <f t="shared" si="60"/>
        <v>114</v>
      </c>
      <c r="P1262" s="6">
        <f t="shared" si="61"/>
        <v>50.69</v>
      </c>
      <c r="Q1262" s="12" t="s">
        <v>8323</v>
      </c>
      <c r="R1262" t="s">
        <v>8324</v>
      </c>
      <c r="S1262">
        <f t="shared" si="62"/>
        <v>2014</v>
      </c>
    </row>
    <row r="1263" spans="1:19" ht="16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41668.342905092592</v>
      </c>
      <c r="J1263" s="10">
        <v>41638.342905092592</v>
      </c>
      <c r="K1263" t="b">
        <v>1</v>
      </c>
      <c r="L1263">
        <v>52</v>
      </c>
      <c r="M1263" t="b">
        <v>1</v>
      </c>
      <c r="N1263" t="s">
        <v>8274</v>
      </c>
      <c r="O1263">
        <f t="shared" si="60"/>
        <v>101</v>
      </c>
      <c r="P1263" s="6">
        <f t="shared" si="61"/>
        <v>38.94</v>
      </c>
      <c r="Q1263" s="12" t="s">
        <v>8323</v>
      </c>
      <c r="R1263" t="s">
        <v>8324</v>
      </c>
      <c r="S1263">
        <f t="shared" si="62"/>
        <v>2013</v>
      </c>
    </row>
    <row r="1264" spans="1:19" ht="32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41686.762638888889</v>
      </c>
      <c r="J1264" s="10">
        <v>41656.762638888889</v>
      </c>
      <c r="K1264" t="b">
        <v>1</v>
      </c>
      <c r="L1264">
        <v>105</v>
      </c>
      <c r="M1264" t="b">
        <v>1</v>
      </c>
      <c r="N1264" t="s">
        <v>8274</v>
      </c>
      <c r="O1264">
        <f t="shared" si="60"/>
        <v>125</v>
      </c>
      <c r="P1264" s="6">
        <f t="shared" si="61"/>
        <v>77.64</v>
      </c>
      <c r="Q1264" s="12" t="s">
        <v>8323</v>
      </c>
      <c r="R1264" t="s">
        <v>8324</v>
      </c>
      <c r="S1264">
        <f t="shared" si="62"/>
        <v>2014</v>
      </c>
    </row>
    <row r="1265" spans="1:19" ht="16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41727.041666666664</v>
      </c>
      <c r="J1265" s="10">
        <v>41692.084143518521</v>
      </c>
      <c r="K1265" t="b">
        <v>1</v>
      </c>
      <c r="L1265">
        <v>41</v>
      </c>
      <c r="M1265" t="b">
        <v>1</v>
      </c>
      <c r="N1265" t="s">
        <v>8274</v>
      </c>
      <c r="O1265">
        <f t="shared" si="60"/>
        <v>119</v>
      </c>
      <c r="P1265" s="6">
        <f t="shared" si="61"/>
        <v>43.54</v>
      </c>
      <c r="Q1265" s="12" t="s">
        <v>8323</v>
      </c>
      <c r="R1265" t="s">
        <v>8324</v>
      </c>
      <c r="S1265">
        <f t="shared" si="62"/>
        <v>2014</v>
      </c>
    </row>
    <row r="1266" spans="1:19" ht="32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41576.662997685184</v>
      </c>
      <c r="J1266" s="10">
        <v>41547.662997685184</v>
      </c>
      <c r="K1266" t="b">
        <v>1</v>
      </c>
      <c r="L1266">
        <v>34</v>
      </c>
      <c r="M1266" t="b">
        <v>1</v>
      </c>
      <c r="N1266" t="s">
        <v>8274</v>
      </c>
      <c r="O1266">
        <f t="shared" si="60"/>
        <v>166</v>
      </c>
      <c r="P1266" s="6">
        <f t="shared" si="61"/>
        <v>31.82</v>
      </c>
      <c r="Q1266" s="12" t="s">
        <v>8323</v>
      </c>
      <c r="R1266" t="s">
        <v>8324</v>
      </c>
      <c r="S1266">
        <f t="shared" si="62"/>
        <v>2013</v>
      </c>
    </row>
    <row r="1267" spans="1:19" ht="32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40512.655266203699</v>
      </c>
      <c r="J1267" s="10">
        <v>40465.655266203699</v>
      </c>
      <c r="K1267" t="b">
        <v>1</v>
      </c>
      <c r="L1267">
        <v>66</v>
      </c>
      <c r="M1267" t="b">
        <v>1</v>
      </c>
      <c r="N1267" t="s">
        <v>8274</v>
      </c>
      <c r="O1267">
        <f t="shared" si="60"/>
        <v>119</v>
      </c>
      <c r="P1267" s="6">
        <f t="shared" si="61"/>
        <v>63.18</v>
      </c>
      <c r="Q1267" s="12" t="s">
        <v>8323</v>
      </c>
      <c r="R1267" t="s">
        <v>8324</v>
      </c>
      <c r="S1267">
        <f t="shared" si="62"/>
        <v>2010</v>
      </c>
    </row>
    <row r="1268" spans="1:19" ht="16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41650.87667824074</v>
      </c>
      <c r="J1268" s="10">
        <v>41620.87667824074</v>
      </c>
      <c r="K1268" t="b">
        <v>1</v>
      </c>
      <c r="L1268">
        <v>50</v>
      </c>
      <c r="M1268" t="b">
        <v>1</v>
      </c>
      <c r="N1268" t="s">
        <v>8274</v>
      </c>
      <c r="O1268">
        <f t="shared" si="60"/>
        <v>100</v>
      </c>
      <c r="P1268" s="6">
        <f t="shared" si="61"/>
        <v>190.9</v>
      </c>
      <c r="Q1268" s="12" t="s">
        <v>8323</v>
      </c>
      <c r="R1268" t="s">
        <v>8324</v>
      </c>
      <c r="S1268">
        <f t="shared" si="62"/>
        <v>2013</v>
      </c>
    </row>
    <row r="1269" spans="1:19" ht="32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41479.585162037038</v>
      </c>
      <c r="J1269" s="10">
        <v>41449.585162037038</v>
      </c>
      <c r="K1269" t="b">
        <v>1</v>
      </c>
      <c r="L1269">
        <v>159</v>
      </c>
      <c r="M1269" t="b">
        <v>1</v>
      </c>
      <c r="N1269" t="s">
        <v>8274</v>
      </c>
      <c r="O1269">
        <f t="shared" si="60"/>
        <v>102</v>
      </c>
      <c r="P1269" s="6">
        <f t="shared" si="61"/>
        <v>140.86000000000001</v>
      </c>
      <c r="Q1269" s="12" t="s">
        <v>8323</v>
      </c>
      <c r="R1269" t="s">
        <v>8324</v>
      </c>
      <c r="S1269">
        <f t="shared" si="62"/>
        <v>2013</v>
      </c>
    </row>
    <row r="1270" spans="1:19" ht="16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41537.845451388886</v>
      </c>
      <c r="J1270" s="10">
        <v>41507.845451388886</v>
      </c>
      <c r="K1270" t="b">
        <v>1</v>
      </c>
      <c r="L1270">
        <v>182</v>
      </c>
      <c r="M1270" t="b">
        <v>1</v>
      </c>
      <c r="N1270" t="s">
        <v>8274</v>
      </c>
      <c r="O1270">
        <f t="shared" si="60"/>
        <v>117</v>
      </c>
      <c r="P1270" s="6">
        <f t="shared" si="61"/>
        <v>76.92</v>
      </c>
      <c r="Q1270" s="12" t="s">
        <v>8323</v>
      </c>
      <c r="R1270" t="s">
        <v>8324</v>
      </c>
      <c r="S1270">
        <f t="shared" si="62"/>
        <v>2013</v>
      </c>
    </row>
    <row r="1271" spans="1:19" ht="32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42476</v>
      </c>
      <c r="J1271" s="10">
        <v>42445.823055555556</v>
      </c>
      <c r="K1271" t="b">
        <v>1</v>
      </c>
      <c r="L1271">
        <v>206</v>
      </c>
      <c r="M1271" t="b">
        <v>1</v>
      </c>
      <c r="N1271" t="s">
        <v>8274</v>
      </c>
      <c r="O1271">
        <f t="shared" si="60"/>
        <v>109</v>
      </c>
      <c r="P1271" s="6">
        <f t="shared" si="61"/>
        <v>99.16</v>
      </c>
      <c r="Q1271" s="12" t="s">
        <v>8323</v>
      </c>
      <c r="R1271" t="s">
        <v>8324</v>
      </c>
      <c r="S1271">
        <f t="shared" si="62"/>
        <v>2016</v>
      </c>
    </row>
    <row r="1272" spans="1:19" ht="16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40993.815300925926</v>
      </c>
      <c r="J1272" s="10">
        <v>40933.85696759259</v>
      </c>
      <c r="K1272" t="b">
        <v>1</v>
      </c>
      <c r="L1272">
        <v>169</v>
      </c>
      <c r="M1272" t="b">
        <v>1</v>
      </c>
      <c r="N1272" t="s">
        <v>8274</v>
      </c>
      <c r="O1272">
        <f t="shared" si="60"/>
        <v>115</v>
      </c>
      <c r="P1272" s="6">
        <f t="shared" si="61"/>
        <v>67.88</v>
      </c>
      <c r="Q1272" s="12" t="s">
        <v>8323</v>
      </c>
      <c r="R1272" t="s">
        <v>8324</v>
      </c>
      <c r="S1272">
        <f t="shared" si="62"/>
        <v>2012</v>
      </c>
    </row>
    <row r="1273" spans="1:19" ht="32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41591.725219907406</v>
      </c>
      <c r="J1273" s="10">
        <v>41561.683553240742</v>
      </c>
      <c r="K1273" t="b">
        <v>1</v>
      </c>
      <c r="L1273">
        <v>31</v>
      </c>
      <c r="M1273" t="b">
        <v>1</v>
      </c>
      <c r="N1273" t="s">
        <v>8274</v>
      </c>
      <c r="O1273">
        <f t="shared" si="60"/>
        <v>102</v>
      </c>
      <c r="P1273" s="6">
        <f t="shared" si="61"/>
        <v>246.29</v>
      </c>
      <c r="Q1273" s="12" t="s">
        <v>8323</v>
      </c>
      <c r="R1273" t="s">
        <v>8324</v>
      </c>
      <c r="S1273">
        <f t="shared" si="62"/>
        <v>2013</v>
      </c>
    </row>
    <row r="1274" spans="1:19" ht="32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40344.166666666664</v>
      </c>
      <c r="J1274" s="10">
        <v>40274.745127314818</v>
      </c>
      <c r="K1274" t="b">
        <v>1</v>
      </c>
      <c r="L1274">
        <v>28</v>
      </c>
      <c r="M1274" t="b">
        <v>1</v>
      </c>
      <c r="N1274" t="s">
        <v>8274</v>
      </c>
      <c r="O1274">
        <f t="shared" si="60"/>
        <v>106</v>
      </c>
      <c r="P1274" s="6">
        <f t="shared" si="61"/>
        <v>189.29</v>
      </c>
      <c r="Q1274" s="12" t="s">
        <v>8323</v>
      </c>
      <c r="R1274" t="s">
        <v>8324</v>
      </c>
      <c r="S1274">
        <f t="shared" si="62"/>
        <v>2010</v>
      </c>
    </row>
    <row r="1275" spans="1:19" ht="16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41882.730219907404</v>
      </c>
      <c r="J1275" s="10">
        <v>41852.730219907404</v>
      </c>
      <c r="K1275" t="b">
        <v>1</v>
      </c>
      <c r="L1275">
        <v>54</v>
      </c>
      <c r="M1275" t="b">
        <v>1</v>
      </c>
      <c r="N1275" t="s">
        <v>8274</v>
      </c>
      <c r="O1275">
        <f t="shared" si="60"/>
        <v>104</v>
      </c>
      <c r="P1275" s="6">
        <f t="shared" si="61"/>
        <v>76.67</v>
      </c>
      <c r="Q1275" s="12" t="s">
        <v>8323</v>
      </c>
      <c r="R1275" t="s">
        <v>8324</v>
      </c>
      <c r="S1275">
        <f t="shared" si="62"/>
        <v>2014</v>
      </c>
    </row>
    <row r="1276" spans="1:19" ht="32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41151.690104166664</v>
      </c>
      <c r="J1276" s="10">
        <v>41116.690104166664</v>
      </c>
      <c r="K1276" t="b">
        <v>1</v>
      </c>
      <c r="L1276">
        <v>467</v>
      </c>
      <c r="M1276" t="b">
        <v>1</v>
      </c>
      <c r="N1276" t="s">
        <v>8274</v>
      </c>
      <c r="O1276">
        <f t="shared" si="60"/>
        <v>155</v>
      </c>
      <c r="P1276" s="6">
        <f t="shared" si="61"/>
        <v>82.96</v>
      </c>
      <c r="Q1276" s="12" t="s">
        <v>8323</v>
      </c>
      <c r="R1276" t="s">
        <v>8324</v>
      </c>
      <c r="S1276">
        <f t="shared" si="62"/>
        <v>2012</v>
      </c>
    </row>
    <row r="1277" spans="1:19" ht="32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41493.867905092593</v>
      </c>
      <c r="J1277" s="10">
        <v>41458.867905092593</v>
      </c>
      <c r="K1277" t="b">
        <v>1</v>
      </c>
      <c r="L1277">
        <v>389</v>
      </c>
      <c r="M1277" t="b">
        <v>1</v>
      </c>
      <c r="N1277" t="s">
        <v>8274</v>
      </c>
      <c r="O1277">
        <f t="shared" si="60"/>
        <v>162</v>
      </c>
      <c r="P1277" s="6">
        <f t="shared" si="61"/>
        <v>62.52</v>
      </c>
      <c r="Q1277" s="12" t="s">
        <v>8323</v>
      </c>
      <c r="R1277" t="s">
        <v>8324</v>
      </c>
      <c r="S1277">
        <f t="shared" si="62"/>
        <v>2013</v>
      </c>
    </row>
    <row r="1278" spans="1:19" ht="16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40057.166666666664</v>
      </c>
      <c r="J1278" s="10">
        <v>40007.704247685186</v>
      </c>
      <c r="K1278" t="b">
        <v>1</v>
      </c>
      <c r="L1278">
        <v>68</v>
      </c>
      <c r="M1278" t="b">
        <v>1</v>
      </c>
      <c r="N1278" t="s">
        <v>8274</v>
      </c>
      <c r="O1278">
        <f t="shared" si="60"/>
        <v>104</v>
      </c>
      <c r="P1278" s="6">
        <f t="shared" si="61"/>
        <v>46.07</v>
      </c>
      <c r="Q1278" s="12" t="s">
        <v>8323</v>
      </c>
      <c r="R1278" t="s">
        <v>8324</v>
      </c>
      <c r="S1278">
        <f t="shared" si="62"/>
        <v>2009</v>
      </c>
    </row>
    <row r="1279" spans="1:19" ht="32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41156.561886574076</v>
      </c>
      <c r="J1279" s="10">
        <v>41121.561886574076</v>
      </c>
      <c r="K1279" t="b">
        <v>1</v>
      </c>
      <c r="L1279">
        <v>413</v>
      </c>
      <c r="M1279" t="b">
        <v>1</v>
      </c>
      <c r="N1279" t="s">
        <v>8274</v>
      </c>
      <c r="O1279">
        <f t="shared" si="60"/>
        <v>106</v>
      </c>
      <c r="P1279" s="6">
        <f t="shared" si="61"/>
        <v>38.54</v>
      </c>
      <c r="Q1279" s="12" t="s">
        <v>8323</v>
      </c>
      <c r="R1279" t="s">
        <v>8324</v>
      </c>
      <c r="S1279">
        <f t="shared" si="62"/>
        <v>2012</v>
      </c>
    </row>
    <row r="1280" spans="1:19" ht="32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41815.083333333336</v>
      </c>
      <c r="J1280" s="10">
        <v>41786.555162037039</v>
      </c>
      <c r="K1280" t="b">
        <v>1</v>
      </c>
      <c r="L1280">
        <v>190</v>
      </c>
      <c r="M1280" t="b">
        <v>1</v>
      </c>
      <c r="N1280" t="s">
        <v>8274</v>
      </c>
      <c r="O1280">
        <f t="shared" si="60"/>
        <v>155</v>
      </c>
      <c r="P1280" s="6">
        <f t="shared" si="61"/>
        <v>53.01</v>
      </c>
      <c r="Q1280" s="12" t="s">
        <v>8323</v>
      </c>
      <c r="R1280" t="s">
        <v>8324</v>
      </c>
      <c r="S1280">
        <f t="shared" si="62"/>
        <v>2014</v>
      </c>
    </row>
    <row r="1281" spans="1:19" ht="32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41722.057523148149</v>
      </c>
      <c r="J1281" s="10">
        <v>41682.099189814813</v>
      </c>
      <c r="K1281" t="b">
        <v>1</v>
      </c>
      <c r="L1281">
        <v>189</v>
      </c>
      <c r="M1281" t="b">
        <v>1</v>
      </c>
      <c r="N1281" t="s">
        <v>8274</v>
      </c>
      <c r="O1281">
        <f t="shared" si="60"/>
        <v>111</v>
      </c>
      <c r="P1281" s="6">
        <f t="shared" si="61"/>
        <v>73.36</v>
      </c>
      <c r="Q1281" s="12" t="s">
        <v>8323</v>
      </c>
      <c r="R1281" t="s">
        <v>8324</v>
      </c>
      <c r="S1281">
        <f t="shared" si="62"/>
        <v>2014</v>
      </c>
    </row>
    <row r="1282" spans="1:19" ht="32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40603.757569444446</v>
      </c>
      <c r="J1282" s="10">
        <v>40513.757569444446</v>
      </c>
      <c r="K1282" t="b">
        <v>1</v>
      </c>
      <c r="L1282">
        <v>130</v>
      </c>
      <c r="M1282" t="b">
        <v>1</v>
      </c>
      <c r="N1282" t="s">
        <v>8274</v>
      </c>
      <c r="O1282">
        <f t="shared" si="60"/>
        <v>111</v>
      </c>
      <c r="P1282" s="6">
        <f t="shared" si="61"/>
        <v>127.98</v>
      </c>
      <c r="Q1282" s="12" t="s">
        <v>8323</v>
      </c>
      <c r="R1282" t="s">
        <v>8324</v>
      </c>
      <c r="S1282">
        <f t="shared" si="62"/>
        <v>2010</v>
      </c>
    </row>
    <row r="1283" spans="1:19" ht="32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41483.743472222224</v>
      </c>
      <c r="J1283" s="10">
        <v>41463.743472222224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 s="6">
        <f t="shared" si="61"/>
        <v>104.73</v>
      </c>
      <c r="Q1283" s="12" t="s">
        <v>8323</v>
      </c>
      <c r="R1283" t="s">
        <v>8324</v>
      </c>
      <c r="S1283">
        <f t="shared" si="62"/>
        <v>2013</v>
      </c>
    </row>
    <row r="1284" spans="1:19" ht="32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41617.207638888889</v>
      </c>
      <c r="J1284" s="10">
        <v>41586.475173611107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 s="6">
        <f t="shared" si="61"/>
        <v>67.67</v>
      </c>
      <c r="Q1284" s="12" t="s">
        <v>8323</v>
      </c>
      <c r="R1284" t="s">
        <v>8324</v>
      </c>
      <c r="S1284">
        <f t="shared" si="62"/>
        <v>2013</v>
      </c>
    </row>
    <row r="1285" spans="1:19" ht="32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41344.166666666664</v>
      </c>
      <c r="J1285" s="10">
        <v>41320.717465277776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 s="6">
        <f t="shared" si="61"/>
        <v>95.93</v>
      </c>
      <c r="Q1285" s="12" t="s">
        <v>8323</v>
      </c>
      <c r="R1285" t="s">
        <v>8324</v>
      </c>
      <c r="S1285">
        <f t="shared" si="62"/>
        <v>2013</v>
      </c>
    </row>
    <row r="1286" spans="1:19" ht="16" x14ac:dyDescent="0.2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 s="10">
        <v>42477.979166666672</v>
      </c>
      <c r="J1286" s="10">
        <v>42467.144166666665</v>
      </c>
      <c r="K1286" t="b">
        <v>0</v>
      </c>
      <c r="L1286">
        <v>9</v>
      </c>
      <c r="M1286" t="b">
        <v>1</v>
      </c>
      <c r="N1286" t="s">
        <v>8269</v>
      </c>
      <c r="O1286">
        <f t="shared" si="60"/>
        <v>100</v>
      </c>
      <c r="P1286" s="6">
        <f t="shared" si="61"/>
        <v>22.22</v>
      </c>
      <c r="Q1286" s="12" t="s">
        <v>8315</v>
      </c>
      <c r="R1286" t="s">
        <v>8316</v>
      </c>
      <c r="S1286">
        <f t="shared" si="62"/>
        <v>2016</v>
      </c>
    </row>
    <row r="1287" spans="1:19" ht="32" x14ac:dyDescent="0.2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 s="10">
        <v>42123.958333333328</v>
      </c>
      <c r="J1287" s="10">
        <v>42101.828819444447</v>
      </c>
      <c r="K1287" t="b">
        <v>0</v>
      </c>
      <c r="L1287">
        <v>11</v>
      </c>
      <c r="M1287" t="b">
        <v>1</v>
      </c>
      <c r="N1287" t="s">
        <v>8269</v>
      </c>
      <c r="O1287">
        <f t="shared" si="60"/>
        <v>101</v>
      </c>
      <c r="P1287" s="6">
        <f t="shared" si="61"/>
        <v>18.27</v>
      </c>
      <c r="Q1287" s="12" t="s">
        <v>8315</v>
      </c>
      <c r="R1287" t="s">
        <v>8316</v>
      </c>
      <c r="S1287">
        <f t="shared" si="62"/>
        <v>2015</v>
      </c>
    </row>
    <row r="1288" spans="1:19" ht="16" x14ac:dyDescent="0.2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 s="10">
        <v>42177.729930555557</v>
      </c>
      <c r="J1288" s="10">
        <v>42147.729930555557</v>
      </c>
      <c r="K1288" t="b">
        <v>0</v>
      </c>
      <c r="L1288">
        <v>4</v>
      </c>
      <c r="M1288" t="b">
        <v>1</v>
      </c>
      <c r="N1288" t="s">
        <v>8269</v>
      </c>
      <c r="O1288">
        <f t="shared" si="60"/>
        <v>210</v>
      </c>
      <c r="P1288" s="6">
        <f t="shared" si="61"/>
        <v>105</v>
      </c>
      <c r="Q1288" s="12" t="s">
        <v>8315</v>
      </c>
      <c r="R1288" t="s">
        <v>8316</v>
      </c>
      <c r="S1288">
        <f t="shared" si="62"/>
        <v>2015</v>
      </c>
    </row>
    <row r="1289" spans="1:19" ht="32" x14ac:dyDescent="0.2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 s="10">
        <v>42481.94222222222</v>
      </c>
      <c r="J1289" s="10">
        <v>42460.94222222222</v>
      </c>
      <c r="K1289" t="b">
        <v>0</v>
      </c>
      <c r="L1289">
        <v>8</v>
      </c>
      <c r="M1289" t="b">
        <v>1</v>
      </c>
      <c r="N1289" t="s">
        <v>8269</v>
      </c>
      <c r="O1289">
        <f t="shared" si="60"/>
        <v>160</v>
      </c>
      <c r="P1289" s="6">
        <f t="shared" si="61"/>
        <v>40</v>
      </c>
      <c r="Q1289" s="12" t="s">
        <v>8315</v>
      </c>
      <c r="R1289" t="s">
        <v>8316</v>
      </c>
      <c r="S1289">
        <f t="shared" si="62"/>
        <v>2016</v>
      </c>
    </row>
    <row r="1290" spans="1:19" ht="32" x14ac:dyDescent="0.2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 s="10">
        <v>42049.477083333331</v>
      </c>
      <c r="J1290" s="10">
        <v>42019.683761574073</v>
      </c>
      <c r="K1290" t="b">
        <v>0</v>
      </c>
      <c r="L1290">
        <v>4</v>
      </c>
      <c r="M1290" t="b">
        <v>0</v>
      </c>
      <c r="N1290" t="s">
        <v>8269</v>
      </c>
      <c r="O1290">
        <f t="shared" ref="O1290:O1353" si="63">ROUND(E1290/D1290*100,0)</f>
        <v>35</v>
      </c>
      <c r="P1290" s="6">
        <f t="shared" ref="P1290:P1353" si="64">IFERROR(ROUND(E1290/L1290,2),"0")</f>
        <v>17.5</v>
      </c>
      <c r="Q1290" s="12" t="s">
        <v>8315</v>
      </c>
      <c r="R1290" t="s">
        <v>8316</v>
      </c>
      <c r="S1290">
        <f t="shared" ref="S1290:S1353" si="65">YEAR(J1290)</f>
        <v>2015</v>
      </c>
    </row>
    <row r="1291" spans="1:19" ht="32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 s="10">
        <v>42155.958333333328</v>
      </c>
      <c r="J1291" s="10">
        <v>42142.514016203699</v>
      </c>
      <c r="K1291" t="b">
        <v>0</v>
      </c>
      <c r="L1291">
        <v>12</v>
      </c>
      <c r="M1291" t="b">
        <v>1</v>
      </c>
      <c r="N1291" t="s">
        <v>8269</v>
      </c>
      <c r="O1291">
        <f t="shared" si="63"/>
        <v>110</v>
      </c>
      <c r="P1291" s="6">
        <f t="shared" si="64"/>
        <v>20.079999999999998</v>
      </c>
      <c r="Q1291" s="12" t="s">
        <v>8315</v>
      </c>
      <c r="R1291" t="s">
        <v>8316</v>
      </c>
      <c r="S1291">
        <f t="shared" si="65"/>
        <v>2015</v>
      </c>
    </row>
    <row r="1292" spans="1:19" ht="32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 s="10">
        <v>42725.493402777778</v>
      </c>
      <c r="J1292" s="10">
        <v>42665.451736111107</v>
      </c>
      <c r="K1292" t="b">
        <v>0</v>
      </c>
      <c r="L1292">
        <v>9</v>
      </c>
      <c r="M1292" t="b">
        <v>1</v>
      </c>
      <c r="N1292" t="s">
        <v>8269</v>
      </c>
      <c r="O1292">
        <f t="shared" si="63"/>
        <v>104</v>
      </c>
      <c r="P1292" s="6">
        <f t="shared" si="64"/>
        <v>26</v>
      </c>
      <c r="Q1292" s="12" t="s">
        <v>8315</v>
      </c>
      <c r="R1292" t="s">
        <v>8316</v>
      </c>
      <c r="S1292">
        <f t="shared" si="65"/>
        <v>2016</v>
      </c>
    </row>
    <row r="1293" spans="1:19" ht="48" x14ac:dyDescent="0.2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 s="10">
        <v>42167.621018518519</v>
      </c>
      <c r="J1293" s="10">
        <v>42107.621018518519</v>
      </c>
      <c r="K1293" t="b">
        <v>0</v>
      </c>
      <c r="L1293">
        <v>25</v>
      </c>
      <c r="M1293" t="b">
        <v>1</v>
      </c>
      <c r="N1293" t="s">
        <v>8269</v>
      </c>
      <c r="O1293">
        <f t="shared" si="63"/>
        <v>242</v>
      </c>
      <c r="P1293" s="6">
        <f t="shared" si="64"/>
        <v>24.2</v>
      </c>
      <c r="Q1293" s="12" t="s">
        <v>8315</v>
      </c>
      <c r="R1293" t="s">
        <v>8316</v>
      </c>
      <c r="S1293">
        <f t="shared" si="65"/>
        <v>2015</v>
      </c>
    </row>
    <row r="1294" spans="1:19" ht="32" x14ac:dyDescent="0.2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 s="10">
        <v>42589.776724537034</v>
      </c>
      <c r="J1294" s="10">
        <v>42559.776724537034</v>
      </c>
      <c r="K1294" t="b">
        <v>0</v>
      </c>
      <c r="L1294">
        <v>14</v>
      </c>
      <c r="M1294" t="b">
        <v>1</v>
      </c>
      <c r="N1294" t="s">
        <v>8269</v>
      </c>
      <c r="O1294">
        <f t="shared" si="63"/>
        <v>242</v>
      </c>
      <c r="P1294" s="6">
        <f t="shared" si="64"/>
        <v>43.21</v>
      </c>
      <c r="Q1294" s="12" t="s">
        <v>8315</v>
      </c>
      <c r="R1294" t="s">
        <v>8316</v>
      </c>
      <c r="S1294">
        <f t="shared" si="65"/>
        <v>2016</v>
      </c>
    </row>
    <row r="1295" spans="1:19" ht="32" x14ac:dyDescent="0.2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 s="10">
        <v>42271.590833333335</v>
      </c>
      <c r="J1295" s="10">
        <v>42257.590833333335</v>
      </c>
      <c r="K1295" t="b">
        <v>0</v>
      </c>
      <c r="L1295">
        <v>3</v>
      </c>
      <c r="M1295" t="b">
        <v>0</v>
      </c>
      <c r="N1295" t="s">
        <v>8269</v>
      </c>
      <c r="O1295">
        <f t="shared" si="63"/>
        <v>32</v>
      </c>
      <c r="P1295" s="6">
        <f t="shared" si="64"/>
        <v>26.67</v>
      </c>
      <c r="Q1295" s="12" t="s">
        <v>8315</v>
      </c>
      <c r="R1295" t="s">
        <v>8316</v>
      </c>
      <c r="S1295">
        <f t="shared" si="65"/>
        <v>2015</v>
      </c>
    </row>
    <row r="1296" spans="1:19" ht="32" x14ac:dyDescent="0.2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 s="10">
        <v>42465.35701388889</v>
      </c>
      <c r="J1296" s="10">
        <v>42437.398680555554</v>
      </c>
      <c r="K1296" t="b">
        <v>0</v>
      </c>
      <c r="L1296">
        <v>9</v>
      </c>
      <c r="M1296" t="b">
        <v>1</v>
      </c>
      <c r="N1296" t="s">
        <v>8269</v>
      </c>
      <c r="O1296">
        <f t="shared" si="63"/>
        <v>100</v>
      </c>
      <c r="P1296" s="6">
        <f t="shared" si="64"/>
        <v>27.78</v>
      </c>
      <c r="Q1296" s="12" t="s">
        <v>8315</v>
      </c>
      <c r="R1296" t="s">
        <v>8316</v>
      </c>
      <c r="S1296">
        <f t="shared" si="65"/>
        <v>2016</v>
      </c>
    </row>
    <row r="1297" spans="1:19" ht="16" x14ac:dyDescent="0.2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 s="10">
        <v>42418.916666666672</v>
      </c>
      <c r="J1297" s="10">
        <v>42378.478344907402</v>
      </c>
      <c r="K1297" t="b">
        <v>0</v>
      </c>
      <c r="L1297">
        <v>24</v>
      </c>
      <c r="M1297" t="b">
        <v>1</v>
      </c>
      <c r="N1297" t="s">
        <v>8269</v>
      </c>
      <c r="O1297">
        <f t="shared" si="63"/>
        <v>112</v>
      </c>
      <c r="P1297" s="6">
        <f t="shared" si="64"/>
        <v>11.67</v>
      </c>
      <c r="Q1297" s="12" t="s">
        <v>8315</v>
      </c>
      <c r="R1297" t="s">
        <v>8316</v>
      </c>
      <c r="S1297">
        <f t="shared" si="65"/>
        <v>2016</v>
      </c>
    </row>
    <row r="1298" spans="1:19" ht="32" x14ac:dyDescent="0.2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 s="10">
        <v>42118.911354166667</v>
      </c>
      <c r="J1298" s="10">
        <v>42088.911354166667</v>
      </c>
      <c r="K1298" t="b">
        <v>0</v>
      </c>
      <c r="L1298">
        <v>10</v>
      </c>
      <c r="M1298" t="b">
        <v>1</v>
      </c>
      <c r="N1298" t="s">
        <v>8269</v>
      </c>
      <c r="O1298">
        <f t="shared" si="63"/>
        <v>140</v>
      </c>
      <c r="P1298" s="6">
        <f t="shared" si="64"/>
        <v>35</v>
      </c>
      <c r="Q1298" s="12" t="s">
        <v>8315</v>
      </c>
      <c r="R1298" t="s">
        <v>8316</v>
      </c>
      <c r="S1298">
        <f t="shared" si="65"/>
        <v>2015</v>
      </c>
    </row>
    <row r="1299" spans="1:19" ht="32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 s="10">
        <v>42154.841111111113</v>
      </c>
      <c r="J1299" s="10">
        <v>42124.841111111113</v>
      </c>
      <c r="K1299" t="b">
        <v>0</v>
      </c>
      <c r="L1299">
        <v>8</v>
      </c>
      <c r="M1299" t="b">
        <v>1</v>
      </c>
      <c r="N1299" t="s">
        <v>8269</v>
      </c>
      <c r="O1299">
        <f t="shared" si="63"/>
        <v>100</v>
      </c>
      <c r="P1299" s="6">
        <f t="shared" si="64"/>
        <v>31.25</v>
      </c>
      <c r="Q1299" s="12" t="s">
        <v>8315</v>
      </c>
      <c r="R1299" t="s">
        <v>8316</v>
      </c>
      <c r="S1299">
        <f t="shared" si="65"/>
        <v>2015</v>
      </c>
    </row>
    <row r="1300" spans="1:19" ht="32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 s="10">
        <v>42195.75</v>
      </c>
      <c r="J1300" s="10">
        <v>42179.898472222223</v>
      </c>
      <c r="K1300" t="b">
        <v>0</v>
      </c>
      <c r="L1300">
        <v>17</v>
      </c>
      <c r="M1300" t="b">
        <v>1</v>
      </c>
      <c r="N1300" t="s">
        <v>8269</v>
      </c>
      <c r="O1300">
        <f t="shared" si="63"/>
        <v>202</v>
      </c>
      <c r="P1300" s="6">
        <f t="shared" si="64"/>
        <v>29.71</v>
      </c>
      <c r="Q1300" s="12" t="s">
        <v>8315</v>
      </c>
      <c r="R1300" t="s">
        <v>8316</v>
      </c>
      <c r="S1300">
        <f t="shared" si="65"/>
        <v>2015</v>
      </c>
    </row>
    <row r="1301" spans="1:19" ht="16" x14ac:dyDescent="0.2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 s="10">
        <v>42566.901388888888</v>
      </c>
      <c r="J1301" s="10">
        <v>42529.022013888884</v>
      </c>
      <c r="K1301" t="b">
        <v>0</v>
      </c>
      <c r="L1301">
        <v>9</v>
      </c>
      <c r="M1301" t="b">
        <v>1</v>
      </c>
      <c r="N1301" t="s">
        <v>8269</v>
      </c>
      <c r="O1301">
        <f t="shared" si="63"/>
        <v>150</v>
      </c>
      <c r="P1301" s="6">
        <f t="shared" si="64"/>
        <v>41.67</v>
      </c>
      <c r="Q1301" s="12" t="s">
        <v>8315</v>
      </c>
      <c r="R1301" t="s">
        <v>8316</v>
      </c>
      <c r="S1301">
        <f t="shared" si="65"/>
        <v>2016</v>
      </c>
    </row>
    <row r="1302" spans="1:19" ht="32" x14ac:dyDescent="0.2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 s="10">
        <v>42105.807395833333</v>
      </c>
      <c r="J1302" s="10">
        <v>42075.807395833333</v>
      </c>
      <c r="K1302" t="b">
        <v>0</v>
      </c>
      <c r="L1302">
        <v>8</v>
      </c>
      <c r="M1302" t="b">
        <v>1</v>
      </c>
      <c r="N1302" t="s">
        <v>8269</v>
      </c>
      <c r="O1302">
        <f t="shared" si="63"/>
        <v>100</v>
      </c>
      <c r="P1302" s="6">
        <f t="shared" si="64"/>
        <v>31.38</v>
      </c>
      <c r="Q1302" s="12" t="s">
        <v>8315</v>
      </c>
      <c r="R1302" t="s">
        <v>8316</v>
      </c>
      <c r="S1302">
        <f t="shared" si="65"/>
        <v>2015</v>
      </c>
    </row>
    <row r="1303" spans="1:19" ht="32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 s="10">
        <v>42413.793124999997</v>
      </c>
      <c r="J1303" s="10">
        <v>42383.793124999997</v>
      </c>
      <c r="K1303" t="b">
        <v>0</v>
      </c>
      <c r="L1303">
        <v>15</v>
      </c>
      <c r="M1303" t="b">
        <v>1</v>
      </c>
      <c r="N1303" t="s">
        <v>8269</v>
      </c>
      <c r="O1303">
        <f t="shared" si="63"/>
        <v>184</v>
      </c>
      <c r="P1303" s="6">
        <f t="shared" si="64"/>
        <v>30.67</v>
      </c>
      <c r="Q1303" s="12" t="s">
        <v>8315</v>
      </c>
      <c r="R1303" t="s">
        <v>8316</v>
      </c>
      <c r="S1303">
        <f t="shared" si="65"/>
        <v>2016</v>
      </c>
    </row>
    <row r="1304" spans="1:19" ht="32" x14ac:dyDescent="0.2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 s="10">
        <v>41996.881076388891</v>
      </c>
      <c r="J1304" s="10">
        <v>41971.881076388891</v>
      </c>
      <c r="K1304" t="b">
        <v>0</v>
      </c>
      <c r="L1304">
        <v>22</v>
      </c>
      <c r="M1304" t="b">
        <v>1</v>
      </c>
      <c r="N1304" t="s">
        <v>8269</v>
      </c>
      <c r="O1304">
        <f t="shared" si="63"/>
        <v>100</v>
      </c>
      <c r="P1304" s="6">
        <f t="shared" si="64"/>
        <v>11.36</v>
      </c>
      <c r="Q1304" s="12" t="s">
        <v>8315</v>
      </c>
      <c r="R1304" t="s">
        <v>8316</v>
      </c>
      <c r="S1304">
        <f t="shared" si="65"/>
        <v>2014</v>
      </c>
    </row>
    <row r="1305" spans="1:19" ht="32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 s="10">
        <v>42521.458333333328</v>
      </c>
      <c r="J1305" s="10">
        <v>42487.62700231481</v>
      </c>
      <c r="K1305" t="b">
        <v>0</v>
      </c>
      <c r="L1305">
        <v>19</v>
      </c>
      <c r="M1305" t="b">
        <v>1</v>
      </c>
      <c r="N1305" t="s">
        <v>8269</v>
      </c>
      <c r="O1305">
        <f t="shared" si="63"/>
        <v>330</v>
      </c>
      <c r="P1305" s="6">
        <f t="shared" si="64"/>
        <v>43.42</v>
      </c>
      <c r="Q1305" s="12" t="s">
        <v>8315</v>
      </c>
      <c r="R1305" t="s">
        <v>8316</v>
      </c>
      <c r="S1305">
        <f t="shared" si="65"/>
        <v>2016</v>
      </c>
    </row>
    <row r="1306" spans="1:19" ht="32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42807.152835648143</v>
      </c>
      <c r="J1306" s="10">
        <v>42747.194502314815</v>
      </c>
      <c r="K1306" t="b">
        <v>0</v>
      </c>
      <c r="L1306">
        <v>104</v>
      </c>
      <c r="M1306" t="b">
        <v>0</v>
      </c>
      <c r="N1306" t="s">
        <v>8271</v>
      </c>
      <c r="O1306">
        <f t="shared" si="63"/>
        <v>40</v>
      </c>
      <c r="P1306" s="6">
        <f t="shared" si="64"/>
        <v>152.41</v>
      </c>
      <c r="Q1306" s="12" t="s">
        <v>8317</v>
      </c>
      <c r="R1306" t="s">
        <v>8319</v>
      </c>
      <c r="S1306">
        <f t="shared" si="65"/>
        <v>2017</v>
      </c>
    </row>
    <row r="1307" spans="1:19" ht="3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42572.729166666672</v>
      </c>
      <c r="J1307" s="10">
        <v>42543.665601851855</v>
      </c>
      <c r="K1307" t="b">
        <v>0</v>
      </c>
      <c r="L1307">
        <v>86</v>
      </c>
      <c r="M1307" t="b">
        <v>0</v>
      </c>
      <c r="N1307" t="s">
        <v>8271</v>
      </c>
      <c r="O1307">
        <f t="shared" si="63"/>
        <v>26</v>
      </c>
      <c r="P1307" s="6">
        <f t="shared" si="64"/>
        <v>90.62</v>
      </c>
      <c r="Q1307" s="12" t="s">
        <v>8317</v>
      </c>
      <c r="R1307" t="s">
        <v>8319</v>
      </c>
      <c r="S1307">
        <f t="shared" si="65"/>
        <v>2016</v>
      </c>
    </row>
    <row r="1308" spans="1:19" ht="32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41977.457569444443</v>
      </c>
      <c r="J1308" s="10">
        <v>41947.457569444443</v>
      </c>
      <c r="K1308" t="b">
        <v>0</v>
      </c>
      <c r="L1308">
        <v>356</v>
      </c>
      <c r="M1308" t="b">
        <v>0</v>
      </c>
      <c r="N1308" t="s">
        <v>8271</v>
      </c>
      <c r="O1308">
        <f t="shared" si="63"/>
        <v>65</v>
      </c>
      <c r="P1308" s="6">
        <f t="shared" si="64"/>
        <v>201.6</v>
      </c>
      <c r="Q1308" s="12" t="s">
        <v>8317</v>
      </c>
      <c r="R1308" t="s">
        <v>8319</v>
      </c>
      <c r="S1308">
        <f t="shared" si="65"/>
        <v>2014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42417.503229166672</v>
      </c>
      <c r="J1309" s="10">
        <v>42387.503229166672</v>
      </c>
      <c r="K1309" t="b">
        <v>0</v>
      </c>
      <c r="L1309">
        <v>45</v>
      </c>
      <c r="M1309" t="b">
        <v>0</v>
      </c>
      <c r="N1309" t="s">
        <v>8271</v>
      </c>
      <c r="O1309">
        <f t="shared" si="63"/>
        <v>12</v>
      </c>
      <c r="P1309" s="6">
        <f t="shared" si="64"/>
        <v>127.93</v>
      </c>
      <c r="Q1309" s="12" t="s">
        <v>8317</v>
      </c>
      <c r="R1309" t="s">
        <v>8319</v>
      </c>
      <c r="S1309">
        <f t="shared" si="65"/>
        <v>2016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42651.613564814819</v>
      </c>
      <c r="J1310" s="10">
        <v>42611.613564814819</v>
      </c>
      <c r="K1310" t="b">
        <v>0</v>
      </c>
      <c r="L1310">
        <v>38</v>
      </c>
      <c r="M1310" t="b">
        <v>0</v>
      </c>
      <c r="N1310" t="s">
        <v>8271</v>
      </c>
      <c r="O1310">
        <f t="shared" si="63"/>
        <v>11</v>
      </c>
      <c r="P1310" s="6">
        <f t="shared" si="64"/>
        <v>29.89</v>
      </c>
      <c r="Q1310" s="12" t="s">
        <v>8317</v>
      </c>
      <c r="R1310" t="s">
        <v>8319</v>
      </c>
      <c r="S1310">
        <f t="shared" si="65"/>
        <v>2016</v>
      </c>
    </row>
    <row r="1311" spans="1:19" ht="16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42292.882731481484</v>
      </c>
      <c r="J1311" s="10">
        <v>42257.882731481484</v>
      </c>
      <c r="K1311" t="b">
        <v>0</v>
      </c>
      <c r="L1311">
        <v>35</v>
      </c>
      <c r="M1311" t="b">
        <v>0</v>
      </c>
      <c r="N1311" t="s">
        <v>8271</v>
      </c>
      <c r="O1311">
        <f t="shared" si="63"/>
        <v>112</v>
      </c>
      <c r="P1311" s="6">
        <f t="shared" si="64"/>
        <v>367.97</v>
      </c>
      <c r="Q1311" s="12" t="s">
        <v>8317</v>
      </c>
      <c r="R1311" t="s">
        <v>8319</v>
      </c>
      <c r="S1311">
        <f t="shared" si="65"/>
        <v>2015</v>
      </c>
    </row>
    <row r="1312" spans="1:19" ht="16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42601.667245370365</v>
      </c>
      <c r="J1312" s="10">
        <v>42556.667245370365</v>
      </c>
      <c r="K1312" t="b">
        <v>0</v>
      </c>
      <c r="L1312">
        <v>24</v>
      </c>
      <c r="M1312" t="b">
        <v>0</v>
      </c>
      <c r="N1312" t="s">
        <v>8271</v>
      </c>
      <c r="O1312">
        <f t="shared" si="63"/>
        <v>16</v>
      </c>
      <c r="P1312" s="6">
        <f t="shared" si="64"/>
        <v>129.16999999999999</v>
      </c>
      <c r="Q1312" s="12" t="s">
        <v>8317</v>
      </c>
      <c r="R1312" t="s">
        <v>8319</v>
      </c>
      <c r="S1312">
        <f t="shared" si="65"/>
        <v>2016</v>
      </c>
    </row>
    <row r="1313" spans="1:19" ht="32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42704.843969907408</v>
      </c>
      <c r="J1313" s="10">
        <v>42669.802303240736</v>
      </c>
      <c r="K1313" t="b">
        <v>0</v>
      </c>
      <c r="L1313">
        <v>100</v>
      </c>
      <c r="M1313" t="b">
        <v>0</v>
      </c>
      <c r="N1313" t="s">
        <v>8271</v>
      </c>
      <c r="O1313">
        <f t="shared" si="63"/>
        <v>32</v>
      </c>
      <c r="P1313" s="6">
        <f t="shared" si="64"/>
        <v>800.7</v>
      </c>
      <c r="Q1313" s="12" t="s">
        <v>8317</v>
      </c>
      <c r="R1313" t="s">
        <v>8319</v>
      </c>
      <c r="S1313">
        <f t="shared" si="65"/>
        <v>2016</v>
      </c>
    </row>
    <row r="1314" spans="1:19" ht="32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42112.702800925923</v>
      </c>
      <c r="J1314" s="10">
        <v>42082.702800925923</v>
      </c>
      <c r="K1314" t="b">
        <v>0</v>
      </c>
      <c r="L1314">
        <v>1</v>
      </c>
      <c r="M1314" t="b">
        <v>0</v>
      </c>
      <c r="N1314" t="s">
        <v>8271</v>
      </c>
      <c r="O1314">
        <f t="shared" si="63"/>
        <v>1</v>
      </c>
      <c r="P1314" s="6">
        <f t="shared" si="64"/>
        <v>28</v>
      </c>
      <c r="Q1314" s="12" t="s">
        <v>8317</v>
      </c>
      <c r="R1314" t="s">
        <v>8319</v>
      </c>
      <c r="S1314">
        <f t="shared" si="65"/>
        <v>2015</v>
      </c>
    </row>
    <row r="1315" spans="1:19" ht="32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42432.709652777776</v>
      </c>
      <c r="J1315" s="10">
        <v>42402.709652777776</v>
      </c>
      <c r="K1315" t="b">
        <v>0</v>
      </c>
      <c r="L1315">
        <v>122</v>
      </c>
      <c r="M1315" t="b">
        <v>0</v>
      </c>
      <c r="N1315" t="s">
        <v>8271</v>
      </c>
      <c r="O1315">
        <f t="shared" si="63"/>
        <v>31</v>
      </c>
      <c r="P1315" s="6">
        <f t="shared" si="64"/>
        <v>102.02</v>
      </c>
      <c r="Q1315" s="12" t="s">
        <v>8317</v>
      </c>
      <c r="R1315" t="s">
        <v>8319</v>
      </c>
      <c r="S1315">
        <f t="shared" si="65"/>
        <v>2016</v>
      </c>
    </row>
    <row r="1316" spans="1:19" ht="3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42664.669675925921</v>
      </c>
      <c r="J1316" s="10">
        <v>42604.669675925921</v>
      </c>
      <c r="K1316" t="b">
        <v>0</v>
      </c>
      <c r="L1316">
        <v>11</v>
      </c>
      <c r="M1316" t="b">
        <v>0</v>
      </c>
      <c r="N1316" t="s">
        <v>8271</v>
      </c>
      <c r="O1316">
        <f t="shared" si="63"/>
        <v>1</v>
      </c>
      <c r="P1316" s="6">
        <f t="shared" si="64"/>
        <v>184.36</v>
      </c>
      <c r="Q1316" s="12" t="s">
        <v>8317</v>
      </c>
      <c r="R1316" t="s">
        <v>8319</v>
      </c>
      <c r="S1316">
        <f t="shared" si="65"/>
        <v>2016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42314.041666666672</v>
      </c>
      <c r="J1317" s="10">
        <v>42278.498240740737</v>
      </c>
      <c r="K1317" t="b">
        <v>0</v>
      </c>
      <c r="L1317">
        <v>248</v>
      </c>
      <c r="M1317" t="b">
        <v>0</v>
      </c>
      <c r="N1317" t="s">
        <v>8271</v>
      </c>
      <c r="O1317">
        <f t="shared" si="63"/>
        <v>40</v>
      </c>
      <c r="P1317" s="6">
        <f t="shared" si="64"/>
        <v>162.91999999999999</v>
      </c>
      <c r="Q1317" s="12" t="s">
        <v>8317</v>
      </c>
      <c r="R1317" t="s">
        <v>8319</v>
      </c>
      <c r="S1317">
        <f t="shared" si="65"/>
        <v>2015</v>
      </c>
    </row>
    <row r="1318" spans="1:19" ht="32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42428.961909722224</v>
      </c>
      <c r="J1318" s="10">
        <v>42393.961909722224</v>
      </c>
      <c r="K1318" t="b">
        <v>0</v>
      </c>
      <c r="L1318">
        <v>1</v>
      </c>
      <c r="M1318" t="b">
        <v>0</v>
      </c>
      <c r="N1318" t="s">
        <v>8271</v>
      </c>
      <c r="O1318">
        <f t="shared" si="63"/>
        <v>0</v>
      </c>
      <c r="P1318" s="6">
        <f t="shared" si="64"/>
        <v>1</v>
      </c>
      <c r="Q1318" s="12" t="s">
        <v>8317</v>
      </c>
      <c r="R1318" t="s">
        <v>8319</v>
      </c>
      <c r="S1318">
        <f t="shared" si="65"/>
        <v>2016</v>
      </c>
    </row>
    <row r="1319" spans="1:19" ht="32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42572.583333333328</v>
      </c>
      <c r="J1319" s="10">
        <v>42520.235486111109</v>
      </c>
      <c r="K1319" t="b">
        <v>0</v>
      </c>
      <c r="L1319">
        <v>19</v>
      </c>
      <c r="M1319" t="b">
        <v>0</v>
      </c>
      <c r="N1319" t="s">
        <v>8271</v>
      </c>
      <c r="O1319">
        <f t="shared" si="63"/>
        <v>6</v>
      </c>
      <c r="P1319" s="6">
        <f t="shared" si="64"/>
        <v>603.53</v>
      </c>
      <c r="Q1319" s="12" t="s">
        <v>8317</v>
      </c>
      <c r="R1319" t="s">
        <v>8319</v>
      </c>
      <c r="S1319">
        <f t="shared" si="65"/>
        <v>2016</v>
      </c>
    </row>
    <row r="1320" spans="1:19" ht="32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42015.043657407412</v>
      </c>
      <c r="J1320" s="10">
        <v>41985.043657407412</v>
      </c>
      <c r="K1320" t="b">
        <v>0</v>
      </c>
      <c r="L1320">
        <v>135</v>
      </c>
      <c r="M1320" t="b">
        <v>0</v>
      </c>
      <c r="N1320" t="s">
        <v>8271</v>
      </c>
      <c r="O1320">
        <f t="shared" si="63"/>
        <v>15</v>
      </c>
      <c r="P1320" s="6">
        <f t="shared" si="64"/>
        <v>45.41</v>
      </c>
      <c r="Q1320" s="12" t="s">
        <v>8317</v>
      </c>
      <c r="R1320" t="s">
        <v>8319</v>
      </c>
      <c r="S1320">
        <f t="shared" si="65"/>
        <v>2014</v>
      </c>
    </row>
    <row r="1321" spans="1:19" ht="32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41831.666666666664</v>
      </c>
      <c r="J1321" s="10">
        <v>41816.812094907407</v>
      </c>
      <c r="K1321" t="b">
        <v>0</v>
      </c>
      <c r="L1321">
        <v>9</v>
      </c>
      <c r="M1321" t="b">
        <v>0</v>
      </c>
      <c r="N1321" t="s">
        <v>8271</v>
      </c>
      <c r="O1321">
        <f t="shared" si="63"/>
        <v>15</v>
      </c>
      <c r="P1321" s="6">
        <f t="shared" si="64"/>
        <v>97.33</v>
      </c>
      <c r="Q1321" s="12" t="s">
        <v>8317</v>
      </c>
      <c r="R1321" t="s">
        <v>8319</v>
      </c>
      <c r="S1321">
        <f t="shared" si="65"/>
        <v>2014</v>
      </c>
    </row>
    <row r="1322" spans="1:19" ht="32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42734.958333333328</v>
      </c>
      <c r="J1322" s="10">
        <v>42705.690347222218</v>
      </c>
      <c r="K1322" t="b">
        <v>0</v>
      </c>
      <c r="L1322">
        <v>3</v>
      </c>
      <c r="M1322" t="b">
        <v>0</v>
      </c>
      <c r="N1322" t="s">
        <v>8271</v>
      </c>
      <c r="O1322">
        <f t="shared" si="63"/>
        <v>1</v>
      </c>
      <c r="P1322" s="6">
        <f t="shared" si="64"/>
        <v>167.67</v>
      </c>
      <c r="Q1322" s="12" t="s">
        <v>8317</v>
      </c>
      <c r="R1322" t="s">
        <v>8319</v>
      </c>
      <c r="S1322">
        <f t="shared" si="65"/>
        <v>2016</v>
      </c>
    </row>
    <row r="1323" spans="1:19" ht="32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42727.74927083333</v>
      </c>
      <c r="J1323" s="10">
        <v>42697.74927083333</v>
      </c>
      <c r="K1323" t="b">
        <v>0</v>
      </c>
      <c r="L1323">
        <v>7</v>
      </c>
      <c r="M1323" t="b">
        <v>0</v>
      </c>
      <c r="N1323" t="s">
        <v>8271</v>
      </c>
      <c r="O1323">
        <f t="shared" si="63"/>
        <v>1</v>
      </c>
      <c r="P1323" s="6">
        <f t="shared" si="64"/>
        <v>859.86</v>
      </c>
      <c r="Q1323" s="12" t="s">
        <v>8317</v>
      </c>
      <c r="R1323" t="s">
        <v>8319</v>
      </c>
      <c r="S1323">
        <f t="shared" si="65"/>
        <v>2016</v>
      </c>
    </row>
    <row r="1324" spans="1:19" ht="32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42145.656539351854</v>
      </c>
      <c r="J1324" s="10">
        <v>42115.656539351854</v>
      </c>
      <c r="K1324" t="b">
        <v>0</v>
      </c>
      <c r="L1324">
        <v>4</v>
      </c>
      <c r="M1324" t="b">
        <v>0</v>
      </c>
      <c r="N1324" t="s">
        <v>8271</v>
      </c>
      <c r="O1324">
        <f t="shared" si="63"/>
        <v>0</v>
      </c>
      <c r="P1324" s="6">
        <f t="shared" si="64"/>
        <v>26.5</v>
      </c>
      <c r="Q1324" s="12" t="s">
        <v>8317</v>
      </c>
      <c r="R1324" t="s">
        <v>8319</v>
      </c>
      <c r="S1324">
        <f t="shared" si="65"/>
        <v>2015</v>
      </c>
    </row>
    <row r="1325" spans="1:19" ht="32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42486.288194444445</v>
      </c>
      <c r="J1325" s="10">
        <v>42451.698449074072</v>
      </c>
      <c r="K1325" t="b">
        <v>0</v>
      </c>
      <c r="L1325">
        <v>44</v>
      </c>
      <c r="M1325" t="b">
        <v>0</v>
      </c>
      <c r="N1325" t="s">
        <v>8271</v>
      </c>
      <c r="O1325">
        <f t="shared" si="63"/>
        <v>9</v>
      </c>
      <c r="P1325" s="6">
        <f t="shared" si="64"/>
        <v>30.27</v>
      </c>
      <c r="Q1325" s="12" t="s">
        <v>8317</v>
      </c>
      <c r="R1325" t="s">
        <v>8319</v>
      </c>
      <c r="S1325">
        <f t="shared" si="65"/>
        <v>2016</v>
      </c>
    </row>
    <row r="1326" spans="1:19" ht="32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42656.633703703701</v>
      </c>
      <c r="J1326" s="10">
        <v>42626.633703703701</v>
      </c>
      <c r="K1326" t="b">
        <v>0</v>
      </c>
      <c r="L1326">
        <v>90</v>
      </c>
      <c r="M1326" t="b">
        <v>0</v>
      </c>
      <c r="N1326" t="s">
        <v>8271</v>
      </c>
      <c r="O1326">
        <f t="shared" si="63"/>
        <v>10</v>
      </c>
      <c r="P1326" s="6">
        <f t="shared" si="64"/>
        <v>54.67</v>
      </c>
      <c r="Q1326" s="12" t="s">
        <v>8317</v>
      </c>
      <c r="R1326" t="s">
        <v>8319</v>
      </c>
      <c r="S1326">
        <f t="shared" si="65"/>
        <v>2016</v>
      </c>
    </row>
    <row r="1327" spans="1:19" ht="3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42734.086053240739</v>
      </c>
      <c r="J1327" s="10">
        <v>42704.086053240739</v>
      </c>
      <c r="K1327" t="b">
        <v>0</v>
      </c>
      <c r="L1327">
        <v>8</v>
      </c>
      <c r="M1327" t="b">
        <v>0</v>
      </c>
      <c r="N1327" t="s">
        <v>8271</v>
      </c>
      <c r="O1327">
        <f t="shared" si="63"/>
        <v>2</v>
      </c>
      <c r="P1327" s="6">
        <f t="shared" si="64"/>
        <v>60.75</v>
      </c>
      <c r="Q1327" s="12" t="s">
        <v>8317</v>
      </c>
      <c r="R1327" t="s">
        <v>8319</v>
      </c>
      <c r="S1327">
        <f t="shared" si="65"/>
        <v>2016</v>
      </c>
    </row>
    <row r="1328" spans="1:19" ht="3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42019.791990740741</v>
      </c>
      <c r="J1328" s="10">
        <v>41974.791990740741</v>
      </c>
      <c r="K1328" t="b">
        <v>0</v>
      </c>
      <c r="L1328">
        <v>11</v>
      </c>
      <c r="M1328" t="b">
        <v>0</v>
      </c>
      <c r="N1328" t="s">
        <v>8271</v>
      </c>
      <c r="O1328">
        <f t="shared" si="63"/>
        <v>1</v>
      </c>
      <c r="P1328" s="6">
        <f t="shared" si="64"/>
        <v>102.73</v>
      </c>
      <c r="Q1328" s="12" t="s">
        <v>8317</v>
      </c>
      <c r="R1328" t="s">
        <v>8319</v>
      </c>
      <c r="S1328">
        <f t="shared" si="65"/>
        <v>2014</v>
      </c>
    </row>
    <row r="1329" spans="1:19" ht="3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42153.678645833337</v>
      </c>
      <c r="J1329" s="10">
        <v>42123.678645833337</v>
      </c>
      <c r="K1329" t="b">
        <v>0</v>
      </c>
      <c r="L1329">
        <v>41</v>
      </c>
      <c r="M1329" t="b">
        <v>0</v>
      </c>
      <c r="N1329" t="s">
        <v>8271</v>
      </c>
      <c r="O1329">
        <f t="shared" si="63"/>
        <v>4</v>
      </c>
      <c r="P1329" s="6">
        <f t="shared" si="64"/>
        <v>41.59</v>
      </c>
      <c r="Q1329" s="12" t="s">
        <v>8317</v>
      </c>
      <c r="R1329" t="s">
        <v>8319</v>
      </c>
      <c r="S1329">
        <f t="shared" si="65"/>
        <v>2015</v>
      </c>
    </row>
    <row r="1330" spans="1:19" ht="32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42657.642754629633</v>
      </c>
      <c r="J1330" s="10">
        <v>42612.642754629633</v>
      </c>
      <c r="K1330" t="b">
        <v>0</v>
      </c>
      <c r="L1330">
        <v>15</v>
      </c>
      <c r="M1330" t="b">
        <v>0</v>
      </c>
      <c r="N1330" t="s">
        <v>8271</v>
      </c>
      <c r="O1330">
        <f t="shared" si="63"/>
        <v>2</v>
      </c>
      <c r="P1330" s="6">
        <f t="shared" si="64"/>
        <v>116.53</v>
      </c>
      <c r="Q1330" s="12" t="s">
        <v>8317</v>
      </c>
      <c r="R1330" t="s">
        <v>8319</v>
      </c>
      <c r="S1330">
        <f t="shared" si="65"/>
        <v>2016</v>
      </c>
    </row>
    <row r="1331" spans="1:19" ht="32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41975.263252314813</v>
      </c>
      <c r="J1331" s="10">
        <v>41935.221585648149</v>
      </c>
      <c r="K1331" t="b">
        <v>0</v>
      </c>
      <c r="L1331">
        <v>9</v>
      </c>
      <c r="M1331" t="b">
        <v>0</v>
      </c>
      <c r="N1331" t="s">
        <v>8271</v>
      </c>
      <c r="O1331">
        <f t="shared" si="63"/>
        <v>1</v>
      </c>
      <c r="P1331" s="6">
        <f t="shared" si="64"/>
        <v>45.33</v>
      </c>
      <c r="Q1331" s="12" t="s">
        <v>8317</v>
      </c>
      <c r="R1331" t="s">
        <v>8319</v>
      </c>
      <c r="S1331">
        <f t="shared" si="65"/>
        <v>2014</v>
      </c>
    </row>
    <row r="1332" spans="1:19" ht="3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42553.166666666672</v>
      </c>
      <c r="J1332" s="10">
        <v>42522.276724537034</v>
      </c>
      <c r="K1332" t="b">
        <v>0</v>
      </c>
      <c r="L1332">
        <v>50</v>
      </c>
      <c r="M1332" t="b">
        <v>0</v>
      </c>
      <c r="N1332" t="s">
        <v>8271</v>
      </c>
      <c r="O1332">
        <f t="shared" si="63"/>
        <v>22</v>
      </c>
      <c r="P1332" s="6">
        <f t="shared" si="64"/>
        <v>157.46</v>
      </c>
      <c r="Q1332" s="12" t="s">
        <v>8317</v>
      </c>
      <c r="R1332" t="s">
        <v>8319</v>
      </c>
      <c r="S1332">
        <f t="shared" si="65"/>
        <v>2016</v>
      </c>
    </row>
    <row r="1333" spans="1:19" ht="3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42599.50409722222</v>
      </c>
      <c r="J1333" s="10">
        <v>42569.50409722222</v>
      </c>
      <c r="K1333" t="b">
        <v>0</v>
      </c>
      <c r="L1333">
        <v>34</v>
      </c>
      <c r="M1333" t="b">
        <v>0</v>
      </c>
      <c r="N1333" t="s">
        <v>8271</v>
      </c>
      <c r="O1333">
        <f t="shared" si="63"/>
        <v>1</v>
      </c>
      <c r="P1333" s="6">
        <f t="shared" si="64"/>
        <v>100.5</v>
      </c>
      <c r="Q1333" s="12" t="s">
        <v>8317</v>
      </c>
      <c r="R1333" t="s">
        <v>8319</v>
      </c>
      <c r="S1333">
        <f t="shared" si="65"/>
        <v>2016</v>
      </c>
    </row>
    <row r="1334" spans="1:19" ht="32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42762.060277777782</v>
      </c>
      <c r="J1334" s="10">
        <v>42732.060277777782</v>
      </c>
      <c r="K1334" t="b">
        <v>0</v>
      </c>
      <c r="L1334">
        <v>0</v>
      </c>
      <c r="M1334" t="b">
        <v>0</v>
      </c>
      <c r="N1334" t="s">
        <v>8271</v>
      </c>
      <c r="O1334">
        <f t="shared" si="63"/>
        <v>0</v>
      </c>
      <c r="P1334" s="6" t="str">
        <f t="shared" si="64"/>
        <v>0</v>
      </c>
      <c r="Q1334" s="12" t="s">
        <v>8317</v>
      </c>
      <c r="R1334" t="s">
        <v>8319</v>
      </c>
      <c r="S1334">
        <f t="shared" si="65"/>
        <v>2016</v>
      </c>
    </row>
    <row r="1335" spans="1:19" ht="32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41836.106770833336</v>
      </c>
      <c r="J1335" s="10">
        <v>41806.106770833336</v>
      </c>
      <c r="K1335" t="b">
        <v>0</v>
      </c>
      <c r="L1335">
        <v>0</v>
      </c>
      <c r="M1335" t="b">
        <v>0</v>
      </c>
      <c r="N1335" t="s">
        <v>8271</v>
      </c>
      <c r="O1335">
        <f t="shared" si="63"/>
        <v>0</v>
      </c>
      <c r="P1335" s="6" t="str">
        <f t="shared" si="64"/>
        <v>0</v>
      </c>
      <c r="Q1335" s="12" t="s">
        <v>8317</v>
      </c>
      <c r="R1335" t="s">
        <v>8319</v>
      </c>
      <c r="S1335">
        <f t="shared" si="65"/>
        <v>2014</v>
      </c>
    </row>
    <row r="1336" spans="1:19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42440.774155092593</v>
      </c>
      <c r="J1336" s="10">
        <v>42410.774155092593</v>
      </c>
      <c r="K1336" t="b">
        <v>0</v>
      </c>
      <c r="L1336">
        <v>276</v>
      </c>
      <c r="M1336" t="b">
        <v>0</v>
      </c>
      <c r="N1336" t="s">
        <v>8271</v>
      </c>
      <c r="O1336">
        <f t="shared" si="63"/>
        <v>11</v>
      </c>
      <c r="P1336" s="6">
        <f t="shared" si="64"/>
        <v>51.82</v>
      </c>
      <c r="Q1336" s="12" t="s">
        <v>8317</v>
      </c>
      <c r="R1336" t="s">
        <v>8319</v>
      </c>
      <c r="S1336">
        <f t="shared" si="65"/>
        <v>2016</v>
      </c>
    </row>
    <row r="1337" spans="1:19" ht="32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42343.936365740738</v>
      </c>
      <c r="J1337" s="10">
        <v>42313.936365740738</v>
      </c>
      <c r="K1337" t="b">
        <v>0</v>
      </c>
      <c r="L1337">
        <v>16</v>
      </c>
      <c r="M1337" t="b">
        <v>0</v>
      </c>
      <c r="N1337" t="s">
        <v>8271</v>
      </c>
      <c r="O1337">
        <f t="shared" si="63"/>
        <v>20</v>
      </c>
      <c r="P1337" s="6">
        <f t="shared" si="64"/>
        <v>308.75</v>
      </c>
      <c r="Q1337" s="12" t="s">
        <v>8317</v>
      </c>
      <c r="R1337" t="s">
        <v>8319</v>
      </c>
      <c r="S1337">
        <f t="shared" si="65"/>
        <v>2015</v>
      </c>
    </row>
    <row r="1338" spans="1:19" ht="32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41990.863750000004</v>
      </c>
      <c r="J1338" s="10">
        <v>41955.863750000004</v>
      </c>
      <c r="K1338" t="b">
        <v>0</v>
      </c>
      <c r="L1338">
        <v>224</v>
      </c>
      <c r="M1338" t="b">
        <v>0</v>
      </c>
      <c r="N1338" t="s">
        <v>8271</v>
      </c>
      <c r="O1338">
        <f t="shared" si="63"/>
        <v>85</v>
      </c>
      <c r="P1338" s="6">
        <f t="shared" si="64"/>
        <v>379.23</v>
      </c>
      <c r="Q1338" s="12" t="s">
        <v>8317</v>
      </c>
      <c r="R1338" t="s">
        <v>8319</v>
      </c>
      <c r="S1338">
        <f t="shared" si="65"/>
        <v>2014</v>
      </c>
    </row>
    <row r="1339" spans="1:19" ht="32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42797.577303240745</v>
      </c>
      <c r="J1339" s="10">
        <v>42767.577303240745</v>
      </c>
      <c r="K1339" t="b">
        <v>0</v>
      </c>
      <c r="L1339">
        <v>140</v>
      </c>
      <c r="M1339" t="b">
        <v>0</v>
      </c>
      <c r="N1339" t="s">
        <v>8271</v>
      </c>
      <c r="O1339">
        <f t="shared" si="63"/>
        <v>49</v>
      </c>
      <c r="P1339" s="6">
        <f t="shared" si="64"/>
        <v>176.36</v>
      </c>
      <c r="Q1339" s="12" t="s">
        <v>8317</v>
      </c>
      <c r="R1339" t="s">
        <v>8319</v>
      </c>
      <c r="S1339">
        <f t="shared" si="65"/>
        <v>2017</v>
      </c>
    </row>
    <row r="1340" spans="1:19" ht="32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42218.803622685184</v>
      </c>
      <c r="J1340" s="10">
        <v>42188.803622685184</v>
      </c>
      <c r="K1340" t="b">
        <v>0</v>
      </c>
      <c r="L1340">
        <v>15</v>
      </c>
      <c r="M1340" t="b">
        <v>0</v>
      </c>
      <c r="N1340" t="s">
        <v>8271</v>
      </c>
      <c r="O1340">
        <f t="shared" si="63"/>
        <v>3</v>
      </c>
      <c r="P1340" s="6">
        <f t="shared" si="64"/>
        <v>66.069999999999993</v>
      </c>
      <c r="Q1340" s="12" t="s">
        <v>8317</v>
      </c>
      <c r="R1340" t="s">
        <v>8319</v>
      </c>
      <c r="S1340">
        <f t="shared" si="65"/>
        <v>2015</v>
      </c>
    </row>
    <row r="1341" spans="1:19" ht="16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41981.688831018517</v>
      </c>
      <c r="J1341" s="10">
        <v>41936.647164351853</v>
      </c>
      <c r="K1341" t="b">
        <v>0</v>
      </c>
      <c r="L1341">
        <v>37</v>
      </c>
      <c r="M1341" t="b">
        <v>0</v>
      </c>
      <c r="N1341" t="s">
        <v>8271</v>
      </c>
      <c r="O1341">
        <f t="shared" si="63"/>
        <v>7</v>
      </c>
      <c r="P1341" s="6">
        <f t="shared" si="64"/>
        <v>89.65</v>
      </c>
      <c r="Q1341" s="12" t="s">
        <v>8317</v>
      </c>
      <c r="R1341" t="s">
        <v>8319</v>
      </c>
      <c r="S1341">
        <f t="shared" si="65"/>
        <v>2014</v>
      </c>
    </row>
    <row r="1342" spans="1:19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41866.595520833333</v>
      </c>
      <c r="J1342" s="10">
        <v>41836.595520833333</v>
      </c>
      <c r="K1342" t="b">
        <v>0</v>
      </c>
      <c r="L1342">
        <v>0</v>
      </c>
      <c r="M1342" t="b">
        <v>0</v>
      </c>
      <c r="N1342" t="s">
        <v>8271</v>
      </c>
      <c r="O1342">
        <f t="shared" si="63"/>
        <v>0</v>
      </c>
      <c r="P1342" s="6" t="str">
        <f t="shared" si="64"/>
        <v>0</v>
      </c>
      <c r="Q1342" s="12" t="s">
        <v>8317</v>
      </c>
      <c r="R1342" t="s">
        <v>8319</v>
      </c>
      <c r="S1342">
        <f t="shared" si="65"/>
        <v>2014</v>
      </c>
    </row>
    <row r="1343" spans="1:19" ht="32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42644.624039351853</v>
      </c>
      <c r="J1343" s="10">
        <v>42612.624039351853</v>
      </c>
      <c r="K1343" t="b">
        <v>0</v>
      </c>
      <c r="L1343">
        <v>46</v>
      </c>
      <c r="M1343" t="b">
        <v>0</v>
      </c>
      <c r="N1343" t="s">
        <v>8271</v>
      </c>
      <c r="O1343">
        <f t="shared" si="63"/>
        <v>70</v>
      </c>
      <c r="P1343" s="6">
        <f t="shared" si="64"/>
        <v>382.39</v>
      </c>
      <c r="Q1343" s="12" t="s">
        <v>8317</v>
      </c>
      <c r="R1343" t="s">
        <v>8319</v>
      </c>
      <c r="S1343">
        <f t="shared" si="65"/>
        <v>2016</v>
      </c>
    </row>
    <row r="1344" spans="1:19" ht="32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42202.816423611112</v>
      </c>
      <c r="J1344" s="10">
        <v>42172.816423611112</v>
      </c>
      <c r="K1344" t="b">
        <v>0</v>
      </c>
      <c r="L1344">
        <v>1</v>
      </c>
      <c r="M1344" t="b">
        <v>0</v>
      </c>
      <c r="N1344" t="s">
        <v>8271</v>
      </c>
      <c r="O1344">
        <f t="shared" si="63"/>
        <v>0</v>
      </c>
      <c r="P1344" s="6">
        <f t="shared" si="64"/>
        <v>100</v>
      </c>
      <c r="Q1344" s="12" t="s">
        <v>8317</v>
      </c>
      <c r="R1344" t="s">
        <v>8319</v>
      </c>
      <c r="S1344">
        <f t="shared" si="65"/>
        <v>2015</v>
      </c>
    </row>
    <row r="1345" spans="1:19" ht="32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42601.165972222225</v>
      </c>
      <c r="J1345" s="10">
        <v>42542.526423611111</v>
      </c>
      <c r="K1345" t="b">
        <v>0</v>
      </c>
      <c r="L1345">
        <v>323</v>
      </c>
      <c r="M1345" t="b">
        <v>0</v>
      </c>
      <c r="N1345" t="s">
        <v>8271</v>
      </c>
      <c r="O1345">
        <f t="shared" si="63"/>
        <v>102</v>
      </c>
      <c r="P1345" s="6">
        <f t="shared" si="64"/>
        <v>158.36000000000001</v>
      </c>
      <c r="Q1345" s="12" t="s">
        <v>8317</v>
      </c>
      <c r="R1345" t="s">
        <v>8319</v>
      </c>
      <c r="S1345">
        <f t="shared" si="65"/>
        <v>2016</v>
      </c>
    </row>
    <row r="1346" spans="1:19" ht="32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42551.789803240739</v>
      </c>
      <c r="J1346" s="10">
        <v>42522.789803240739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3"/>
        <v>378</v>
      </c>
      <c r="P1346" s="6">
        <f t="shared" si="64"/>
        <v>40.76</v>
      </c>
      <c r="Q1346" s="12" t="s">
        <v>8320</v>
      </c>
      <c r="R1346" t="s">
        <v>8321</v>
      </c>
      <c r="S1346">
        <f t="shared" si="65"/>
        <v>2016</v>
      </c>
    </row>
    <row r="1347" spans="1:19" ht="3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41834.814340277779</v>
      </c>
      <c r="J1347" s="10">
        <v>41799.814340277779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 s="6">
        <f t="shared" si="64"/>
        <v>53.57</v>
      </c>
      <c r="Q1347" s="12" t="s">
        <v>8320</v>
      </c>
      <c r="R1347" t="s">
        <v>8321</v>
      </c>
      <c r="S1347">
        <f t="shared" si="65"/>
        <v>2014</v>
      </c>
    </row>
    <row r="1348" spans="1:19" ht="32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41452.075821759259</v>
      </c>
      <c r="J1348" s="10">
        <v>41422.075821759259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 s="6">
        <f t="shared" si="64"/>
        <v>48.45</v>
      </c>
      <c r="Q1348" s="12" t="s">
        <v>8320</v>
      </c>
      <c r="R1348" t="s">
        <v>8321</v>
      </c>
      <c r="S1348">
        <f t="shared" si="65"/>
        <v>2013</v>
      </c>
    </row>
    <row r="1349" spans="1:19" ht="32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42070.638020833328</v>
      </c>
      <c r="J1349" s="10">
        <v>42040.638020833328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 s="6">
        <f t="shared" si="64"/>
        <v>82.42</v>
      </c>
      <c r="Q1349" s="12" t="s">
        <v>8320</v>
      </c>
      <c r="R1349" t="s">
        <v>8321</v>
      </c>
      <c r="S1349">
        <f t="shared" si="65"/>
        <v>2015</v>
      </c>
    </row>
    <row r="1350" spans="1:19" ht="32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41991.506168981483</v>
      </c>
      <c r="J1350" s="10">
        <v>41963.506168981483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 s="6">
        <f t="shared" si="64"/>
        <v>230.19</v>
      </c>
      <c r="Q1350" s="12" t="s">
        <v>8320</v>
      </c>
      <c r="R1350" t="s">
        <v>8321</v>
      </c>
      <c r="S1350">
        <f t="shared" si="65"/>
        <v>2014</v>
      </c>
    </row>
    <row r="1351" spans="1:19" ht="32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42354.290972222225</v>
      </c>
      <c r="J1351" s="10">
        <v>42317.33258101852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 s="6">
        <f t="shared" si="64"/>
        <v>59.36</v>
      </c>
      <c r="Q1351" s="12" t="s">
        <v>8320</v>
      </c>
      <c r="R1351" t="s">
        <v>8321</v>
      </c>
      <c r="S1351">
        <f t="shared" si="65"/>
        <v>2015</v>
      </c>
    </row>
    <row r="1352" spans="1:19" ht="32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42364.013124999998</v>
      </c>
      <c r="J1352" s="10">
        <v>42334.013124999998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 s="6">
        <f t="shared" si="64"/>
        <v>66.7</v>
      </c>
      <c r="Q1352" s="12" t="s">
        <v>8320</v>
      </c>
      <c r="R1352" t="s">
        <v>8321</v>
      </c>
      <c r="S1352">
        <f t="shared" si="65"/>
        <v>2015</v>
      </c>
    </row>
    <row r="1353" spans="1:19" ht="16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42412.74009259259</v>
      </c>
      <c r="J1353" s="10">
        <v>42382.74009259259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 s="6">
        <f t="shared" si="64"/>
        <v>168.78</v>
      </c>
      <c r="Q1353" s="12" t="s">
        <v>8320</v>
      </c>
      <c r="R1353" t="s">
        <v>8321</v>
      </c>
      <c r="S1353">
        <f t="shared" si="65"/>
        <v>2016</v>
      </c>
    </row>
    <row r="1354" spans="1:19" ht="32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42252.165972222225</v>
      </c>
      <c r="J1354" s="10">
        <v>42200.578310185185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66">ROUND(E1354/D1354*100,0)</f>
        <v>136</v>
      </c>
      <c r="P1354" s="6">
        <f t="shared" ref="P1354:P1417" si="67">IFERROR(ROUND(E1354/L1354,2),"0")</f>
        <v>59.97</v>
      </c>
      <c r="Q1354" s="12" t="s">
        <v>8320</v>
      </c>
      <c r="R1354" t="s">
        <v>8321</v>
      </c>
      <c r="S1354">
        <f t="shared" ref="S1354:S1417" si="68">YEAR(J1354)</f>
        <v>2015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41344</v>
      </c>
      <c r="J1355" s="10">
        <v>41309.11791666667</v>
      </c>
      <c r="K1355" t="b">
        <v>0</v>
      </c>
      <c r="L1355">
        <v>42</v>
      </c>
      <c r="M1355" t="b">
        <v>1</v>
      </c>
      <c r="N1355" t="s">
        <v>8272</v>
      </c>
      <c r="O1355">
        <f t="shared" si="66"/>
        <v>134</v>
      </c>
      <c r="P1355" s="6">
        <f t="shared" si="67"/>
        <v>31.81</v>
      </c>
      <c r="Q1355" s="12" t="s">
        <v>8320</v>
      </c>
      <c r="R1355" t="s">
        <v>8321</v>
      </c>
      <c r="S1355">
        <f t="shared" si="68"/>
        <v>2013</v>
      </c>
    </row>
    <row r="1356" spans="1:19" ht="32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42532.807627314818</v>
      </c>
      <c r="J1356" s="10">
        <v>42502.807627314818</v>
      </c>
      <c r="K1356" t="b">
        <v>0</v>
      </c>
      <c r="L1356">
        <v>64</v>
      </c>
      <c r="M1356" t="b">
        <v>1</v>
      </c>
      <c r="N1356" t="s">
        <v>8272</v>
      </c>
      <c r="O1356">
        <f t="shared" si="66"/>
        <v>130</v>
      </c>
      <c r="P1356" s="6">
        <f t="shared" si="67"/>
        <v>24.42</v>
      </c>
      <c r="Q1356" s="12" t="s">
        <v>8320</v>
      </c>
      <c r="R1356" t="s">
        <v>8321</v>
      </c>
      <c r="S1356">
        <f t="shared" si="68"/>
        <v>2016</v>
      </c>
    </row>
    <row r="1357" spans="1:19" ht="32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41243.416666666664</v>
      </c>
      <c r="J1357" s="10">
        <v>41213.254687499997</v>
      </c>
      <c r="K1357" t="b">
        <v>0</v>
      </c>
      <c r="L1357">
        <v>121</v>
      </c>
      <c r="M1357" t="b">
        <v>1</v>
      </c>
      <c r="N1357" t="s">
        <v>8272</v>
      </c>
      <c r="O1357">
        <f t="shared" si="66"/>
        <v>123</v>
      </c>
      <c r="P1357" s="6">
        <f t="shared" si="67"/>
        <v>25.35</v>
      </c>
      <c r="Q1357" s="12" t="s">
        <v>8320</v>
      </c>
      <c r="R1357" t="s">
        <v>8321</v>
      </c>
      <c r="S1357">
        <f t="shared" si="68"/>
        <v>2012</v>
      </c>
    </row>
    <row r="1358" spans="1:19" ht="32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41460.038888888885</v>
      </c>
      <c r="J1358" s="10">
        <v>41430.038888888885</v>
      </c>
      <c r="K1358" t="b">
        <v>0</v>
      </c>
      <c r="L1358">
        <v>87</v>
      </c>
      <c r="M1358" t="b">
        <v>1</v>
      </c>
      <c r="N1358" t="s">
        <v>8272</v>
      </c>
      <c r="O1358">
        <f t="shared" si="66"/>
        <v>183</v>
      </c>
      <c r="P1358" s="6">
        <f t="shared" si="67"/>
        <v>71.44</v>
      </c>
      <c r="Q1358" s="12" t="s">
        <v>8320</v>
      </c>
      <c r="R1358" t="s">
        <v>8321</v>
      </c>
      <c r="S1358">
        <f t="shared" si="68"/>
        <v>2013</v>
      </c>
    </row>
    <row r="1359" spans="1:19" ht="32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41334.249305555553</v>
      </c>
      <c r="J1359" s="10">
        <v>41304.962233796294</v>
      </c>
      <c r="K1359" t="b">
        <v>0</v>
      </c>
      <c r="L1359">
        <v>65</v>
      </c>
      <c r="M1359" t="b">
        <v>1</v>
      </c>
      <c r="N1359" t="s">
        <v>8272</v>
      </c>
      <c r="O1359">
        <f t="shared" si="66"/>
        <v>125</v>
      </c>
      <c r="P1359" s="6">
        <f t="shared" si="67"/>
        <v>38.549999999999997</v>
      </c>
      <c r="Q1359" s="12" t="s">
        <v>8320</v>
      </c>
      <c r="R1359" t="s">
        <v>8321</v>
      </c>
      <c r="S1359">
        <f t="shared" si="68"/>
        <v>2013</v>
      </c>
    </row>
    <row r="1360" spans="1:19" ht="32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40719.570868055554</v>
      </c>
      <c r="J1360" s="10">
        <v>40689.570868055554</v>
      </c>
      <c r="K1360" t="b">
        <v>0</v>
      </c>
      <c r="L1360">
        <v>49</v>
      </c>
      <c r="M1360" t="b">
        <v>1</v>
      </c>
      <c r="N1360" t="s">
        <v>8272</v>
      </c>
      <c r="O1360">
        <f t="shared" si="66"/>
        <v>112</v>
      </c>
      <c r="P1360" s="6">
        <f t="shared" si="67"/>
        <v>68.37</v>
      </c>
      <c r="Q1360" s="12" t="s">
        <v>8320</v>
      </c>
      <c r="R1360" t="s">
        <v>8321</v>
      </c>
      <c r="S1360">
        <f t="shared" si="68"/>
        <v>2011</v>
      </c>
    </row>
    <row r="1361" spans="1:19" ht="32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40730.814699074072</v>
      </c>
      <c r="J1361" s="10">
        <v>40668.814699074072</v>
      </c>
      <c r="K1361" t="b">
        <v>0</v>
      </c>
      <c r="L1361">
        <v>19</v>
      </c>
      <c r="M1361" t="b">
        <v>1</v>
      </c>
      <c r="N1361" t="s">
        <v>8272</v>
      </c>
      <c r="O1361">
        <f t="shared" si="66"/>
        <v>116</v>
      </c>
      <c r="P1361" s="6">
        <f t="shared" si="67"/>
        <v>40.21</v>
      </c>
      <c r="Q1361" s="12" t="s">
        <v>8320</v>
      </c>
      <c r="R1361" t="s">
        <v>8321</v>
      </c>
      <c r="S1361">
        <f t="shared" si="68"/>
        <v>2011</v>
      </c>
    </row>
    <row r="1362" spans="1:19" ht="16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41123.900694444441</v>
      </c>
      <c r="J1362" s="10">
        <v>41095.900694444441</v>
      </c>
      <c r="K1362" t="b">
        <v>0</v>
      </c>
      <c r="L1362">
        <v>81</v>
      </c>
      <c r="M1362" t="b">
        <v>1</v>
      </c>
      <c r="N1362" t="s">
        <v>8272</v>
      </c>
      <c r="O1362">
        <f t="shared" si="66"/>
        <v>173</v>
      </c>
      <c r="P1362" s="6">
        <f t="shared" si="67"/>
        <v>32.07</v>
      </c>
      <c r="Q1362" s="12" t="s">
        <v>8320</v>
      </c>
      <c r="R1362" t="s">
        <v>8321</v>
      </c>
      <c r="S1362">
        <f t="shared" si="68"/>
        <v>2012</v>
      </c>
    </row>
    <row r="1363" spans="1:19" ht="32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41811.717268518521</v>
      </c>
      <c r="J1363" s="10">
        <v>41781.717268518521</v>
      </c>
      <c r="K1363" t="b">
        <v>0</v>
      </c>
      <c r="L1363">
        <v>264</v>
      </c>
      <c r="M1363" t="b">
        <v>1</v>
      </c>
      <c r="N1363" t="s">
        <v>8272</v>
      </c>
      <c r="O1363">
        <f t="shared" si="66"/>
        <v>126</v>
      </c>
      <c r="P1363" s="6">
        <f t="shared" si="67"/>
        <v>28.63</v>
      </c>
      <c r="Q1363" s="12" t="s">
        <v>8320</v>
      </c>
      <c r="R1363" t="s">
        <v>8321</v>
      </c>
      <c r="S1363">
        <f t="shared" si="68"/>
        <v>2014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41524.934386574074</v>
      </c>
      <c r="J1364" s="10">
        <v>41464.934386574074</v>
      </c>
      <c r="K1364" t="b">
        <v>0</v>
      </c>
      <c r="L1364">
        <v>25</v>
      </c>
      <c r="M1364" t="b">
        <v>1</v>
      </c>
      <c r="N1364" t="s">
        <v>8272</v>
      </c>
      <c r="O1364">
        <f t="shared" si="66"/>
        <v>109</v>
      </c>
      <c r="P1364" s="6">
        <f t="shared" si="67"/>
        <v>43.64</v>
      </c>
      <c r="Q1364" s="12" t="s">
        <v>8320</v>
      </c>
      <c r="R1364" t="s">
        <v>8321</v>
      </c>
      <c r="S1364">
        <f t="shared" si="68"/>
        <v>2013</v>
      </c>
    </row>
    <row r="1365" spans="1:19" ht="32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42415.332638888889</v>
      </c>
      <c r="J1365" s="10">
        <v>42396.8440625</v>
      </c>
      <c r="K1365" t="b">
        <v>0</v>
      </c>
      <c r="L1365">
        <v>5</v>
      </c>
      <c r="M1365" t="b">
        <v>1</v>
      </c>
      <c r="N1365" t="s">
        <v>8272</v>
      </c>
      <c r="O1365">
        <f t="shared" si="66"/>
        <v>100</v>
      </c>
      <c r="P1365" s="6">
        <f t="shared" si="67"/>
        <v>40</v>
      </c>
      <c r="Q1365" s="12" t="s">
        <v>8320</v>
      </c>
      <c r="R1365" t="s">
        <v>8321</v>
      </c>
      <c r="S1365">
        <f t="shared" si="68"/>
        <v>2016</v>
      </c>
    </row>
    <row r="1366" spans="1:19" ht="32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42011.6956712963</v>
      </c>
      <c r="J1366" s="10">
        <v>41951.6956712963</v>
      </c>
      <c r="K1366" t="b">
        <v>0</v>
      </c>
      <c r="L1366">
        <v>144</v>
      </c>
      <c r="M1366" t="b">
        <v>1</v>
      </c>
      <c r="N1366" t="s">
        <v>8274</v>
      </c>
      <c r="O1366">
        <f t="shared" si="66"/>
        <v>119</v>
      </c>
      <c r="P1366" s="6">
        <f t="shared" si="67"/>
        <v>346.04</v>
      </c>
      <c r="Q1366" s="12" t="s">
        <v>8323</v>
      </c>
      <c r="R1366" t="s">
        <v>8324</v>
      </c>
      <c r="S1366">
        <f t="shared" si="68"/>
        <v>2014</v>
      </c>
    </row>
    <row r="1367" spans="1:19" ht="32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42079.691574074073</v>
      </c>
      <c r="J1367" s="10">
        <v>42049.733240740738</v>
      </c>
      <c r="K1367" t="b">
        <v>0</v>
      </c>
      <c r="L1367">
        <v>92</v>
      </c>
      <c r="M1367" t="b">
        <v>1</v>
      </c>
      <c r="N1367" t="s">
        <v>8274</v>
      </c>
      <c r="O1367">
        <f t="shared" si="66"/>
        <v>100</v>
      </c>
      <c r="P1367" s="6">
        <f t="shared" si="67"/>
        <v>81.739999999999995</v>
      </c>
      <c r="Q1367" s="12" t="s">
        <v>8323</v>
      </c>
      <c r="R1367" t="s">
        <v>8324</v>
      </c>
      <c r="S1367">
        <f t="shared" si="68"/>
        <v>2015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41970.037766203706</v>
      </c>
      <c r="J1368" s="10">
        <v>41924.996099537035</v>
      </c>
      <c r="K1368" t="b">
        <v>0</v>
      </c>
      <c r="L1368">
        <v>147</v>
      </c>
      <c r="M1368" t="b">
        <v>1</v>
      </c>
      <c r="N1368" t="s">
        <v>8274</v>
      </c>
      <c r="O1368">
        <f t="shared" si="66"/>
        <v>126</v>
      </c>
      <c r="P1368" s="6">
        <f t="shared" si="67"/>
        <v>64.540000000000006</v>
      </c>
      <c r="Q1368" s="12" t="s">
        <v>8323</v>
      </c>
      <c r="R1368" t="s">
        <v>8324</v>
      </c>
      <c r="S1368">
        <f t="shared" si="68"/>
        <v>2014</v>
      </c>
    </row>
    <row r="1369" spans="1:19" ht="3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42322.044560185182</v>
      </c>
      <c r="J1369" s="10">
        <v>42292.002893518518</v>
      </c>
      <c r="K1369" t="b">
        <v>0</v>
      </c>
      <c r="L1369">
        <v>90</v>
      </c>
      <c r="M1369" t="b">
        <v>1</v>
      </c>
      <c r="N1369" t="s">
        <v>8274</v>
      </c>
      <c r="O1369">
        <f t="shared" si="66"/>
        <v>114</v>
      </c>
      <c r="P1369" s="6">
        <f t="shared" si="67"/>
        <v>63.48</v>
      </c>
      <c r="Q1369" s="12" t="s">
        <v>8323</v>
      </c>
      <c r="R1369" t="s">
        <v>8324</v>
      </c>
      <c r="S1369">
        <f t="shared" si="68"/>
        <v>2015</v>
      </c>
    </row>
    <row r="1370" spans="1:19" ht="3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42170.190902777773</v>
      </c>
      <c r="J1370" s="10">
        <v>42146.190902777773</v>
      </c>
      <c r="K1370" t="b">
        <v>0</v>
      </c>
      <c r="L1370">
        <v>87</v>
      </c>
      <c r="M1370" t="b">
        <v>1</v>
      </c>
      <c r="N1370" t="s">
        <v>8274</v>
      </c>
      <c r="O1370">
        <f t="shared" si="66"/>
        <v>111</v>
      </c>
      <c r="P1370" s="6">
        <f t="shared" si="67"/>
        <v>63.62</v>
      </c>
      <c r="Q1370" s="12" t="s">
        <v>8323</v>
      </c>
      <c r="R1370" t="s">
        <v>8324</v>
      </c>
      <c r="S1370">
        <f t="shared" si="68"/>
        <v>2015</v>
      </c>
    </row>
    <row r="1371" spans="1:19" ht="3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41740.594282407408</v>
      </c>
      <c r="J1371" s="10">
        <v>41710.594282407408</v>
      </c>
      <c r="K1371" t="b">
        <v>0</v>
      </c>
      <c r="L1371">
        <v>406</v>
      </c>
      <c r="M1371" t="b">
        <v>1</v>
      </c>
      <c r="N1371" t="s">
        <v>8274</v>
      </c>
      <c r="O1371">
        <f t="shared" si="66"/>
        <v>105</v>
      </c>
      <c r="P1371" s="6">
        <f t="shared" si="67"/>
        <v>83.97</v>
      </c>
      <c r="Q1371" s="12" t="s">
        <v>8323</v>
      </c>
      <c r="R1371" t="s">
        <v>8324</v>
      </c>
      <c r="S1371">
        <f t="shared" si="68"/>
        <v>2014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41563.00335648148</v>
      </c>
      <c r="J1372" s="10">
        <v>41548.00335648148</v>
      </c>
      <c r="K1372" t="b">
        <v>0</v>
      </c>
      <c r="L1372">
        <v>20</v>
      </c>
      <c r="M1372" t="b">
        <v>1</v>
      </c>
      <c r="N1372" t="s">
        <v>8274</v>
      </c>
      <c r="O1372">
        <f t="shared" si="66"/>
        <v>104</v>
      </c>
      <c r="P1372" s="6">
        <f t="shared" si="67"/>
        <v>77.75</v>
      </c>
      <c r="Q1372" s="12" t="s">
        <v>8323</v>
      </c>
      <c r="R1372" t="s">
        <v>8324</v>
      </c>
      <c r="S1372">
        <f t="shared" si="68"/>
        <v>2013</v>
      </c>
    </row>
    <row r="1373" spans="1:19" ht="32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42131.758587962962</v>
      </c>
      <c r="J1373" s="10">
        <v>42101.758587962962</v>
      </c>
      <c r="K1373" t="b">
        <v>0</v>
      </c>
      <c r="L1373">
        <v>70</v>
      </c>
      <c r="M1373" t="b">
        <v>1</v>
      </c>
      <c r="N1373" t="s">
        <v>8274</v>
      </c>
      <c r="O1373">
        <f t="shared" si="66"/>
        <v>107</v>
      </c>
      <c r="P1373" s="6">
        <f t="shared" si="67"/>
        <v>107.07</v>
      </c>
      <c r="Q1373" s="12" t="s">
        <v>8323</v>
      </c>
      <c r="R1373" t="s">
        <v>8324</v>
      </c>
      <c r="S1373">
        <f t="shared" si="68"/>
        <v>2015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41102.739953703705</v>
      </c>
      <c r="J1374" s="10">
        <v>41072.739953703705</v>
      </c>
      <c r="K1374" t="b">
        <v>0</v>
      </c>
      <c r="L1374">
        <v>16</v>
      </c>
      <c r="M1374" t="b">
        <v>1</v>
      </c>
      <c r="N1374" t="s">
        <v>8274</v>
      </c>
      <c r="O1374">
        <f t="shared" si="66"/>
        <v>124</v>
      </c>
      <c r="P1374" s="6">
        <f t="shared" si="67"/>
        <v>38.75</v>
      </c>
      <c r="Q1374" s="12" t="s">
        <v>8323</v>
      </c>
      <c r="R1374" t="s">
        <v>8324</v>
      </c>
      <c r="S1374">
        <f t="shared" si="68"/>
        <v>2012</v>
      </c>
    </row>
    <row r="1375" spans="1:19" ht="16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42734.95177083333</v>
      </c>
      <c r="J1375" s="10">
        <v>42704.95177083333</v>
      </c>
      <c r="K1375" t="b">
        <v>0</v>
      </c>
      <c r="L1375">
        <v>52</v>
      </c>
      <c r="M1375" t="b">
        <v>1</v>
      </c>
      <c r="N1375" t="s">
        <v>8274</v>
      </c>
      <c r="O1375">
        <f t="shared" si="66"/>
        <v>105</v>
      </c>
      <c r="P1375" s="6">
        <f t="shared" si="67"/>
        <v>201.94</v>
      </c>
      <c r="Q1375" s="12" t="s">
        <v>8323</v>
      </c>
      <c r="R1375" t="s">
        <v>8324</v>
      </c>
      <c r="S1375">
        <f t="shared" si="68"/>
        <v>2016</v>
      </c>
    </row>
    <row r="1376" spans="1:19" ht="32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42454.12023148148</v>
      </c>
      <c r="J1376" s="10">
        <v>42424.161898148144</v>
      </c>
      <c r="K1376" t="b">
        <v>0</v>
      </c>
      <c r="L1376">
        <v>66</v>
      </c>
      <c r="M1376" t="b">
        <v>1</v>
      </c>
      <c r="N1376" t="s">
        <v>8274</v>
      </c>
      <c r="O1376">
        <f t="shared" si="66"/>
        <v>189</v>
      </c>
      <c r="P1376" s="6">
        <f t="shared" si="67"/>
        <v>43.06</v>
      </c>
      <c r="Q1376" s="12" t="s">
        <v>8323</v>
      </c>
      <c r="R1376" t="s">
        <v>8324</v>
      </c>
      <c r="S1376">
        <f t="shared" si="68"/>
        <v>2016</v>
      </c>
    </row>
    <row r="1377" spans="1:19" ht="32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42750.066192129627</v>
      </c>
      <c r="J1377" s="10">
        <v>42720.066192129627</v>
      </c>
      <c r="K1377" t="b">
        <v>0</v>
      </c>
      <c r="L1377">
        <v>109</v>
      </c>
      <c r="M1377" t="b">
        <v>1</v>
      </c>
      <c r="N1377" t="s">
        <v>8274</v>
      </c>
      <c r="O1377">
        <f t="shared" si="66"/>
        <v>171</v>
      </c>
      <c r="P1377" s="6">
        <f t="shared" si="67"/>
        <v>62.87</v>
      </c>
      <c r="Q1377" s="12" t="s">
        <v>8323</v>
      </c>
      <c r="R1377" t="s">
        <v>8324</v>
      </c>
      <c r="S1377">
        <f t="shared" si="68"/>
        <v>2016</v>
      </c>
    </row>
    <row r="1378" spans="1:19" ht="16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42707.710717592592</v>
      </c>
      <c r="J1378" s="10">
        <v>42677.669050925921</v>
      </c>
      <c r="K1378" t="b">
        <v>0</v>
      </c>
      <c r="L1378">
        <v>168</v>
      </c>
      <c r="M1378" t="b">
        <v>1</v>
      </c>
      <c r="N1378" t="s">
        <v>8274</v>
      </c>
      <c r="O1378">
        <f t="shared" si="66"/>
        <v>252</v>
      </c>
      <c r="P1378" s="6">
        <f t="shared" si="67"/>
        <v>55.61</v>
      </c>
      <c r="Q1378" s="12" t="s">
        <v>8323</v>
      </c>
      <c r="R1378" t="s">
        <v>8324</v>
      </c>
      <c r="S1378">
        <f t="shared" si="68"/>
        <v>2016</v>
      </c>
    </row>
    <row r="1379" spans="1:19" ht="32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42769.174305555556</v>
      </c>
      <c r="J1379" s="10">
        <v>42747.219560185185</v>
      </c>
      <c r="K1379" t="b">
        <v>0</v>
      </c>
      <c r="L1379">
        <v>31</v>
      </c>
      <c r="M1379" t="b">
        <v>1</v>
      </c>
      <c r="N1379" t="s">
        <v>8274</v>
      </c>
      <c r="O1379">
        <f t="shared" si="66"/>
        <v>116</v>
      </c>
      <c r="P1379" s="6">
        <f t="shared" si="67"/>
        <v>48.71</v>
      </c>
      <c r="Q1379" s="12" t="s">
        <v>8323</v>
      </c>
      <c r="R1379" t="s">
        <v>8324</v>
      </c>
      <c r="S1379">
        <f t="shared" si="68"/>
        <v>2017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42583.759375000001</v>
      </c>
      <c r="J1380" s="10">
        <v>42568.759375000001</v>
      </c>
      <c r="K1380" t="b">
        <v>0</v>
      </c>
      <c r="L1380">
        <v>133</v>
      </c>
      <c r="M1380" t="b">
        <v>1</v>
      </c>
      <c r="N1380" t="s">
        <v>8274</v>
      </c>
      <c r="O1380">
        <f t="shared" si="66"/>
        <v>203</v>
      </c>
      <c r="P1380" s="6">
        <f t="shared" si="67"/>
        <v>30.58</v>
      </c>
      <c r="Q1380" s="12" t="s">
        <v>8323</v>
      </c>
      <c r="R1380" t="s">
        <v>8324</v>
      </c>
      <c r="S1380">
        <f t="shared" si="68"/>
        <v>2016</v>
      </c>
    </row>
    <row r="1381" spans="1:19" ht="16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42160.491620370369</v>
      </c>
      <c r="J1381" s="10">
        <v>42130.491620370369</v>
      </c>
      <c r="K1381" t="b">
        <v>0</v>
      </c>
      <c r="L1381">
        <v>151</v>
      </c>
      <c r="M1381" t="b">
        <v>1</v>
      </c>
      <c r="N1381" t="s">
        <v>8274</v>
      </c>
      <c r="O1381">
        <f t="shared" si="66"/>
        <v>112</v>
      </c>
      <c r="P1381" s="6">
        <f t="shared" si="67"/>
        <v>73.91</v>
      </c>
      <c r="Q1381" s="12" t="s">
        <v>8323</v>
      </c>
      <c r="R1381" t="s">
        <v>8324</v>
      </c>
      <c r="S1381">
        <f t="shared" si="68"/>
        <v>2015</v>
      </c>
    </row>
    <row r="1382" spans="1:19" ht="16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42164.083333333328</v>
      </c>
      <c r="J1382" s="10">
        <v>42141.762800925921</v>
      </c>
      <c r="K1382" t="b">
        <v>0</v>
      </c>
      <c r="L1382">
        <v>5</v>
      </c>
      <c r="M1382" t="b">
        <v>1</v>
      </c>
      <c r="N1382" t="s">
        <v>8274</v>
      </c>
      <c r="O1382">
        <f t="shared" si="66"/>
        <v>424</v>
      </c>
      <c r="P1382" s="6">
        <f t="shared" si="67"/>
        <v>21.2</v>
      </c>
      <c r="Q1382" s="12" t="s">
        <v>8323</v>
      </c>
      <c r="R1382" t="s">
        <v>8324</v>
      </c>
      <c r="S1382">
        <f t="shared" si="68"/>
        <v>2015</v>
      </c>
    </row>
    <row r="1383" spans="1:19" ht="32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42733.214409722219</v>
      </c>
      <c r="J1383" s="10">
        <v>42703.214409722219</v>
      </c>
      <c r="K1383" t="b">
        <v>0</v>
      </c>
      <c r="L1383">
        <v>73</v>
      </c>
      <c r="M1383" t="b">
        <v>1</v>
      </c>
      <c r="N1383" t="s">
        <v>8274</v>
      </c>
      <c r="O1383">
        <f t="shared" si="66"/>
        <v>107</v>
      </c>
      <c r="P1383" s="6">
        <f t="shared" si="67"/>
        <v>73.36</v>
      </c>
      <c r="Q1383" s="12" t="s">
        <v>8323</v>
      </c>
      <c r="R1383" t="s">
        <v>8324</v>
      </c>
      <c r="S1383">
        <f t="shared" si="68"/>
        <v>2016</v>
      </c>
    </row>
    <row r="1384" spans="1:19" ht="32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41400.800185185188</v>
      </c>
      <c r="J1384" s="10">
        <v>41370.800185185188</v>
      </c>
      <c r="K1384" t="b">
        <v>0</v>
      </c>
      <c r="L1384">
        <v>148</v>
      </c>
      <c r="M1384" t="b">
        <v>1</v>
      </c>
      <c r="N1384" t="s">
        <v>8274</v>
      </c>
      <c r="O1384">
        <f t="shared" si="66"/>
        <v>104</v>
      </c>
      <c r="P1384" s="6">
        <f t="shared" si="67"/>
        <v>56.41</v>
      </c>
      <c r="Q1384" s="12" t="s">
        <v>8323</v>
      </c>
      <c r="R1384" t="s">
        <v>8324</v>
      </c>
      <c r="S1384">
        <f t="shared" si="68"/>
        <v>2013</v>
      </c>
    </row>
    <row r="1385" spans="1:19" ht="32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42727.074976851851</v>
      </c>
      <c r="J1385" s="10">
        <v>42707.074976851851</v>
      </c>
      <c r="K1385" t="b">
        <v>0</v>
      </c>
      <c r="L1385">
        <v>93</v>
      </c>
      <c r="M1385" t="b">
        <v>1</v>
      </c>
      <c r="N1385" t="s">
        <v>8274</v>
      </c>
      <c r="O1385">
        <f t="shared" si="66"/>
        <v>212</v>
      </c>
      <c r="P1385" s="6">
        <f t="shared" si="67"/>
        <v>50.25</v>
      </c>
      <c r="Q1385" s="12" t="s">
        <v>8323</v>
      </c>
      <c r="R1385" t="s">
        <v>8324</v>
      </c>
      <c r="S1385">
        <f t="shared" si="68"/>
        <v>2016</v>
      </c>
    </row>
    <row r="1386" spans="1:19" ht="3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42190.735208333332</v>
      </c>
      <c r="J1386" s="10">
        <v>42160.735208333332</v>
      </c>
      <c r="K1386" t="b">
        <v>0</v>
      </c>
      <c r="L1386">
        <v>63</v>
      </c>
      <c r="M1386" t="b">
        <v>1</v>
      </c>
      <c r="N1386" t="s">
        <v>8274</v>
      </c>
      <c r="O1386">
        <f t="shared" si="66"/>
        <v>124</v>
      </c>
      <c r="P1386" s="6">
        <f t="shared" si="67"/>
        <v>68.94</v>
      </c>
      <c r="Q1386" s="12" t="s">
        <v>8323</v>
      </c>
      <c r="R1386" t="s">
        <v>8324</v>
      </c>
      <c r="S1386">
        <f t="shared" si="68"/>
        <v>2015</v>
      </c>
    </row>
    <row r="1387" spans="1:19" ht="32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42489.507638888885</v>
      </c>
      <c r="J1387" s="10">
        <v>42433.688900462963</v>
      </c>
      <c r="K1387" t="b">
        <v>0</v>
      </c>
      <c r="L1387">
        <v>134</v>
      </c>
      <c r="M1387" t="b">
        <v>1</v>
      </c>
      <c r="N1387" t="s">
        <v>8274</v>
      </c>
      <c r="O1387">
        <f t="shared" si="66"/>
        <v>110</v>
      </c>
      <c r="P1387" s="6">
        <f t="shared" si="67"/>
        <v>65.91</v>
      </c>
      <c r="Q1387" s="12" t="s">
        <v>8323</v>
      </c>
      <c r="R1387" t="s">
        <v>8324</v>
      </c>
      <c r="S1387">
        <f t="shared" si="68"/>
        <v>2016</v>
      </c>
    </row>
    <row r="1388" spans="1:19" ht="16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42214.646863425922</v>
      </c>
      <c r="J1388" s="10">
        <v>42184.646863425922</v>
      </c>
      <c r="K1388" t="b">
        <v>0</v>
      </c>
      <c r="L1388">
        <v>14</v>
      </c>
      <c r="M1388" t="b">
        <v>1</v>
      </c>
      <c r="N1388" t="s">
        <v>8274</v>
      </c>
      <c r="O1388">
        <f t="shared" si="66"/>
        <v>219</v>
      </c>
      <c r="P1388" s="6">
        <f t="shared" si="67"/>
        <v>62.5</v>
      </c>
      <c r="Q1388" s="12" t="s">
        <v>8323</v>
      </c>
      <c r="R1388" t="s">
        <v>8324</v>
      </c>
      <c r="S1388">
        <f t="shared" si="68"/>
        <v>2015</v>
      </c>
    </row>
    <row r="1389" spans="1:19" ht="32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42158.1875</v>
      </c>
      <c r="J1389" s="10">
        <v>42126.92123842593</v>
      </c>
      <c r="K1389" t="b">
        <v>0</v>
      </c>
      <c r="L1389">
        <v>78</v>
      </c>
      <c r="M1389" t="b">
        <v>1</v>
      </c>
      <c r="N1389" t="s">
        <v>8274</v>
      </c>
      <c r="O1389">
        <f t="shared" si="66"/>
        <v>137</v>
      </c>
      <c r="P1389" s="6">
        <f t="shared" si="67"/>
        <v>70.06</v>
      </c>
      <c r="Q1389" s="12" t="s">
        <v>8323</v>
      </c>
      <c r="R1389" t="s">
        <v>8324</v>
      </c>
      <c r="S1389">
        <f t="shared" si="68"/>
        <v>2015</v>
      </c>
    </row>
    <row r="1390" spans="1:19" ht="32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42660.676388888889</v>
      </c>
      <c r="J1390" s="10">
        <v>42634.614780092597</v>
      </c>
      <c r="K1390" t="b">
        <v>0</v>
      </c>
      <c r="L1390">
        <v>112</v>
      </c>
      <c r="M1390" t="b">
        <v>1</v>
      </c>
      <c r="N1390" t="s">
        <v>8274</v>
      </c>
      <c r="O1390">
        <f t="shared" si="66"/>
        <v>135</v>
      </c>
      <c r="P1390" s="6">
        <f t="shared" si="67"/>
        <v>60.18</v>
      </c>
      <c r="Q1390" s="12" t="s">
        <v>8323</v>
      </c>
      <c r="R1390" t="s">
        <v>8324</v>
      </c>
      <c r="S1390">
        <f t="shared" si="68"/>
        <v>2016</v>
      </c>
    </row>
    <row r="1391" spans="1:19" ht="16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42595.480983796297</v>
      </c>
      <c r="J1391" s="10">
        <v>42565.480983796297</v>
      </c>
      <c r="K1391" t="b">
        <v>0</v>
      </c>
      <c r="L1391">
        <v>34</v>
      </c>
      <c r="M1391" t="b">
        <v>1</v>
      </c>
      <c r="N1391" t="s">
        <v>8274</v>
      </c>
      <c r="O1391">
        <f t="shared" si="66"/>
        <v>145</v>
      </c>
      <c r="P1391" s="6">
        <f t="shared" si="67"/>
        <v>21.38</v>
      </c>
      <c r="Q1391" s="12" t="s">
        <v>8323</v>
      </c>
      <c r="R1391" t="s">
        <v>8324</v>
      </c>
      <c r="S1391">
        <f t="shared" si="68"/>
        <v>2016</v>
      </c>
    </row>
    <row r="1392" spans="1:19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42121.716666666667</v>
      </c>
      <c r="J1392" s="10">
        <v>42087.803310185191</v>
      </c>
      <c r="K1392" t="b">
        <v>0</v>
      </c>
      <c r="L1392">
        <v>19</v>
      </c>
      <c r="M1392" t="b">
        <v>1</v>
      </c>
      <c r="N1392" t="s">
        <v>8274</v>
      </c>
      <c r="O1392">
        <f t="shared" si="66"/>
        <v>109</v>
      </c>
      <c r="P1392" s="6">
        <f t="shared" si="67"/>
        <v>160.79</v>
      </c>
      <c r="Q1392" s="12" t="s">
        <v>8323</v>
      </c>
      <c r="R1392" t="s">
        <v>8324</v>
      </c>
      <c r="S1392">
        <f t="shared" si="68"/>
        <v>2015</v>
      </c>
    </row>
    <row r="1393" spans="1:19" ht="32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42238.207638888889</v>
      </c>
      <c r="J1393" s="10">
        <v>42193.650671296295</v>
      </c>
      <c r="K1393" t="b">
        <v>0</v>
      </c>
      <c r="L1393">
        <v>13</v>
      </c>
      <c r="M1393" t="b">
        <v>1</v>
      </c>
      <c r="N1393" t="s">
        <v>8274</v>
      </c>
      <c r="O1393">
        <f t="shared" si="66"/>
        <v>110</v>
      </c>
      <c r="P1393" s="6">
        <f t="shared" si="67"/>
        <v>42.38</v>
      </c>
      <c r="Q1393" s="12" t="s">
        <v>8323</v>
      </c>
      <c r="R1393" t="s">
        <v>8324</v>
      </c>
      <c r="S1393">
        <f t="shared" si="68"/>
        <v>2015</v>
      </c>
    </row>
    <row r="1394" spans="1:19" ht="16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42432.154930555553</v>
      </c>
      <c r="J1394" s="10">
        <v>42401.154930555553</v>
      </c>
      <c r="K1394" t="b">
        <v>0</v>
      </c>
      <c r="L1394">
        <v>104</v>
      </c>
      <c r="M1394" t="b">
        <v>1</v>
      </c>
      <c r="N1394" t="s">
        <v>8274</v>
      </c>
      <c r="O1394">
        <f t="shared" si="66"/>
        <v>114</v>
      </c>
      <c r="P1394" s="6">
        <f t="shared" si="67"/>
        <v>27.32</v>
      </c>
      <c r="Q1394" s="12" t="s">
        <v>8323</v>
      </c>
      <c r="R1394" t="s">
        <v>8324</v>
      </c>
      <c r="S1394">
        <f t="shared" si="68"/>
        <v>2016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42583.681979166664</v>
      </c>
      <c r="J1395" s="10">
        <v>42553.681979166664</v>
      </c>
      <c r="K1395" t="b">
        <v>0</v>
      </c>
      <c r="L1395">
        <v>52</v>
      </c>
      <c r="M1395" t="b">
        <v>1</v>
      </c>
      <c r="N1395" t="s">
        <v>8274</v>
      </c>
      <c r="O1395">
        <f t="shared" si="66"/>
        <v>102</v>
      </c>
      <c r="P1395" s="6">
        <f t="shared" si="67"/>
        <v>196.83</v>
      </c>
      <c r="Q1395" s="12" t="s">
        <v>8323</v>
      </c>
      <c r="R1395" t="s">
        <v>8324</v>
      </c>
      <c r="S1395">
        <f t="shared" si="68"/>
        <v>2016</v>
      </c>
    </row>
    <row r="1396" spans="1:19" ht="32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42795.125</v>
      </c>
      <c r="J1396" s="10">
        <v>42752.144976851851</v>
      </c>
      <c r="K1396" t="b">
        <v>0</v>
      </c>
      <c r="L1396">
        <v>17</v>
      </c>
      <c r="M1396" t="b">
        <v>1</v>
      </c>
      <c r="N1396" t="s">
        <v>8274</v>
      </c>
      <c r="O1396">
        <f t="shared" si="66"/>
        <v>122</v>
      </c>
      <c r="P1396" s="6">
        <f t="shared" si="67"/>
        <v>53.88</v>
      </c>
      <c r="Q1396" s="12" t="s">
        <v>8323</v>
      </c>
      <c r="R1396" t="s">
        <v>8324</v>
      </c>
      <c r="S1396">
        <f t="shared" si="68"/>
        <v>2017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42749.90834490741</v>
      </c>
      <c r="J1397" s="10">
        <v>42719.90834490741</v>
      </c>
      <c r="K1397" t="b">
        <v>0</v>
      </c>
      <c r="L1397">
        <v>82</v>
      </c>
      <c r="M1397" t="b">
        <v>1</v>
      </c>
      <c r="N1397" t="s">
        <v>8274</v>
      </c>
      <c r="O1397">
        <f t="shared" si="66"/>
        <v>112</v>
      </c>
      <c r="P1397" s="6">
        <f t="shared" si="67"/>
        <v>47.76</v>
      </c>
      <c r="Q1397" s="12" t="s">
        <v>8323</v>
      </c>
      <c r="R1397" t="s">
        <v>8324</v>
      </c>
      <c r="S1397">
        <f t="shared" si="68"/>
        <v>2016</v>
      </c>
    </row>
    <row r="1398" spans="1:19" ht="32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42048.99863425926</v>
      </c>
      <c r="J1398" s="10">
        <v>42018.99863425926</v>
      </c>
      <c r="K1398" t="b">
        <v>0</v>
      </c>
      <c r="L1398">
        <v>73</v>
      </c>
      <c r="M1398" t="b">
        <v>1</v>
      </c>
      <c r="N1398" t="s">
        <v>8274</v>
      </c>
      <c r="O1398">
        <f t="shared" si="66"/>
        <v>107</v>
      </c>
      <c r="P1398" s="6">
        <f t="shared" si="67"/>
        <v>88.19</v>
      </c>
      <c r="Q1398" s="12" t="s">
        <v>8323</v>
      </c>
      <c r="R1398" t="s">
        <v>8324</v>
      </c>
      <c r="S1398">
        <f t="shared" si="68"/>
        <v>2015</v>
      </c>
    </row>
    <row r="1399" spans="1:19" ht="32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42670.888194444444</v>
      </c>
      <c r="J1399" s="10">
        <v>42640.917939814812</v>
      </c>
      <c r="K1399" t="b">
        <v>0</v>
      </c>
      <c r="L1399">
        <v>158</v>
      </c>
      <c r="M1399" t="b">
        <v>1</v>
      </c>
      <c r="N1399" t="s">
        <v>8274</v>
      </c>
      <c r="O1399">
        <f t="shared" si="66"/>
        <v>114</v>
      </c>
      <c r="P1399" s="6">
        <f t="shared" si="67"/>
        <v>72.06</v>
      </c>
      <c r="Q1399" s="12" t="s">
        <v>8323</v>
      </c>
      <c r="R1399" t="s">
        <v>8324</v>
      </c>
      <c r="S1399">
        <f t="shared" si="68"/>
        <v>2016</v>
      </c>
    </row>
    <row r="1400" spans="1:19" ht="32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42556.874236111107</v>
      </c>
      <c r="J1400" s="10">
        <v>42526.874236111107</v>
      </c>
      <c r="K1400" t="b">
        <v>0</v>
      </c>
      <c r="L1400">
        <v>65</v>
      </c>
      <c r="M1400" t="b">
        <v>1</v>
      </c>
      <c r="N1400" t="s">
        <v>8274</v>
      </c>
      <c r="O1400">
        <f t="shared" si="66"/>
        <v>110</v>
      </c>
      <c r="P1400" s="6">
        <f t="shared" si="67"/>
        <v>74.25</v>
      </c>
      <c r="Q1400" s="12" t="s">
        <v>8323</v>
      </c>
      <c r="R1400" t="s">
        <v>8324</v>
      </c>
      <c r="S1400">
        <f t="shared" si="68"/>
        <v>2016</v>
      </c>
    </row>
    <row r="1401" spans="1:19" ht="3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41919.004317129627</v>
      </c>
      <c r="J1401" s="10">
        <v>41889.004317129627</v>
      </c>
      <c r="K1401" t="b">
        <v>0</v>
      </c>
      <c r="L1401">
        <v>184</v>
      </c>
      <c r="M1401" t="b">
        <v>1</v>
      </c>
      <c r="N1401" t="s">
        <v>8274</v>
      </c>
      <c r="O1401">
        <f t="shared" si="66"/>
        <v>126</v>
      </c>
      <c r="P1401" s="6">
        <f t="shared" si="67"/>
        <v>61.7</v>
      </c>
      <c r="Q1401" s="12" t="s">
        <v>8323</v>
      </c>
      <c r="R1401" t="s">
        <v>8324</v>
      </c>
      <c r="S1401">
        <f t="shared" si="68"/>
        <v>2014</v>
      </c>
    </row>
    <row r="1402" spans="1:19" ht="32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42533.229166666672</v>
      </c>
      <c r="J1402" s="10">
        <v>42498.341122685189</v>
      </c>
      <c r="K1402" t="b">
        <v>0</v>
      </c>
      <c r="L1402">
        <v>34</v>
      </c>
      <c r="M1402" t="b">
        <v>1</v>
      </c>
      <c r="N1402" t="s">
        <v>8274</v>
      </c>
      <c r="O1402">
        <f t="shared" si="66"/>
        <v>167</v>
      </c>
      <c r="P1402" s="6">
        <f t="shared" si="67"/>
        <v>17.239999999999998</v>
      </c>
      <c r="Q1402" s="12" t="s">
        <v>8323</v>
      </c>
      <c r="R1402" t="s">
        <v>8324</v>
      </c>
      <c r="S1402">
        <f t="shared" si="68"/>
        <v>2016</v>
      </c>
    </row>
    <row r="1403" spans="1:19" ht="32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41420.99622685185</v>
      </c>
      <c r="J1403" s="10">
        <v>41399.99622685185</v>
      </c>
      <c r="K1403" t="b">
        <v>0</v>
      </c>
      <c r="L1403">
        <v>240</v>
      </c>
      <c r="M1403" t="b">
        <v>1</v>
      </c>
      <c r="N1403" t="s">
        <v>8274</v>
      </c>
      <c r="O1403">
        <f t="shared" si="66"/>
        <v>497</v>
      </c>
      <c r="P1403" s="6">
        <f t="shared" si="67"/>
        <v>51.72</v>
      </c>
      <c r="Q1403" s="12" t="s">
        <v>8323</v>
      </c>
      <c r="R1403" t="s">
        <v>8324</v>
      </c>
      <c r="S1403">
        <f t="shared" si="68"/>
        <v>2013</v>
      </c>
    </row>
    <row r="1404" spans="1:19" ht="32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42125.011701388888</v>
      </c>
      <c r="J1404" s="10">
        <v>42065.053368055553</v>
      </c>
      <c r="K1404" t="b">
        <v>0</v>
      </c>
      <c r="L1404">
        <v>113</v>
      </c>
      <c r="M1404" t="b">
        <v>1</v>
      </c>
      <c r="N1404" t="s">
        <v>8274</v>
      </c>
      <c r="O1404">
        <f t="shared" si="66"/>
        <v>109</v>
      </c>
      <c r="P1404" s="6">
        <f t="shared" si="67"/>
        <v>24.15</v>
      </c>
      <c r="Q1404" s="12" t="s">
        <v>8323</v>
      </c>
      <c r="R1404" t="s">
        <v>8324</v>
      </c>
      <c r="S1404">
        <f t="shared" si="68"/>
        <v>2015</v>
      </c>
    </row>
    <row r="1405" spans="1:19" ht="32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41481.062905092593</v>
      </c>
      <c r="J1405" s="10">
        <v>41451.062905092593</v>
      </c>
      <c r="K1405" t="b">
        <v>0</v>
      </c>
      <c r="L1405">
        <v>66</v>
      </c>
      <c r="M1405" t="b">
        <v>1</v>
      </c>
      <c r="N1405" t="s">
        <v>8274</v>
      </c>
      <c r="O1405">
        <f t="shared" si="66"/>
        <v>103</v>
      </c>
      <c r="P1405" s="6">
        <f t="shared" si="67"/>
        <v>62.17</v>
      </c>
      <c r="Q1405" s="12" t="s">
        <v>8323</v>
      </c>
      <c r="R1405" t="s">
        <v>8324</v>
      </c>
      <c r="S1405">
        <f t="shared" si="68"/>
        <v>2013</v>
      </c>
    </row>
    <row r="1406" spans="1:19" ht="32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42057.510243055556</v>
      </c>
      <c r="J1406" s="10">
        <v>42032.510243055556</v>
      </c>
      <c r="K1406" t="b">
        <v>1</v>
      </c>
      <c r="L1406">
        <v>5</v>
      </c>
      <c r="M1406" t="b">
        <v>0</v>
      </c>
      <c r="N1406" t="s">
        <v>8285</v>
      </c>
      <c r="O1406">
        <f t="shared" si="66"/>
        <v>2</v>
      </c>
      <c r="P1406" s="6">
        <f t="shared" si="67"/>
        <v>48.2</v>
      </c>
      <c r="Q1406" s="12" t="s">
        <v>8320</v>
      </c>
      <c r="R1406" t="s">
        <v>8339</v>
      </c>
      <c r="S1406">
        <f t="shared" si="68"/>
        <v>2015</v>
      </c>
    </row>
    <row r="1407" spans="1:19" ht="16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41971.722233796296</v>
      </c>
      <c r="J1407" s="10">
        <v>41941.680567129632</v>
      </c>
      <c r="K1407" t="b">
        <v>1</v>
      </c>
      <c r="L1407">
        <v>17</v>
      </c>
      <c r="M1407" t="b">
        <v>0</v>
      </c>
      <c r="N1407" t="s">
        <v>8285</v>
      </c>
      <c r="O1407">
        <f t="shared" si="66"/>
        <v>0</v>
      </c>
      <c r="P1407" s="6">
        <f t="shared" si="67"/>
        <v>6.18</v>
      </c>
      <c r="Q1407" s="12" t="s">
        <v>8320</v>
      </c>
      <c r="R1407" t="s">
        <v>8339</v>
      </c>
      <c r="S1407">
        <f t="shared" si="68"/>
        <v>2014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42350.416666666672</v>
      </c>
      <c r="J1408" s="10">
        <v>42297.432951388888</v>
      </c>
      <c r="K1408" t="b">
        <v>0</v>
      </c>
      <c r="L1408">
        <v>3</v>
      </c>
      <c r="M1408" t="b">
        <v>0</v>
      </c>
      <c r="N1408" t="s">
        <v>8285</v>
      </c>
      <c r="O1408">
        <f t="shared" si="66"/>
        <v>0</v>
      </c>
      <c r="P1408" s="6">
        <f t="shared" si="67"/>
        <v>5</v>
      </c>
      <c r="Q1408" s="12" t="s">
        <v>8320</v>
      </c>
      <c r="R1408" t="s">
        <v>8339</v>
      </c>
      <c r="S1408">
        <f t="shared" si="68"/>
        <v>2015</v>
      </c>
    </row>
    <row r="1409" spans="1:19" ht="32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41863.536782407406</v>
      </c>
      <c r="J1409" s="10">
        <v>41838.536782407406</v>
      </c>
      <c r="K1409" t="b">
        <v>0</v>
      </c>
      <c r="L1409">
        <v>2</v>
      </c>
      <c r="M1409" t="b">
        <v>0</v>
      </c>
      <c r="N1409" t="s">
        <v>8285</v>
      </c>
      <c r="O1409">
        <f t="shared" si="66"/>
        <v>1</v>
      </c>
      <c r="P1409" s="6">
        <f t="shared" si="67"/>
        <v>7.5</v>
      </c>
      <c r="Q1409" s="12" t="s">
        <v>8320</v>
      </c>
      <c r="R1409" t="s">
        <v>8339</v>
      </c>
      <c r="S1409">
        <f t="shared" si="68"/>
        <v>2014</v>
      </c>
    </row>
    <row r="1410" spans="1:19" ht="32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42321.913842592592</v>
      </c>
      <c r="J1410" s="10">
        <v>42291.872175925921</v>
      </c>
      <c r="K1410" t="b">
        <v>0</v>
      </c>
      <c r="L1410">
        <v>6</v>
      </c>
      <c r="M1410" t="b">
        <v>0</v>
      </c>
      <c r="N1410" t="s">
        <v>8285</v>
      </c>
      <c r="O1410">
        <f t="shared" si="66"/>
        <v>7</v>
      </c>
      <c r="P1410" s="6">
        <f t="shared" si="67"/>
        <v>12</v>
      </c>
      <c r="Q1410" s="12" t="s">
        <v>8320</v>
      </c>
      <c r="R1410" t="s">
        <v>8339</v>
      </c>
      <c r="S1410">
        <f t="shared" si="68"/>
        <v>2015</v>
      </c>
    </row>
    <row r="1411" spans="1:19" ht="3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42005.175173611111</v>
      </c>
      <c r="J1411" s="10">
        <v>41945.133506944447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 s="6" t="str">
        <f t="shared" si="67"/>
        <v>0</v>
      </c>
      <c r="Q1411" s="12" t="s">
        <v>8320</v>
      </c>
      <c r="R1411" t="s">
        <v>8339</v>
      </c>
      <c r="S1411">
        <f t="shared" si="68"/>
        <v>2014</v>
      </c>
    </row>
    <row r="1412" spans="1:19" ht="32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42524.318518518514</v>
      </c>
      <c r="J1412" s="10">
        <v>42479.318518518514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 s="6">
        <f t="shared" si="67"/>
        <v>1</v>
      </c>
      <c r="Q1412" s="12" t="s">
        <v>8320</v>
      </c>
      <c r="R1412" t="s">
        <v>8339</v>
      </c>
      <c r="S1412">
        <f t="shared" si="68"/>
        <v>2016</v>
      </c>
    </row>
    <row r="1413" spans="1:19" ht="32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42041.059027777781</v>
      </c>
      <c r="J1413" s="10">
        <v>42013.059027777781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 s="6">
        <f t="shared" si="67"/>
        <v>2.33</v>
      </c>
      <c r="Q1413" s="12" t="s">
        <v>8320</v>
      </c>
      <c r="R1413" t="s">
        <v>8339</v>
      </c>
      <c r="S1413">
        <f t="shared" si="68"/>
        <v>2015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41977.063645833332</v>
      </c>
      <c r="J1414" s="10">
        <v>41947.063645833332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 s="6">
        <f t="shared" si="67"/>
        <v>24.62</v>
      </c>
      <c r="Q1414" s="12" t="s">
        <v>8320</v>
      </c>
      <c r="R1414" t="s">
        <v>8339</v>
      </c>
      <c r="S1414">
        <f t="shared" si="68"/>
        <v>2014</v>
      </c>
    </row>
    <row r="1415" spans="1:19" ht="32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42420.437152777777</v>
      </c>
      <c r="J1415" s="10">
        <v>42360.437152777777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 s="6">
        <f t="shared" si="67"/>
        <v>100</v>
      </c>
      <c r="Q1415" s="12" t="s">
        <v>8320</v>
      </c>
      <c r="R1415" t="s">
        <v>8339</v>
      </c>
      <c r="S1415">
        <f t="shared" si="68"/>
        <v>2015</v>
      </c>
    </row>
    <row r="1416" spans="1:19" ht="32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42738.25309027778</v>
      </c>
      <c r="J1416" s="10">
        <v>42708.25309027778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 s="6">
        <f t="shared" si="67"/>
        <v>1</v>
      </c>
      <c r="Q1416" s="12" t="s">
        <v>8320</v>
      </c>
      <c r="R1416" t="s">
        <v>8339</v>
      </c>
      <c r="S1416">
        <f t="shared" si="68"/>
        <v>2016</v>
      </c>
    </row>
    <row r="1417" spans="1:19" ht="32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42232.675821759258</v>
      </c>
      <c r="J1417" s="10">
        <v>42192.675821759258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 s="6">
        <f t="shared" si="67"/>
        <v>88.89</v>
      </c>
      <c r="Q1417" s="12" t="s">
        <v>8320</v>
      </c>
      <c r="R1417" t="s">
        <v>8339</v>
      </c>
      <c r="S1417">
        <f t="shared" si="68"/>
        <v>2015</v>
      </c>
    </row>
    <row r="1418" spans="1:19" ht="32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42329.967812499999</v>
      </c>
      <c r="J1418" s="10">
        <v>42299.926145833335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69">ROUND(E1418/D1418*100,0)</f>
        <v>0</v>
      </c>
      <c r="P1418" s="6" t="str">
        <f t="shared" ref="P1418:P1481" si="70">IFERROR(ROUND(E1418/L1418,2),"0")</f>
        <v>0</v>
      </c>
      <c r="Q1418" s="12" t="s">
        <v>8320</v>
      </c>
      <c r="R1418" t="s">
        <v>8339</v>
      </c>
      <c r="S1418">
        <f t="shared" ref="S1418:S1481" si="71">YEAR(J1418)</f>
        <v>2015</v>
      </c>
    </row>
    <row r="1419" spans="1:19" ht="32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42262.46597222222</v>
      </c>
      <c r="J1419" s="10">
        <v>42232.15016203704</v>
      </c>
      <c r="K1419" t="b">
        <v>0</v>
      </c>
      <c r="L1419">
        <v>2</v>
      </c>
      <c r="M1419" t="b">
        <v>0</v>
      </c>
      <c r="N1419" t="s">
        <v>8285</v>
      </c>
      <c r="O1419">
        <f t="shared" si="69"/>
        <v>1</v>
      </c>
      <c r="P1419" s="6">
        <f t="shared" si="70"/>
        <v>27.5</v>
      </c>
      <c r="Q1419" s="12" t="s">
        <v>8320</v>
      </c>
      <c r="R1419" t="s">
        <v>8339</v>
      </c>
      <c r="S1419">
        <f t="shared" si="71"/>
        <v>2015</v>
      </c>
    </row>
    <row r="1420" spans="1:19" ht="32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42425.456412037034</v>
      </c>
      <c r="J1420" s="10">
        <v>42395.456412037034</v>
      </c>
      <c r="K1420" t="b">
        <v>0</v>
      </c>
      <c r="L1420">
        <v>1</v>
      </c>
      <c r="M1420" t="b">
        <v>0</v>
      </c>
      <c r="N1420" t="s">
        <v>8285</v>
      </c>
      <c r="O1420">
        <f t="shared" si="69"/>
        <v>0</v>
      </c>
      <c r="P1420" s="6">
        <f t="shared" si="70"/>
        <v>6</v>
      </c>
      <c r="Q1420" s="12" t="s">
        <v>8320</v>
      </c>
      <c r="R1420" t="s">
        <v>8339</v>
      </c>
      <c r="S1420">
        <f t="shared" si="71"/>
        <v>2016</v>
      </c>
    </row>
    <row r="1421" spans="1:19" ht="32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42652.456238425926</v>
      </c>
      <c r="J1421" s="10">
        <v>42622.456238425926</v>
      </c>
      <c r="K1421" t="b">
        <v>0</v>
      </c>
      <c r="L1421">
        <v>10</v>
      </c>
      <c r="M1421" t="b">
        <v>0</v>
      </c>
      <c r="N1421" t="s">
        <v>8285</v>
      </c>
      <c r="O1421">
        <f t="shared" si="69"/>
        <v>7</v>
      </c>
      <c r="P1421" s="6">
        <f t="shared" si="70"/>
        <v>44.5</v>
      </c>
      <c r="Q1421" s="12" t="s">
        <v>8320</v>
      </c>
      <c r="R1421" t="s">
        <v>8339</v>
      </c>
      <c r="S1421">
        <f t="shared" si="71"/>
        <v>2016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42549.667662037042</v>
      </c>
      <c r="J1422" s="10">
        <v>42524.667662037042</v>
      </c>
      <c r="K1422" t="b">
        <v>0</v>
      </c>
      <c r="L1422">
        <v>3</v>
      </c>
      <c r="M1422" t="b">
        <v>0</v>
      </c>
      <c r="N1422" t="s">
        <v>8285</v>
      </c>
      <c r="O1422">
        <f t="shared" si="69"/>
        <v>3</v>
      </c>
      <c r="P1422" s="6">
        <f t="shared" si="70"/>
        <v>1</v>
      </c>
      <c r="Q1422" s="12" t="s">
        <v>8320</v>
      </c>
      <c r="R1422" t="s">
        <v>8339</v>
      </c>
      <c r="S1422">
        <f t="shared" si="71"/>
        <v>2016</v>
      </c>
    </row>
    <row r="1423" spans="1:19" ht="32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42043.915613425925</v>
      </c>
      <c r="J1423" s="10">
        <v>42013.915613425925</v>
      </c>
      <c r="K1423" t="b">
        <v>0</v>
      </c>
      <c r="L1423">
        <v>2</v>
      </c>
      <c r="M1423" t="b">
        <v>0</v>
      </c>
      <c r="N1423" t="s">
        <v>8285</v>
      </c>
      <c r="O1423">
        <f t="shared" si="69"/>
        <v>0</v>
      </c>
      <c r="P1423" s="6">
        <f t="shared" si="70"/>
        <v>100</v>
      </c>
      <c r="Q1423" s="12" t="s">
        <v>8320</v>
      </c>
      <c r="R1423" t="s">
        <v>8339</v>
      </c>
      <c r="S1423">
        <f t="shared" si="71"/>
        <v>2015</v>
      </c>
    </row>
    <row r="1424" spans="1:19" ht="32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42634.239629629628</v>
      </c>
      <c r="J1424" s="10">
        <v>42604.239629629628</v>
      </c>
      <c r="K1424" t="b">
        <v>0</v>
      </c>
      <c r="L1424">
        <v>2</v>
      </c>
      <c r="M1424" t="b">
        <v>0</v>
      </c>
      <c r="N1424" t="s">
        <v>8285</v>
      </c>
      <c r="O1424">
        <f t="shared" si="69"/>
        <v>0</v>
      </c>
      <c r="P1424" s="6">
        <f t="shared" si="70"/>
        <v>13</v>
      </c>
      <c r="Q1424" s="12" t="s">
        <v>8320</v>
      </c>
      <c r="R1424" t="s">
        <v>8339</v>
      </c>
      <c r="S1424">
        <f t="shared" si="71"/>
        <v>2016</v>
      </c>
    </row>
    <row r="1425" spans="1:19" ht="32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42370.360312500001</v>
      </c>
      <c r="J1425" s="10">
        <v>42340.360312500001</v>
      </c>
      <c r="K1425" t="b">
        <v>0</v>
      </c>
      <c r="L1425">
        <v>1</v>
      </c>
      <c r="M1425" t="b">
        <v>0</v>
      </c>
      <c r="N1425" t="s">
        <v>8285</v>
      </c>
      <c r="O1425">
        <f t="shared" si="69"/>
        <v>0</v>
      </c>
      <c r="P1425" s="6">
        <f t="shared" si="70"/>
        <v>100</v>
      </c>
      <c r="Q1425" s="12" t="s">
        <v>8320</v>
      </c>
      <c r="R1425" t="s">
        <v>8339</v>
      </c>
      <c r="S1425">
        <f t="shared" si="71"/>
        <v>2015</v>
      </c>
    </row>
    <row r="1426" spans="1:19" ht="32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42689.759282407409</v>
      </c>
      <c r="J1426" s="10">
        <v>42676.717615740738</v>
      </c>
      <c r="K1426" t="b">
        <v>0</v>
      </c>
      <c r="L1426">
        <v>14</v>
      </c>
      <c r="M1426" t="b">
        <v>0</v>
      </c>
      <c r="N1426" t="s">
        <v>8285</v>
      </c>
      <c r="O1426">
        <f t="shared" si="69"/>
        <v>20</v>
      </c>
      <c r="P1426" s="6">
        <f t="shared" si="70"/>
        <v>109.07</v>
      </c>
      <c r="Q1426" s="12" t="s">
        <v>8320</v>
      </c>
      <c r="R1426" t="s">
        <v>8339</v>
      </c>
      <c r="S1426">
        <f t="shared" si="71"/>
        <v>2016</v>
      </c>
    </row>
    <row r="1427" spans="1:19" ht="32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42123.131469907406</v>
      </c>
      <c r="J1427" s="10">
        <v>42093.131469907406</v>
      </c>
      <c r="K1427" t="b">
        <v>0</v>
      </c>
      <c r="L1427">
        <v>0</v>
      </c>
      <c r="M1427" t="b">
        <v>0</v>
      </c>
      <c r="N1427" t="s">
        <v>8285</v>
      </c>
      <c r="O1427">
        <f t="shared" si="69"/>
        <v>0</v>
      </c>
      <c r="P1427" s="6" t="str">
        <f t="shared" si="70"/>
        <v>0</v>
      </c>
      <c r="Q1427" s="12" t="s">
        <v>8320</v>
      </c>
      <c r="R1427" t="s">
        <v>8339</v>
      </c>
      <c r="S1427">
        <f t="shared" si="71"/>
        <v>2015</v>
      </c>
    </row>
    <row r="1428" spans="1:19" ht="32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42240.390277777777</v>
      </c>
      <c r="J1428" s="10">
        <v>42180.390277777777</v>
      </c>
      <c r="K1428" t="b">
        <v>0</v>
      </c>
      <c r="L1428">
        <v>0</v>
      </c>
      <c r="M1428" t="b">
        <v>0</v>
      </c>
      <c r="N1428" t="s">
        <v>8285</v>
      </c>
      <c r="O1428">
        <f t="shared" si="69"/>
        <v>0</v>
      </c>
      <c r="P1428" s="6" t="str">
        <f t="shared" si="70"/>
        <v>0</v>
      </c>
      <c r="Q1428" s="12" t="s">
        <v>8320</v>
      </c>
      <c r="R1428" t="s">
        <v>8339</v>
      </c>
      <c r="S1428">
        <f t="shared" si="71"/>
        <v>2015</v>
      </c>
    </row>
    <row r="1429" spans="1:19" ht="32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42631.851678240739</v>
      </c>
      <c r="J1429" s="10">
        <v>42601.851678240739</v>
      </c>
      <c r="K1429" t="b">
        <v>0</v>
      </c>
      <c r="L1429">
        <v>4</v>
      </c>
      <c r="M1429" t="b">
        <v>0</v>
      </c>
      <c r="N1429" t="s">
        <v>8285</v>
      </c>
      <c r="O1429">
        <f t="shared" si="69"/>
        <v>8</v>
      </c>
      <c r="P1429" s="6">
        <f t="shared" si="70"/>
        <v>104.75</v>
      </c>
      <c r="Q1429" s="12" t="s">
        <v>8320</v>
      </c>
      <c r="R1429" t="s">
        <v>8339</v>
      </c>
      <c r="S1429">
        <f t="shared" si="71"/>
        <v>2016</v>
      </c>
    </row>
    <row r="1430" spans="1:19" ht="32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42462.338159722218</v>
      </c>
      <c r="J1430" s="10">
        <v>42432.379826388889</v>
      </c>
      <c r="K1430" t="b">
        <v>0</v>
      </c>
      <c r="L1430">
        <v>3</v>
      </c>
      <c r="M1430" t="b">
        <v>0</v>
      </c>
      <c r="N1430" t="s">
        <v>8285</v>
      </c>
      <c r="O1430">
        <f t="shared" si="69"/>
        <v>5</v>
      </c>
      <c r="P1430" s="6">
        <f t="shared" si="70"/>
        <v>15</v>
      </c>
      <c r="Q1430" s="12" t="s">
        <v>8320</v>
      </c>
      <c r="R1430" t="s">
        <v>8339</v>
      </c>
      <c r="S1430">
        <f t="shared" si="71"/>
        <v>2016</v>
      </c>
    </row>
    <row r="1431" spans="1:19" ht="16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42104.060671296298</v>
      </c>
      <c r="J1431" s="10">
        <v>42074.060671296298</v>
      </c>
      <c r="K1431" t="b">
        <v>0</v>
      </c>
      <c r="L1431">
        <v>0</v>
      </c>
      <c r="M1431" t="b">
        <v>0</v>
      </c>
      <c r="N1431" t="s">
        <v>8285</v>
      </c>
      <c r="O1431">
        <f t="shared" si="69"/>
        <v>0</v>
      </c>
      <c r="P1431" s="6" t="str">
        <f t="shared" si="70"/>
        <v>0</v>
      </c>
      <c r="Q1431" s="12" t="s">
        <v>8320</v>
      </c>
      <c r="R1431" t="s">
        <v>8339</v>
      </c>
      <c r="S1431">
        <f t="shared" si="71"/>
        <v>2015</v>
      </c>
    </row>
    <row r="1432" spans="1:19" ht="32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41992.813518518524</v>
      </c>
      <c r="J1432" s="10">
        <v>41961.813518518524</v>
      </c>
      <c r="K1432" t="b">
        <v>0</v>
      </c>
      <c r="L1432">
        <v>5</v>
      </c>
      <c r="M1432" t="b">
        <v>0</v>
      </c>
      <c r="N1432" t="s">
        <v>8285</v>
      </c>
      <c r="O1432">
        <f t="shared" si="69"/>
        <v>8</v>
      </c>
      <c r="P1432" s="6">
        <f t="shared" si="70"/>
        <v>80.599999999999994</v>
      </c>
      <c r="Q1432" s="12" t="s">
        <v>8320</v>
      </c>
      <c r="R1432" t="s">
        <v>8339</v>
      </c>
      <c r="S1432">
        <f t="shared" si="71"/>
        <v>2014</v>
      </c>
    </row>
    <row r="1433" spans="1:19" ht="32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42334.252500000002</v>
      </c>
      <c r="J1433" s="10">
        <v>42304.210833333331</v>
      </c>
      <c r="K1433" t="b">
        <v>0</v>
      </c>
      <c r="L1433">
        <v>47</v>
      </c>
      <c r="M1433" t="b">
        <v>0</v>
      </c>
      <c r="N1433" t="s">
        <v>8285</v>
      </c>
      <c r="O1433">
        <f t="shared" si="69"/>
        <v>32</v>
      </c>
      <c r="P1433" s="6">
        <f t="shared" si="70"/>
        <v>115.55</v>
      </c>
      <c r="Q1433" s="12" t="s">
        <v>8320</v>
      </c>
      <c r="R1433" t="s">
        <v>8339</v>
      </c>
      <c r="S1433">
        <f t="shared" si="71"/>
        <v>2015</v>
      </c>
    </row>
    <row r="1434" spans="1:19" ht="32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42205.780416666668</v>
      </c>
      <c r="J1434" s="10">
        <v>42175.780416666668</v>
      </c>
      <c r="K1434" t="b">
        <v>0</v>
      </c>
      <c r="L1434">
        <v>0</v>
      </c>
      <c r="M1434" t="b">
        <v>0</v>
      </c>
      <c r="N1434" t="s">
        <v>8285</v>
      </c>
      <c r="O1434">
        <f t="shared" si="69"/>
        <v>0</v>
      </c>
      <c r="P1434" s="6" t="str">
        <f t="shared" si="70"/>
        <v>0</v>
      </c>
      <c r="Q1434" s="12" t="s">
        <v>8320</v>
      </c>
      <c r="R1434" t="s">
        <v>8339</v>
      </c>
      <c r="S1434">
        <f t="shared" si="71"/>
        <v>2015</v>
      </c>
    </row>
    <row r="1435" spans="1:19" ht="32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42714.458333333328</v>
      </c>
      <c r="J1435" s="10">
        <v>42673.625868055555</v>
      </c>
      <c r="K1435" t="b">
        <v>0</v>
      </c>
      <c r="L1435">
        <v>10</v>
      </c>
      <c r="M1435" t="b">
        <v>0</v>
      </c>
      <c r="N1435" t="s">
        <v>8285</v>
      </c>
      <c r="O1435">
        <f t="shared" si="69"/>
        <v>7</v>
      </c>
      <c r="P1435" s="6">
        <f t="shared" si="70"/>
        <v>80.5</v>
      </c>
      <c r="Q1435" s="12" t="s">
        <v>8320</v>
      </c>
      <c r="R1435" t="s">
        <v>8339</v>
      </c>
      <c r="S1435">
        <f t="shared" si="71"/>
        <v>2016</v>
      </c>
    </row>
    <row r="1436" spans="1:19" ht="32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42163.625</v>
      </c>
      <c r="J1436" s="10">
        <v>42142.767106481479</v>
      </c>
      <c r="K1436" t="b">
        <v>0</v>
      </c>
      <c r="L1436">
        <v>11</v>
      </c>
      <c r="M1436" t="b">
        <v>0</v>
      </c>
      <c r="N1436" t="s">
        <v>8285</v>
      </c>
      <c r="O1436">
        <f t="shared" si="69"/>
        <v>10</v>
      </c>
      <c r="P1436" s="6">
        <f t="shared" si="70"/>
        <v>744.55</v>
      </c>
      <c r="Q1436" s="12" t="s">
        <v>8320</v>
      </c>
      <c r="R1436" t="s">
        <v>8339</v>
      </c>
      <c r="S1436">
        <f t="shared" si="71"/>
        <v>2015</v>
      </c>
    </row>
    <row r="1437" spans="1:19" ht="16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42288.780324074076</v>
      </c>
      <c r="J1437" s="10">
        <v>42258.780324074076</v>
      </c>
      <c r="K1437" t="b">
        <v>0</v>
      </c>
      <c r="L1437">
        <v>2</v>
      </c>
      <c r="M1437" t="b">
        <v>0</v>
      </c>
      <c r="N1437" t="s">
        <v>8285</v>
      </c>
      <c r="O1437">
        <f t="shared" si="69"/>
        <v>0</v>
      </c>
      <c r="P1437" s="6">
        <f t="shared" si="70"/>
        <v>7.5</v>
      </c>
      <c r="Q1437" s="12" t="s">
        <v>8320</v>
      </c>
      <c r="R1437" t="s">
        <v>8339</v>
      </c>
      <c r="S1437">
        <f t="shared" si="71"/>
        <v>2015</v>
      </c>
    </row>
    <row r="1438" spans="1:19" ht="32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42421.35019675926</v>
      </c>
      <c r="J1438" s="10">
        <v>42391.35019675926</v>
      </c>
      <c r="K1438" t="b">
        <v>0</v>
      </c>
      <c r="L1438">
        <v>2</v>
      </c>
      <c r="M1438" t="b">
        <v>0</v>
      </c>
      <c r="N1438" t="s">
        <v>8285</v>
      </c>
      <c r="O1438">
        <f t="shared" si="69"/>
        <v>1</v>
      </c>
      <c r="P1438" s="6">
        <f t="shared" si="70"/>
        <v>38.5</v>
      </c>
      <c r="Q1438" s="12" t="s">
        <v>8320</v>
      </c>
      <c r="R1438" t="s">
        <v>8339</v>
      </c>
      <c r="S1438">
        <f t="shared" si="71"/>
        <v>2016</v>
      </c>
    </row>
    <row r="1439" spans="1:19" ht="32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41833.207638888889</v>
      </c>
      <c r="J1439" s="10">
        <v>41796.531701388885</v>
      </c>
      <c r="K1439" t="b">
        <v>0</v>
      </c>
      <c r="L1439">
        <v>22</v>
      </c>
      <c r="M1439" t="b">
        <v>0</v>
      </c>
      <c r="N1439" t="s">
        <v>8285</v>
      </c>
      <c r="O1439">
        <f t="shared" si="69"/>
        <v>27</v>
      </c>
      <c r="P1439" s="6">
        <f t="shared" si="70"/>
        <v>36.68</v>
      </c>
      <c r="Q1439" s="12" t="s">
        <v>8320</v>
      </c>
      <c r="R1439" t="s">
        <v>8339</v>
      </c>
      <c r="S1439">
        <f t="shared" si="71"/>
        <v>2014</v>
      </c>
    </row>
    <row r="1440" spans="1:19" ht="32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42487.579861111109</v>
      </c>
      <c r="J1440" s="10">
        <v>42457.871516203704</v>
      </c>
      <c r="K1440" t="b">
        <v>0</v>
      </c>
      <c r="L1440">
        <v>8</v>
      </c>
      <c r="M1440" t="b">
        <v>0</v>
      </c>
      <c r="N1440" t="s">
        <v>8285</v>
      </c>
      <c r="O1440">
        <f t="shared" si="69"/>
        <v>3</v>
      </c>
      <c r="P1440" s="6">
        <f t="shared" si="70"/>
        <v>75</v>
      </c>
      <c r="Q1440" s="12" t="s">
        <v>8320</v>
      </c>
      <c r="R1440" t="s">
        <v>8339</v>
      </c>
      <c r="S1440">
        <f t="shared" si="71"/>
        <v>2016</v>
      </c>
    </row>
    <row r="1441" spans="1:19" ht="32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42070.829872685186</v>
      </c>
      <c r="J1441" s="10">
        <v>42040.829872685186</v>
      </c>
      <c r="K1441" t="b">
        <v>0</v>
      </c>
      <c r="L1441">
        <v>6</v>
      </c>
      <c r="M1441" t="b">
        <v>0</v>
      </c>
      <c r="N1441" t="s">
        <v>8285</v>
      </c>
      <c r="O1441">
        <f t="shared" si="69"/>
        <v>7</v>
      </c>
      <c r="P1441" s="6">
        <f t="shared" si="70"/>
        <v>30</v>
      </c>
      <c r="Q1441" s="12" t="s">
        <v>8320</v>
      </c>
      <c r="R1441" t="s">
        <v>8339</v>
      </c>
      <c r="S1441">
        <f t="shared" si="71"/>
        <v>2015</v>
      </c>
    </row>
    <row r="1442" spans="1:19" ht="32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42516.748414351852</v>
      </c>
      <c r="J1442" s="10">
        <v>42486.748414351852</v>
      </c>
      <c r="K1442" t="b">
        <v>0</v>
      </c>
      <c r="L1442">
        <v>1</v>
      </c>
      <c r="M1442" t="b">
        <v>0</v>
      </c>
      <c r="N1442" t="s">
        <v>8285</v>
      </c>
      <c r="O1442">
        <f t="shared" si="69"/>
        <v>0</v>
      </c>
      <c r="P1442" s="6">
        <f t="shared" si="70"/>
        <v>1</v>
      </c>
      <c r="Q1442" s="12" t="s">
        <v>8320</v>
      </c>
      <c r="R1442" t="s">
        <v>8339</v>
      </c>
      <c r="S1442">
        <f t="shared" si="71"/>
        <v>2016</v>
      </c>
    </row>
    <row r="1443" spans="1:19" ht="32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42258.765844907408</v>
      </c>
      <c r="J1443" s="10">
        <v>42198.765844907408</v>
      </c>
      <c r="K1443" t="b">
        <v>0</v>
      </c>
      <c r="L1443">
        <v>3</v>
      </c>
      <c r="M1443" t="b">
        <v>0</v>
      </c>
      <c r="N1443" t="s">
        <v>8285</v>
      </c>
      <c r="O1443">
        <f t="shared" si="69"/>
        <v>1</v>
      </c>
      <c r="P1443" s="6">
        <f t="shared" si="70"/>
        <v>673.33</v>
      </c>
      <c r="Q1443" s="12" t="s">
        <v>8320</v>
      </c>
      <c r="R1443" t="s">
        <v>8339</v>
      </c>
      <c r="S1443">
        <f t="shared" si="71"/>
        <v>2015</v>
      </c>
    </row>
    <row r="1444" spans="1:19" ht="32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42515.64534722222</v>
      </c>
      <c r="J1444" s="10">
        <v>42485.64534722222</v>
      </c>
      <c r="K1444" t="b">
        <v>0</v>
      </c>
      <c r="L1444">
        <v>0</v>
      </c>
      <c r="M1444" t="b">
        <v>0</v>
      </c>
      <c r="N1444" t="s">
        <v>8285</v>
      </c>
      <c r="O1444">
        <f t="shared" si="69"/>
        <v>0</v>
      </c>
      <c r="P1444" s="6" t="str">
        <f t="shared" si="70"/>
        <v>0</v>
      </c>
      <c r="Q1444" s="12" t="s">
        <v>8320</v>
      </c>
      <c r="R1444" t="s">
        <v>8339</v>
      </c>
      <c r="S1444">
        <f t="shared" si="71"/>
        <v>2016</v>
      </c>
    </row>
    <row r="1445" spans="1:19" ht="32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42737.926030092596</v>
      </c>
      <c r="J1445" s="10">
        <v>42707.926030092596</v>
      </c>
      <c r="K1445" t="b">
        <v>0</v>
      </c>
      <c r="L1445">
        <v>0</v>
      </c>
      <c r="M1445" t="b">
        <v>0</v>
      </c>
      <c r="N1445" t="s">
        <v>8285</v>
      </c>
      <c r="O1445">
        <f t="shared" si="69"/>
        <v>0</v>
      </c>
      <c r="P1445" s="6" t="str">
        <f t="shared" si="70"/>
        <v>0</v>
      </c>
      <c r="Q1445" s="12" t="s">
        <v>8320</v>
      </c>
      <c r="R1445" t="s">
        <v>8339</v>
      </c>
      <c r="S1445">
        <f t="shared" si="71"/>
        <v>2016</v>
      </c>
    </row>
    <row r="1446" spans="1:19" ht="16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42259.873402777783</v>
      </c>
      <c r="J1446" s="10">
        <v>42199.873402777783</v>
      </c>
      <c r="K1446" t="b">
        <v>0</v>
      </c>
      <c r="L1446">
        <v>0</v>
      </c>
      <c r="M1446" t="b">
        <v>0</v>
      </c>
      <c r="N1446" t="s">
        <v>8285</v>
      </c>
      <c r="O1446">
        <f t="shared" si="69"/>
        <v>0</v>
      </c>
      <c r="P1446" s="6" t="str">
        <f t="shared" si="70"/>
        <v>0</v>
      </c>
      <c r="Q1446" s="12" t="s">
        <v>8320</v>
      </c>
      <c r="R1446" t="s">
        <v>8339</v>
      </c>
      <c r="S1446">
        <f t="shared" si="71"/>
        <v>2015</v>
      </c>
    </row>
    <row r="1447" spans="1:19" ht="32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42169.542303240742</v>
      </c>
      <c r="J1447" s="10">
        <v>42139.542303240742</v>
      </c>
      <c r="K1447" t="b">
        <v>0</v>
      </c>
      <c r="L1447">
        <v>0</v>
      </c>
      <c r="M1447" t="b">
        <v>0</v>
      </c>
      <c r="N1447" t="s">
        <v>8285</v>
      </c>
      <c r="O1447">
        <f t="shared" si="69"/>
        <v>0</v>
      </c>
      <c r="P1447" s="6" t="str">
        <f t="shared" si="70"/>
        <v>0</v>
      </c>
      <c r="Q1447" s="12" t="s">
        <v>8320</v>
      </c>
      <c r="R1447" t="s">
        <v>8339</v>
      </c>
      <c r="S1447">
        <f t="shared" si="71"/>
        <v>2015</v>
      </c>
    </row>
    <row r="1448" spans="1:19" ht="32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42481.447662037041</v>
      </c>
      <c r="J1448" s="10">
        <v>42461.447662037041</v>
      </c>
      <c r="K1448" t="b">
        <v>0</v>
      </c>
      <c r="L1448">
        <v>0</v>
      </c>
      <c r="M1448" t="b">
        <v>0</v>
      </c>
      <c r="N1448" t="s">
        <v>8285</v>
      </c>
      <c r="O1448">
        <f t="shared" si="69"/>
        <v>0</v>
      </c>
      <c r="P1448" s="6" t="str">
        <f t="shared" si="70"/>
        <v>0</v>
      </c>
      <c r="Q1448" s="12" t="s">
        <v>8320</v>
      </c>
      <c r="R1448" t="s">
        <v>8339</v>
      </c>
      <c r="S1448">
        <f t="shared" si="71"/>
        <v>2016</v>
      </c>
    </row>
    <row r="1449" spans="1:19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42559.730717592596</v>
      </c>
      <c r="J1449" s="10">
        <v>42529.730717592596</v>
      </c>
      <c r="K1449" t="b">
        <v>0</v>
      </c>
      <c r="L1449">
        <v>3</v>
      </c>
      <c r="M1449" t="b">
        <v>0</v>
      </c>
      <c r="N1449" t="s">
        <v>8285</v>
      </c>
      <c r="O1449">
        <f t="shared" si="69"/>
        <v>0</v>
      </c>
      <c r="P1449" s="6">
        <f t="shared" si="70"/>
        <v>25</v>
      </c>
      <c r="Q1449" s="12" t="s">
        <v>8320</v>
      </c>
      <c r="R1449" t="s">
        <v>8339</v>
      </c>
      <c r="S1449">
        <f t="shared" si="71"/>
        <v>2016</v>
      </c>
    </row>
    <row r="1450" spans="1:19" ht="32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42146.225694444445</v>
      </c>
      <c r="J1450" s="10">
        <v>42115.936550925922</v>
      </c>
      <c r="K1450" t="b">
        <v>0</v>
      </c>
      <c r="L1450">
        <v>0</v>
      </c>
      <c r="M1450" t="b">
        <v>0</v>
      </c>
      <c r="N1450" t="s">
        <v>8285</v>
      </c>
      <c r="O1450">
        <f t="shared" si="69"/>
        <v>0</v>
      </c>
      <c r="P1450" s="6" t="str">
        <f t="shared" si="70"/>
        <v>0</v>
      </c>
      <c r="Q1450" s="12" t="s">
        <v>8320</v>
      </c>
      <c r="R1450" t="s">
        <v>8339</v>
      </c>
      <c r="S1450">
        <f t="shared" si="71"/>
        <v>2015</v>
      </c>
    </row>
    <row r="1451" spans="1:19" ht="32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42134.811400462961</v>
      </c>
      <c r="J1451" s="10">
        <v>42086.811400462961</v>
      </c>
      <c r="K1451" t="b">
        <v>0</v>
      </c>
      <c r="L1451">
        <v>0</v>
      </c>
      <c r="M1451" t="b">
        <v>0</v>
      </c>
      <c r="N1451" t="s">
        <v>8285</v>
      </c>
      <c r="O1451">
        <f t="shared" si="69"/>
        <v>0</v>
      </c>
      <c r="P1451" s="6" t="str">
        <f t="shared" si="70"/>
        <v>0</v>
      </c>
      <c r="Q1451" s="12" t="s">
        <v>8320</v>
      </c>
      <c r="R1451" t="s">
        <v>8339</v>
      </c>
      <c r="S1451">
        <f t="shared" si="71"/>
        <v>2015</v>
      </c>
    </row>
    <row r="1452" spans="1:19" ht="32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42420.171261574069</v>
      </c>
      <c r="J1452" s="10">
        <v>42390.171261574069</v>
      </c>
      <c r="K1452" t="b">
        <v>0</v>
      </c>
      <c r="L1452">
        <v>1</v>
      </c>
      <c r="M1452" t="b">
        <v>0</v>
      </c>
      <c r="N1452" t="s">
        <v>8285</v>
      </c>
      <c r="O1452">
        <f t="shared" si="69"/>
        <v>0</v>
      </c>
      <c r="P1452" s="6">
        <f t="shared" si="70"/>
        <v>1</v>
      </c>
      <c r="Q1452" s="12" t="s">
        <v>8320</v>
      </c>
      <c r="R1452" t="s">
        <v>8339</v>
      </c>
      <c r="S1452">
        <f t="shared" si="71"/>
        <v>2016</v>
      </c>
    </row>
    <row r="1453" spans="1:19" ht="16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41962.00068287037</v>
      </c>
      <c r="J1453" s="10">
        <v>41931.959016203706</v>
      </c>
      <c r="K1453" t="b">
        <v>0</v>
      </c>
      <c r="L1453">
        <v>2</v>
      </c>
      <c r="M1453" t="b">
        <v>0</v>
      </c>
      <c r="N1453" t="s">
        <v>8285</v>
      </c>
      <c r="O1453">
        <f t="shared" si="69"/>
        <v>0</v>
      </c>
      <c r="P1453" s="6">
        <f t="shared" si="70"/>
        <v>1</v>
      </c>
      <c r="Q1453" s="12" t="s">
        <v>8320</v>
      </c>
      <c r="R1453" t="s">
        <v>8339</v>
      </c>
      <c r="S1453">
        <f t="shared" si="71"/>
        <v>2014</v>
      </c>
    </row>
    <row r="1454" spans="1:19" ht="16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41848.703275462962</v>
      </c>
      <c r="J1454" s="10">
        <v>41818.703275462962</v>
      </c>
      <c r="K1454" t="b">
        <v>0</v>
      </c>
      <c r="L1454">
        <v>0</v>
      </c>
      <c r="M1454" t="b">
        <v>0</v>
      </c>
      <c r="N1454" t="s">
        <v>8285</v>
      </c>
      <c r="O1454">
        <f t="shared" si="69"/>
        <v>0</v>
      </c>
      <c r="P1454" s="6" t="str">
        <f t="shared" si="70"/>
        <v>0</v>
      </c>
      <c r="Q1454" s="12" t="s">
        <v>8320</v>
      </c>
      <c r="R1454" t="s">
        <v>8339</v>
      </c>
      <c r="S1454">
        <f t="shared" si="71"/>
        <v>2014</v>
      </c>
    </row>
    <row r="1455" spans="1:19" ht="32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42840.654479166667</v>
      </c>
      <c r="J1455" s="10">
        <v>42795.696145833332</v>
      </c>
      <c r="K1455" t="b">
        <v>0</v>
      </c>
      <c r="L1455">
        <v>0</v>
      </c>
      <c r="M1455" t="b">
        <v>0</v>
      </c>
      <c r="N1455" t="s">
        <v>8285</v>
      </c>
      <c r="O1455">
        <f t="shared" si="69"/>
        <v>0</v>
      </c>
      <c r="P1455" s="6" t="str">
        <f t="shared" si="70"/>
        <v>0</v>
      </c>
      <c r="Q1455" s="12" t="s">
        <v>8320</v>
      </c>
      <c r="R1455" t="s">
        <v>8339</v>
      </c>
      <c r="S1455">
        <f t="shared" si="71"/>
        <v>2017</v>
      </c>
    </row>
    <row r="1456" spans="1:19" ht="32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42484.915972222225</v>
      </c>
      <c r="J1456" s="10">
        <v>42463.866666666669</v>
      </c>
      <c r="K1456" t="b">
        <v>0</v>
      </c>
      <c r="L1456">
        <v>1</v>
      </c>
      <c r="M1456" t="b">
        <v>0</v>
      </c>
      <c r="N1456" t="s">
        <v>8285</v>
      </c>
      <c r="O1456">
        <f t="shared" si="69"/>
        <v>1</v>
      </c>
      <c r="P1456" s="6">
        <f t="shared" si="70"/>
        <v>15</v>
      </c>
      <c r="Q1456" s="12" t="s">
        <v>8320</v>
      </c>
      <c r="R1456" t="s">
        <v>8339</v>
      </c>
      <c r="S1456">
        <f t="shared" si="71"/>
        <v>2016</v>
      </c>
    </row>
    <row r="1457" spans="1:19" ht="32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41887.568749999999</v>
      </c>
      <c r="J1457" s="10">
        <v>41832.672685185185</v>
      </c>
      <c r="K1457" t="b">
        <v>0</v>
      </c>
      <c r="L1457">
        <v>7</v>
      </c>
      <c r="M1457" t="b">
        <v>0</v>
      </c>
      <c r="N1457" t="s">
        <v>8285</v>
      </c>
      <c r="O1457">
        <f t="shared" si="69"/>
        <v>11</v>
      </c>
      <c r="P1457" s="6">
        <f t="shared" si="70"/>
        <v>225</v>
      </c>
      <c r="Q1457" s="12" t="s">
        <v>8320</v>
      </c>
      <c r="R1457" t="s">
        <v>8339</v>
      </c>
      <c r="S1457">
        <f t="shared" si="71"/>
        <v>2014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42738.668576388889</v>
      </c>
      <c r="J1458" s="10">
        <v>42708.668576388889</v>
      </c>
      <c r="K1458" t="b">
        <v>0</v>
      </c>
      <c r="L1458">
        <v>3</v>
      </c>
      <c r="M1458" t="b">
        <v>0</v>
      </c>
      <c r="N1458" t="s">
        <v>8285</v>
      </c>
      <c r="O1458">
        <f t="shared" si="69"/>
        <v>3</v>
      </c>
      <c r="P1458" s="6">
        <f t="shared" si="70"/>
        <v>48.33</v>
      </c>
      <c r="Q1458" s="12" t="s">
        <v>8320</v>
      </c>
      <c r="R1458" t="s">
        <v>8339</v>
      </c>
      <c r="S1458">
        <f t="shared" si="71"/>
        <v>2016</v>
      </c>
    </row>
    <row r="1459" spans="1:19" ht="16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42319.938009259262</v>
      </c>
      <c r="J1459" s="10">
        <v>42289.89634259259</v>
      </c>
      <c r="K1459" t="b">
        <v>0</v>
      </c>
      <c r="L1459">
        <v>0</v>
      </c>
      <c r="M1459" t="b">
        <v>0</v>
      </c>
      <c r="N1459" t="s">
        <v>8285</v>
      </c>
      <c r="O1459">
        <f t="shared" si="69"/>
        <v>0</v>
      </c>
      <c r="P1459" s="6" t="str">
        <f t="shared" si="70"/>
        <v>0</v>
      </c>
      <c r="Q1459" s="12" t="s">
        <v>8320</v>
      </c>
      <c r="R1459" t="s">
        <v>8339</v>
      </c>
      <c r="S1459">
        <f t="shared" si="71"/>
        <v>2015</v>
      </c>
    </row>
    <row r="1460" spans="1:19" ht="3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41862.166666666664</v>
      </c>
      <c r="J1460" s="10">
        <v>41831.705555555556</v>
      </c>
      <c r="K1460" t="b">
        <v>0</v>
      </c>
      <c r="L1460">
        <v>0</v>
      </c>
      <c r="M1460" t="b">
        <v>0</v>
      </c>
      <c r="N1460" t="s">
        <v>8285</v>
      </c>
      <c r="O1460">
        <f t="shared" si="69"/>
        <v>0</v>
      </c>
      <c r="P1460" s="6" t="str">
        <f t="shared" si="70"/>
        <v>0</v>
      </c>
      <c r="Q1460" s="12" t="s">
        <v>8320</v>
      </c>
      <c r="R1460" t="s">
        <v>8339</v>
      </c>
      <c r="S1460">
        <f t="shared" si="71"/>
        <v>2014</v>
      </c>
    </row>
    <row r="1461" spans="1:19" ht="32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42340.725694444445</v>
      </c>
      <c r="J1461" s="10">
        <v>42312.204814814817</v>
      </c>
      <c r="K1461" t="b">
        <v>0</v>
      </c>
      <c r="L1461">
        <v>0</v>
      </c>
      <c r="M1461" t="b">
        <v>0</v>
      </c>
      <c r="N1461" t="s">
        <v>8285</v>
      </c>
      <c r="O1461">
        <f t="shared" si="69"/>
        <v>0</v>
      </c>
      <c r="P1461" s="6" t="str">
        <f t="shared" si="70"/>
        <v>0</v>
      </c>
      <c r="Q1461" s="12" t="s">
        <v>8320</v>
      </c>
      <c r="R1461" t="s">
        <v>8339</v>
      </c>
      <c r="S1461">
        <f t="shared" si="71"/>
        <v>2015</v>
      </c>
    </row>
    <row r="1462" spans="1:19" ht="32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41973.989583333328</v>
      </c>
      <c r="J1462" s="10">
        <v>41915.896967592591</v>
      </c>
      <c r="K1462" t="b">
        <v>0</v>
      </c>
      <c r="L1462">
        <v>0</v>
      </c>
      <c r="M1462" t="b">
        <v>0</v>
      </c>
      <c r="N1462" t="s">
        <v>8285</v>
      </c>
      <c r="O1462">
        <f t="shared" si="69"/>
        <v>0</v>
      </c>
      <c r="P1462" s="6" t="str">
        <f t="shared" si="70"/>
        <v>0</v>
      </c>
      <c r="Q1462" s="12" t="s">
        <v>8320</v>
      </c>
      <c r="R1462" t="s">
        <v>8339</v>
      </c>
      <c r="S1462">
        <f t="shared" si="71"/>
        <v>2014</v>
      </c>
    </row>
    <row r="1463" spans="1:19" ht="16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41933</v>
      </c>
      <c r="J1463" s="10">
        <v>41899.645300925928</v>
      </c>
      <c r="K1463" t="b">
        <v>1</v>
      </c>
      <c r="L1463">
        <v>340</v>
      </c>
      <c r="M1463" t="b">
        <v>1</v>
      </c>
      <c r="N1463" t="s">
        <v>8286</v>
      </c>
      <c r="O1463">
        <f t="shared" si="69"/>
        <v>101</v>
      </c>
      <c r="P1463" s="6">
        <f t="shared" si="70"/>
        <v>44.67</v>
      </c>
      <c r="Q1463" s="12" t="s">
        <v>8320</v>
      </c>
      <c r="R1463" t="s">
        <v>8340</v>
      </c>
      <c r="S1463">
        <f t="shared" si="71"/>
        <v>2014</v>
      </c>
    </row>
    <row r="1464" spans="1:19" ht="16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41374.662858796299</v>
      </c>
      <c r="J1464" s="10">
        <v>41344.662858796299</v>
      </c>
      <c r="K1464" t="b">
        <v>1</v>
      </c>
      <c r="L1464">
        <v>150</v>
      </c>
      <c r="M1464" t="b">
        <v>1</v>
      </c>
      <c r="N1464" t="s">
        <v>8286</v>
      </c>
      <c r="O1464">
        <f t="shared" si="69"/>
        <v>109</v>
      </c>
      <c r="P1464" s="6">
        <f t="shared" si="70"/>
        <v>28.94</v>
      </c>
      <c r="Q1464" s="12" t="s">
        <v>8320</v>
      </c>
      <c r="R1464" t="s">
        <v>8340</v>
      </c>
      <c r="S1464">
        <f t="shared" si="71"/>
        <v>2013</v>
      </c>
    </row>
    <row r="1465" spans="1:19" ht="32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41371.869652777779</v>
      </c>
      <c r="J1465" s="10">
        <v>41326.911319444444</v>
      </c>
      <c r="K1465" t="b">
        <v>1</v>
      </c>
      <c r="L1465">
        <v>25</v>
      </c>
      <c r="M1465" t="b">
        <v>1</v>
      </c>
      <c r="N1465" t="s">
        <v>8286</v>
      </c>
      <c r="O1465">
        <f t="shared" si="69"/>
        <v>148</v>
      </c>
      <c r="P1465" s="6">
        <f t="shared" si="70"/>
        <v>35.44</v>
      </c>
      <c r="Q1465" s="12" t="s">
        <v>8320</v>
      </c>
      <c r="R1465" t="s">
        <v>8340</v>
      </c>
      <c r="S1465">
        <f t="shared" si="71"/>
        <v>2013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41321.661550925928</v>
      </c>
      <c r="J1466" s="10">
        <v>41291.661550925928</v>
      </c>
      <c r="K1466" t="b">
        <v>1</v>
      </c>
      <c r="L1466">
        <v>234</v>
      </c>
      <c r="M1466" t="b">
        <v>1</v>
      </c>
      <c r="N1466" t="s">
        <v>8286</v>
      </c>
      <c r="O1466">
        <f t="shared" si="69"/>
        <v>163</v>
      </c>
      <c r="P1466" s="6">
        <f t="shared" si="70"/>
        <v>34.869999999999997</v>
      </c>
      <c r="Q1466" s="12" t="s">
        <v>8320</v>
      </c>
      <c r="R1466" t="s">
        <v>8340</v>
      </c>
      <c r="S1466">
        <f t="shared" si="71"/>
        <v>2013</v>
      </c>
    </row>
    <row r="1467" spans="1:19" ht="32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40990.125</v>
      </c>
      <c r="J1467" s="10">
        <v>40959.734398148146</v>
      </c>
      <c r="K1467" t="b">
        <v>1</v>
      </c>
      <c r="L1467">
        <v>2602</v>
      </c>
      <c r="M1467" t="b">
        <v>1</v>
      </c>
      <c r="N1467" t="s">
        <v>8286</v>
      </c>
      <c r="O1467">
        <f t="shared" si="69"/>
        <v>456</v>
      </c>
      <c r="P1467" s="6">
        <f t="shared" si="70"/>
        <v>52.62</v>
      </c>
      <c r="Q1467" s="12" t="s">
        <v>8320</v>
      </c>
      <c r="R1467" t="s">
        <v>8340</v>
      </c>
      <c r="S1467">
        <f t="shared" si="71"/>
        <v>2012</v>
      </c>
    </row>
    <row r="1468" spans="1:19" ht="32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42381.208333333328</v>
      </c>
      <c r="J1468" s="10">
        <v>42340.172060185185</v>
      </c>
      <c r="K1468" t="b">
        <v>1</v>
      </c>
      <c r="L1468">
        <v>248</v>
      </c>
      <c r="M1468" t="b">
        <v>1</v>
      </c>
      <c r="N1468" t="s">
        <v>8286</v>
      </c>
      <c r="O1468">
        <f t="shared" si="69"/>
        <v>108</v>
      </c>
      <c r="P1468" s="6">
        <f t="shared" si="70"/>
        <v>69.599999999999994</v>
      </c>
      <c r="Q1468" s="12" t="s">
        <v>8320</v>
      </c>
      <c r="R1468" t="s">
        <v>8340</v>
      </c>
      <c r="S1468">
        <f t="shared" si="71"/>
        <v>2015</v>
      </c>
    </row>
    <row r="1469" spans="1:19" ht="16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40993.760243055556</v>
      </c>
      <c r="J1469" s="10">
        <v>40933.80190972222</v>
      </c>
      <c r="K1469" t="b">
        <v>1</v>
      </c>
      <c r="L1469">
        <v>600</v>
      </c>
      <c r="M1469" t="b">
        <v>1</v>
      </c>
      <c r="N1469" t="s">
        <v>8286</v>
      </c>
      <c r="O1469">
        <f t="shared" si="69"/>
        <v>115</v>
      </c>
      <c r="P1469" s="6">
        <f t="shared" si="70"/>
        <v>76.72</v>
      </c>
      <c r="Q1469" s="12" t="s">
        <v>8320</v>
      </c>
      <c r="R1469" t="s">
        <v>8340</v>
      </c>
      <c r="S1469">
        <f t="shared" si="71"/>
        <v>2012</v>
      </c>
    </row>
    <row r="1470" spans="1:19" ht="32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40706.014456018514</v>
      </c>
      <c r="J1470" s="10">
        <v>40646.014456018514</v>
      </c>
      <c r="K1470" t="b">
        <v>1</v>
      </c>
      <c r="L1470">
        <v>293</v>
      </c>
      <c r="M1470" t="b">
        <v>1</v>
      </c>
      <c r="N1470" t="s">
        <v>8286</v>
      </c>
      <c r="O1470">
        <f t="shared" si="69"/>
        <v>102</v>
      </c>
      <c r="P1470" s="6">
        <f t="shared" si="70"/>
        <v>33.19</v>
      </c>
      <c r="Q1470" s="12" t="s">
        <v>8320</v>
      </c>
      <c r="R1470" t="s">
        <v>8340</v>
      </c>
      <c r="S1470">
        <f t="shared" si="71"/>
        <v>2011</v>
      </c>
    </row>
    <row r="1471" spans="1:19" ht="16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41320.598483796297</v>
      </c>
      <c r="J1471" s="10">
        <v>41290.598483796297</v>
      </c>
      <c r="K1471" t="b">
        <v>1</v>
      </c>
      <c r="L1471">
        <v>321</v>
      </c>
      <c r="M1471" t="b">
        <v>1</v>
      </c>
      <c r="N1471" t="s">
        <v>8286</v>
      </c>
      <c r="O1471">
        <f t="shared" si="69"/>
        <v>108</v>
      </c>
      <c r="P1471" s="6">
        <f t="shared" si="70"/>
        <v>149.46</v>
      </c>
      <c r="Q1471" s="12" t="s">
        <v>8320</v>
      </c>
      <c r="R1471" t="s">
        <v>8340</v>
      </c>
      <c r="S1471">
        <f t="shared" si="71"/>
        <v>2013</v>
      </c>
    </row>
    <row r="1472" spans="1:19" ht="32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41271.827118055553</v>
      </c>
      <c r="J1472" s="10">
        <v>41250.827118055553</v>
      </c>
      <c r="K1472" t="b">
        <v>1</v>
      </c>
      <c r="L1472">
        <v>81</v>
      </c>
      <c r="M1472" t="b">
        <v>1</v>
      </c>
      <c r="N1472" t="s">
        <v>8286</v>
      </c>
      <c r="O1472">
        <f t="shared" si="69"/>
        <v>125</v>
      </c>
      <c r="P1472" s="6">
        <f t="shared" si="70"/>
        <v>23.17</v>
      </c>
      <c r="Q1472" s="12" t="s">
        <v>8320</v>
      </c>
      <c r="R1472" t="s">
        <v>8340</v>
      </c>
      <c r="S1472">
        <f t="shared" si="71"/>
        <v>2012</v>
      </c>
    </row>
    <row r="1473" spans="1:19" ht="32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42103.957569444443</v>
      </c>
      <c r="J1473" s="10">
        <v>42073.957569444443</v>
      </c>
      <c r="K1473" t="b">
        <v>1</v>
      </c>
      <c r="L1473">
        <v>343</v>
      </c>
      <c r="M1473" t="b">
        <v>1</v>
      </c>
      <c r="N1473" t="s">
        <v>8286</v>
      </c>
      <c r="O1473">
        <f t="shared" si="69"/>
        <v>104</v>
      </c>
      <c r="P1473" s="6">
        <f t="shared" si="70"/>
        <v>96.88</v>
      </c>
      <c r="Q1473" s="12" t="s">
        <v>8320</v>
      </c>
      <c r="R1473" t="s">
        <v>8340</v>
      </c>
      <c r="S1473">
        <f t="shared" si="71"/>
        <v>2015</v>
      </c>
    </row>
    <row r="1474" spans="1:19" ht="32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41563.542858796296</v>
      </c>
      <c r="J1474" s="10">
        <v>41533.542858796296</v>
      </c>
      <c r="K1474" t="b">
        <v>1</v>
      </c>
      <c r="L1474">
        <v>336</v>
      </c>
      <c r="M1474" t="b">
        <v>1</v>
      </c>
      <c r="N1474" t="s">
        <v>8286</v>
      </c>
      <c r="O1474">
        <f t="shared" si="69"/>
        <v>139</v>
      </c>
      <c r="P1474" s="6">
        <f t="shared" si="70"/>
        <v>103.2</v>
      </c>
      <c r="Q1474" s="12" t="s">
        <v>8320</v>
      </c>
      <c r="R1474" t="s">
        <v>8340</v>
      </c>
      <c r="S1474">
        <f t="shared" si="71"/>
        <v>2013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40969.979618055557</v>
      </c>
      <c r="J1475" s="10">
        <v>40939.979618055557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 s="6">
        <f t="shared" si="70"/>
        <v>38.46</v>
      </c>
      <c r="Q1475" s="12" t="s">
        <v>8320</v>
      </c>
      <c r="R1475" t="s">
        <v>8340</v>
      </c>
      <c r="S1475">
        <f t="shared" si="71"/>
        <v>2012</v>
      </c>
    </row>
    <row r="1476" spans="1:19" ht="32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41530.72791666667</v>
      </c>
      <c r="J1476" s="10">
        <v>41500.72791666667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 s="6">
        <f t="shared" si="70"/>
        <v>44.32</v>
      </c>
      <c r="Q1476" s="12" t="s">
        <v>8320</v>
      </c>
      <c r="R1476" t="s">
        <v>8340</v>
      </c>
      <c r="S1476">
        <f t="shared" si="71"/>
        <v>2013</v>
      </c>
    </row>
    <row r="1477" spans="1:19" ht="32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41993.207638888889</v>
      </c>
      <c r="J1477" s="10">
        <v>41960.722951388889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 s="6">
        <f t="shared" si="70"/>
        <v>64.17</v>
      </c>
      <c r="Q1477" s="12" t="s">
        <v>8320</v>
      </c>
      <c r="R1477" t="s">
        <v>8340</v>
      </c>
      <c r="S1477">
        <f t="shared" si="71"/>
        <v>2014</v>
      </c>
    </row>
    <row r="1478" spans="1:19" ht="16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40796.041921296295</v>
      </c>
      <c r="J1478" s="10">
        <v>40766.041921296295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 s="6">
        <f t="shared" si="70"/>
        <v>43.33</v>
      </c>
      <c r="Q1478" s="12" t="s">
        <v>8320</v>
      </c>
      <c r="R1478" t="s">
        <v>8340</v>
      </c>
      <c r="S1478">
        <f t="shared" si="71"/>
        <v>2011</v>
      </c>
    </row>
    <row r="1479" spans="1:19" ht="32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40900.125</v>
      </c>
      <c r="J1479" s="10">
        <v>40840.615787037037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 s="6">
        <f t="shared" si="70"/>
        <v>90.5</v>
      </c>
      <c r="Q1479" s="12" t="s">
        <v>8320</v>
      </c>
      <c r="R1479" t="s">
        <v>8340</v>
      </c>
      <c r="S1479">
        <f t="shared" si="71"/>
        <v>2011</v>
      </c>
    </row>
    <row r="1480" spans="1:19" ht="32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41408.871678240743</v>
      </c>
      <c r="J1480" s="10">
        <v>41394.871678240743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 s="6">
        <f t="shared" si="70"/>
        <v>29.19</v>
      </c>
      <c r="Q1480" s="12" t="s">
        <v>8320</v>
      </c>
      <c r="R1480" t="s">
        <v>8340</v>
      </c>
      <c r="S1480">
        <f t="shared" si="71"/>
        <v>2013</v>
      </c>
    </row>
    <row r="1481" spans="1:19" ht="32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41769.165972222225</v>
      </c>
      <c r="J1481" s="10">
        <v>41754.745243055557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 s="6">
        <f t="shared" si="70"/>
        <v>30.96</v>
      </c>
      <c r="Q1481" s="12" t="s">
        <v>8320</v>
      </c>
      <c r="R1481" t="s">
        <v>8340</v>
      </c>
      <c r="S1481">
        <f t="shared" si="71"/>
        <v>2014</v>
      </c>
    </row>
    <row r="1482" spans="1:19" ht="32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41481.708333333336</v>
      </c>
      <c r="J1482" s="10">
        <v>41464.934016203704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72">ROUND(E1482/D1482*100,0)</f>
        <v>117</v>
      </c>
      <c r="P1482" s="6">
        <f t="shared" ref="P1482:P1545" si="73">IFERROR(ROUND(E1482/L1482,2),"0")</f>
        <v>92.16</v>
      </c>
      <c r="Q1482" s="12" t="s">
        <v>8320</v>
      </c>
      <c r="R1482" t="s">
        <v>8340</v>
      </c>
      <c r="S1482">
        <f t="shared" ref="S1482:S1545" si="74">YEAR(J1482)</f>
        <v>2013</v>
      </c>
    </row>
    <row r="1483" spans="1:19" ht="3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41580.922974537039</v>
      </c>
      <c r="J1483" s="10">
        <v>41550.922974537039</v>
      </c>
      <c r="K1483" t="b">
        <v>0</v>
      </c>
      <c r="L1483">
        <v>6</v>
      </c>
      <c r="M1483" t="b">
        <v>0</v>
      </c>
      <c r="N1483" t="s">
        <v>8273</v>
      </c>
      <c r="O1483">
        <f t="shared" si="72"/>
        <v>2</v>
      </c>
      <c r="P1483" s="6">
        <f t="shared" si="73"/>
        <v>17.5</v>
      </c>
      <c r="Q1483" s="12" t="s">
        <v>8320</v>
      </c>
      <c r="R1483" t="s">
        <v>8322</v>
      </c>
      <c r="S1483">
        <f t="shared" si="74"/>
        <v>2013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41159.327083333337</v>
      </c>
      <c r="J1484" s="10">
        <v>41136.858055555553</v>
      </c>
      <c r="K1484" t="b">
        <v>0</v>
      </c>
      <c r="L1484">
        <v>1</v>
      </c>
      <c r="M1484" t="b">
        <v>0</v>
      </c>
      <c r="N1484" t="s">
        <v>8273</v>
      </c>
      <c r="O1484">
        <f t="shared" si="72"/>
        <v>0</v>
      </c>
      <c r="P1484" s="6">
        <f t="shared" si="73"/>
        <v>5</v>
      </c>
      <c r="Q1484" s="12" t="s">
        <v>8320</v>
      </c>
      <c r="R1484" t="s">
        <v>8322</v>
      </c>
      <c r="S1484">
        <f t="shared" si="74"/>
        <v>2012</v>
      </c>
    </row>
    <row r="1485" spans="1:19" ht="32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42573.192997685182</v>
      </c>
      <c r="J1485" s="10">
        <v>42548.192997685182</v>
      </c>
      <c r="K1485" t="b">
        <v>0</v>
      </c>
      <c r="L1485">
        <v>2</v>
      </c>
      <c r="M1485" t="b">
        <v>0</v>
      </c>
      <c r="N1485" t="s">
        <v>8273</v>
      </c>
      <c r="O1485">
        <f t="shared" si="72"/>
        <v>1</v>
      </c>
      <c r="P1485" s="6">
        <f t="shared" si="73"/>
        <v>25</v>
      </c>
      <c r="Q1485" s="12" t="s">
        <v>8320</v>
      </c>
      <c r="R1485" t="s">
        <v>8322</v>
      </c>
      <c r="S1485">
        <f t="shared" si="74"/>
        <v>2016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41111.618750000001</v>
      </c>
      <c r="J1486" s="10">
        <v>41053.200960648144</v>
      </c>
      <c r="K1486" t="b">
        <v>0</v>
      </c>
      <c r="L1486">
        <v>0</v>
      </c>
      <c r="M1486" t="b">
        <v>0</v>
      </c>
      <c r="N1486" t="s">
        <v>8273</v>
      </c>
      <c r="O1486">
        <f t="shared" si="72"/>
        <v>0</v>
      </c>
      <c r="P1486" s="6" t="str">
        <f t="shared" si="73"/>
        <v>0</v>
      </c>
      <c r="Q1486" s="12" t="s">
        <v>8320</v>
      </c>
      <c r="R1486" t="s">
        <v>8322</v>
      </c>
      <c r="S1486">
        <f t="shared" si="74"/>
        <v>2012</v>
      </c>
    </row>
    <row r="1487" spans="1:19" ht="32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42175.795983796299</v>
      </c>
      <c r="J1487" s="10">
        <v>42130.795983796299</v>
      </c>
      <c r="K1487" t="b">
        <v>0</v>
      </c>
      <c r="L1487">
        <v>3</v>
      </c>
      <c r="M1487" t="b">
        <v>0</v>
      </c>
      <c r="N1487" t="s">
        <v>8273</v>
      </c>
      <c r="O1487">
        <f t="shared" si="72"/>
        <v>2</v>
      </c>
      <c r="P1487" s="6">
        <f t="shared" si="73"/>
        <v>50</v>
      </c>
      <c r="Q1487" s="12" t="s">
        <v>8320</v>
      </c>
      <c r="R1487" t="s">
        <v>8322</v>
      </c>
      <c r="S1487">
        <f t="shared" si="74"/>
        <v>2015</v>
      </c>
    </row>
    <row r="1488" spans="1:19" ht="32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42062.168530092589</v>
      </c>
      <c r="J1488" s="10">
        <v>42032.168530092589</v>
      </c>
      <c r="K1488" t="b">
        <v>0</v>
      </c>
      <c r="L1488">
        <v>3</v>
      </c>
      <c r="M1488" t="b">
        <v>0</v>
      </c>
      <c r="N1488" t="s">
        <v>8273</v>
      </c>
      <c r="O1488">
        <f t="shared" si="72"/>
        <v>0</v>
      </c>
      <c r="P1488" s="6">
        <f t="shared" si="73"/>
        <v>16</v>
      </c>
      <c r="Q1488" s="12" t="s">
        <v>8320</v>
      </c>
      <c r="R1488" t="s">
        <v>8322</v>
      </c>
      <c r="S1488">
        <f t="shared" si="74"/>
        <v>2015</v>
      </c>
    </row>
    <row r="1489" spans="1:19" ht="32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42584.917488425926</v>
      </c>
      <c r="J1489" s="10">
        <v>42554.917488425926</v>
      </c>
      <c r="K1489" t="b">
        <v>0</v>
      </c>
      <c r="L1489">
        <v>0</v>
      </c>
      <c r="M1489" t="b">
        <v>0</v>
      </c>
      <c r="N1489" t="s">
        <v>8273</v>
      </c>
      <c r="O1489">
        <f t="shared" si="72"/>
        <v>0</v>
      </c>
      <c r="P1489" s="6" t="str">
        <f t="shared" si="73"/>
        <v>0</v>
      </c>
      <c r="Q1489" s="12" t="s">
        <v>8320</v>
      </c>
      <c r="R1489" t="s">
        <v>8322</v>
      </c>
      <c r="S1489">
        <f t="shared" si="74"/>
        <v>2016</v>
      </c>
    </row>
    <row r="1490" spans="1:19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41644.563194444447</v>
      </c>
      <c r="J1490" s="10">
        <v>41614.563194444447</v>
      </c>
      <c r="K1490" t="b">
        <v>0</v>
      </c>
      <c r="L1490">
        <v>6</v>
      </c>
      <c r="M1490" t="b">
        <v>0</v>
      </c>
      <c r="N1490" t="s">
        <v>8273</v>
      </c>
      <c r="O1490">
        <f t="shared" si="72"/>
        <v>2</v>
      </c>
      <c r="P1490" s="6">
        <f t="shared" si="73"/>
        <v>60</v>
      </c>
      <c r="Q1490" s="12" t="s">
        <v>8320</v>
      </c>
      <c r="R1490" t="s">
        <v>8322</v>
      </c>
      <c r="S1490">
        <f t="shared" si="74"/>
        <v>2013</v>
      </c>
    </row>
    <row r="1491" spans="1:19" ht="32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41228.653379629628</v>
      </c>
      <c r="J1491" s="10">
        <v>41198.611712962964</v>
      </c>
      <c r="K1491" t="b">
        <v>0</v>
      </c>
      <c r="L1491">
        <v>0</v>
      </c>
      <c r="M1491" t="b">
        <v>0</v>
      </c>
      <c r="N1491" t="s">
        <v>8273</v>
      </c>
      <c r="O1491">
        <f t="shared" si="72"/>
        <v>0</v>
      </c>
      <c r="P1491" s="6" t="str">
        <f t="shared" si="73"/>
        <v>0</v>
      </c>
      <c r="Q1491" s="12" t="s">
        <v>8320</v>
      </c>
      <c r="R1491" t="s">
        <v>8322</v>
      </c>
      <c r="S1491">
        <f t="shared" si="74"/>
        <v>2012</v>
      </c>
    </row>
    <row r="1492" spans="1:19" ht="32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41549.561041666668</v>
      </c>
      <c r="J1492" s="10">
        <v>41520.561041666668</v>
      </c>
      <c r="K1492" t="b">
        <v>0</v>
      </c>
      <c r="L1492">
        <v>19</v>
      </c>
      <c r="M1492" t="b">
        <v>0</v>
      </c>
      <c r="N1492" t="s">
        <v>8273</v>
      </c>
      <c r="O1492">
        <f t="shared" si="72"/>
        <v>31</v>
      </c>
      <c r="P1492" s="6">
        <f t="shared" si="73"/>
        <v>47.11</v>
      </c>
      <c r="Q1492" s="12" t="s">
        <v>8320</v>
      </c>
      <c r="R1492" t="s">
        <v>8322</v>
      </c>
      <c r="S1492">
        <f t="shared" si="74"/>
        <v>2013</v>
      </c>
    </row>
    <row r="1493" spans="1:19" ht="16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42050.651388888888</v>
      </c>
      <c r="J1493" s="10">
        <v>41991.713460648149</v>
      </c>
      <c r="K1493" t="b">
        <v>0</v>
      </c>
      <c r="L1493">
        <v>1</v>
      </c>
      <c r="M1493" t="b">
        <v>0</v>
      </c>
      <c r="N1493" t="s">
        <v>8273</v>
      </c>
      <c r="O1493">
        <f t="shared" si="72"/>
        <v>8</v>
      </c>
      <c r="P1493" s="6">
        <f t="shared" si="73"/>
        <v>100</v>
      </c>
      <c r="Q1493" s="12" t="s">
        <v>8320</v>
      </c>
      <c r="R1493" t="s">
        <v>8322</v>
      </c>
      <c r="S1493">
        <f t="shared" si="74"/>
        <v>2014</v>
      </c>
    </row>
    <row r="1494" spans="1:19" ht="32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40712.884791666671</v>
      </c>
      <c r="J1494" s="10">
        <v>40682.884791666671</v>
      </c>
      <c r="K1494" t="b">
        <v>0</v>
      </c>
      <c r="L1494">
        <v>2</v>
      </c>
      <c r="M1494" t="b">
        <v>0</v>
      </c>
      <c r="N1494" t="s">
        <v>8273</v>
      </c>
      <c r="O1494">
        <f t="shared" si="72"/>
        <v>1</v>
      </c>
      <c r="P1494" s="6">
        <f t="shared" si="73"/>
        <v>15</v>
      </c>
      <c r="Q1494" s="12" t="s">
        <v>8320</v>
      </c>
      <c r="R1494" t="s">
        <v>8322</v>
      </c>
      <c r="S1494">
        <f t="shared" si="74"/>
        <v>2011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41441.866608796292</v>
      </c>
      <c r="J1495" s="10">
        <v>41411.866608796292</v>
      </c>
      <c r="K1495" t="b">
        <v>0</v>
      </c>
      <c r="L1495">
        <v>0</v>
      </c>
      <c r="M1495" t="b">
        <v>0</v>
      </c>
      <c r="N1495" t="s">
        <v>8273</v>
      </c>
      <c r="O1495">
        <f t="shared" si="72"/>
        <v>0</v>
      </c>
      <c r="P1495" s="6" t="str">
        <f t="shared" si="73"/>
        <v>0</v>
      </c>
      <c r="Q1495" s="12" t="s">
        <v>8320</v>
      </c>
      <c r="R1495" t="s">
        <v>8322</v>
      </c>
      <c r="S1495">
        <f t="shared" si="74"/>
        <v>2013</v>
      </c>
    </row>
    <row r="1496" spans="1:19" ht="32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42097.651388888888</v>
      </c>
      <c r="J1496" s="10">
        <v>42067.722372685181</v>
      </c>
      <c r="K1496" t="b">
        <v>0</v>
      </c>
      <c r="L1496">
        <v>11</v>
      </c>
      <c r="M1496" t="b">
        <v>0</v>
      </c>
      <c r="N1496" t="s">
        <v>8273</v>
      </c>
      <c r="O1496">
        <f t="shared" si="72"/>
        <v>9</v>
      </c>
      <c r="P1496" s="6">
        <f t="shared" si="73"/>
        <v>40.450000000000003</v>
      </c>
      <c r="Q1496" s="12" t="s">
        <v>8320</v>
      </c>
      <c r="R1496" t="s">
        <v>8322</v>
      </c>
      <c r="S1496">
        <f t="shared" si="74"/>
        <v>2015</v>
      </c>
    </row>
    <row r="1497" spans="1:19" ht="16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40782.789710648147</v>
      </c>
      <c r="J1497" s="10">
        <v>40752.789710648147</v>
      </c>
      <c r="K1497" t="b">
        <v>0</v>
      </c>
      <c r="L1497">
        <v>0</v>
      </c>
      <c r="M1497" t="b">
        <v>0</v>
      </c>
      <c r="N1497" t="s">
        <v>8273</v>
      </c>
      <c r="O1497">
        <f t="shared" si="72"/>
        <v>0</v>
      </c>
      <c r="P1497" s="6" t="str">
        <f t="shared" si="73"/>
        <v>0</v>
      </c>
      <c r="Q1497" s="12" t="s">
        <v>8320</v>
      </c>
      <c r="R1497" t="s">
        <v>8322</v>
      </c>
      <c r="S1497">
        <f t="shared" si="74"/>
        <v>2011</v>
      </c>
    </row>
    <row r="1498" spans="1:19" ht="32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41898.475219907406</v>
      </c>
      <c r="J1498" s="10">
        <v>41838.475219907406</v>
      </c>
      <c r="K1498" t="b">
        <v>0</v>
      </c>
      <c r="L1498">
        <v>0</v>
      </c>
      <c r="M1498" t="b">
        <v>0</v>
      </c>
      <c r="N1498" t="s">
        <v>8273</v>
      </c>
      <c r="O1498">
        <f t="shared" si="72"/>
        <v>0</v>
      </c>
      <c r="P1498" s="6" t="str">
        <f t="shared" si="73"/>
        <v>0</v>
      </c>
      <c r="Q1498" s="12" t="s">
        <v>8320</v>
      </c>
      <c r="R1498" t="s">
        <v>8322</v>
      </c>
      <c r="S1498">
        <f t="shared" si="74"/>
        <v>2014</v>
      </c>
    </row>
    <row r="1499" spans="1:19" ht="32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41486.821527777778</v>
      </c>
      <c r="J1499" s="10">
        <v>41444.64261574074</v>
      </c>
      <c r="K1499" t="b">
        <v>0</v>
      </c>
      <c r="L1499">
        <v>1</v>
      </c>
      <c r="M1499" t="b">
        <v>0</v>
      </c>
      <c r="N1499" t="s">
        <v>8273</v>
      </c>
      <c r="O1499">
        <f t="shared" si="72"/>
        <v>0</v>
      </c>
      <c r="P1499" s="6">
        <f t="shared" si="73"/>
        <v>1</v>
      </c>
      <c r="Q1499" s="12" t="s">
        <v>8320</v>
      </c>
      <c r="R1499" t="s">
        <v>8322</v>
      </c>
      <c r="S1499">
        <f t="shared" si="74"/>
        <v>2013</v>
      </c>
    </row>
    <row r="1500" spans="1:19" ht="32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41885.983541666668</v>
      </c>
      <c r="J1500" s="10">
        <v>41840.983541666668</v>
      </c>
      <c r="K1500" t="b">
        <v>0</v>
      </c>
      <c r="L1500">
        <v>3</v>
      </c>
      <c r="M1500" t="b">
        <v>0</v>
      </c>
      <c r="N1500" t="s">
        <v>8273</v>
      </c>
      <c r="O1500">
        <f t="shared" si="72"/>
        <v>2</v>
      </c>
      <c r="P1500" s="6">
        <f t="shared" si="73"/>
        <v>19</v>
      </c>
      <c r="Q1500" s="12" t="s">
        <v>8320</v>
      </c>
      <c r="R1500" t="s">
        <v>8322</v>
      </c>
      <c r="S1500">
        <f t="shared" si="74"/>
        <v>2014</v>
      </c>
    </row>
    <row r="1501" spans="1:19" ht="32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42587.007326388892</v>
      </c>
      <c r="J1501" s="10">
        <v>42527.007326388892</v>
      </c>
      <c r="K1501" t="b">
        <v>0</v>
      </c>
      <c r="L1501">
        <v>1</v>
      </c>
      <c r="M1501" t="b">
        <v>0</v>
      </c>
      <c r="N1501" t="s">
        <v>8273</v>
      </c>
      <c r="O1501">
        <f t="shared" si="72"/>
        <v>0</v>
      </c>
      <c r="P1501" s="6">
        <f t="shared" si="73"/>
        <v>5</v>
      </c>
      <c r="Q1501" s="12" t="s">
        <v>8320</v>
      </c>
      <c r="R1501" t="s">
        <v>8322</v>
      </c>
      <c r="S1501">
        <f t="shared" si="74"/>
        <v>2016</v>
      </c>
    </row>
    <row r="1502" spans="1:19" ht="32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41395.904594907406</v>
      </c>
      <c r="J1502" s="10">
        <v>41365.904594907406</v>
      </c>
      <c r="K1502" t="b">
        <v>0</v>
      </c>
      <c r="L1502">
        <v>15</v>
      </c>
      <c r="M1502" t="b">
        <v>0</v>
      </c>
      <c r="N1502" t="s">
        <v>8273</v>
      </c>
      <c r="O1502">
        <f t="shared" si="72"/>
        <v>25</v>
      </c>
      <c r="P1502" s="6">
        <f t="shared" si="73"/>
        <v>46.73</v>
      </c>
      <c r="Q1502" s="12" t="s">
        <v>8320</v>
      </c>
      <c r="R1502" t="s">
        <v>8322</v>
      </c>
      <c r="S1502">
        <f t="shared" si="74"/>
        <v>2013</v>
      </c>
    </row>
    <row r="1503" spans="1:19" ht="16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42193.583599537036</v>
      </c>
      <c r="J1503" s="10">
        <v>42163.583599537036</v>
      </c>
      <c r="K1503" t="b">
        <v>1</v>
      </c>
      <c r="L1503">
        <v>885</v>
      </c>
      <c r="M1503" t="b">
        <v>1</v>
      </c>
      <c r="N1503" t="s">
        <v>8283</v>
      </c>
      <c r="O1503">
        <f t="shared" si="72"/>
        <v>166</v>
      </c>
      <c r="P1503" s="6">
        <f t="shared" si="73"/>
        <v>97.73</v>
      </c>
      <c r="Q1503" s="12" t="s">
        <v>8336</v>
      </c>
      <c r="R1503" t="s">
        <v>8337</v>
      </c>
      <c r="S1503">
        <f t="shared" si="74"/>
        <v>2015</v>
      </c>
    </row>
    <row r="1504" spans="1:19" ht="32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42454.916666666672</v>
      </c>
      <c r="J1504" s="10">
        <v>42426.542592592596</v>
      </c>
      <c r="K1504" t="b">
        <v>1</v>
      </c>
      <c r="L1504">
        <v>329</v>
      </c>
      <c r="M1504" t="b">
        <v>1</v>
      </c>
      <c r="N1504" t="s">
        <v>8283</v>
      </c>
      <c r="O1504">
        <f t="shared" si="72"/>
        <v>101</v>
      </c>
      <c r="P1504" s="6">
        <f t="shared" si="73"/>
        <v>67.84</v>
      </c>
      <c r="Q1504" s="12" t="s">
        <v>8336</v>
      </c>
      <c r="R1504" t="s">
        <v>8337</v>
      </c>
      <c r="S1504">
        <f t="shared" si="74"/>
        <v>2016</v>
      </c>
    </row>
    <row r="1505" spans="1:19" ht="32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42666.347233796296</v>
      </c>
      <c r="J1505" s="10">
        <v>42606.347233796296</v>
      </c>
      <c r="K1505" t="b">
        <v>1</v>
      </c>
      <c r="L1505">
        <v>71</v>
      </c>
      <c r="M1505" t="b">
        <v>1</v>
      </c>
      <c r="N1505" t="s">
        <v>8283</v>
      </c>
      <c r="O1505">
        <f t="shared" si="72"/>
        <v>108</v>
      </c>
      <c r="P1505" s="6">
        <f t="shared" si="73"/>
        <v>56.98</v>
      </c>
      <c r="Q1505" s="12" t="s">
        <v>8336</v>
      </c>
      <c r="R1505" t="s">
        <v>8337</v>
      </c>
      <c r="S1505">
        <f t="shared" si="74"/>
        <v>2016</v>
      </c>
    </row>
    <row r="1506" spans="1:19" ht="16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41800.356249999997</v>
      </c>
      <c r="J1506" s="10">
        <v>41772.657685185186</v>
      </c>
      <c r="K1506" t="b">
        <v>1</v>
      </c>
      <c r="L1506">
        <v>269</v>
      </c>
      <c r="M1506" t="b">
        <v>1</v>
      </c>
      <c r="N1506" t="s">
        <v>8283</v>
      </c>
      <c r="O1506">
        <f t="shared" si="72"/>
        <v>278</v>
      </c>
      <c r="P1506" s="6">
        <f t="shared" si="73"/>
        <v>67.16</v>
      </c>
      <c r="Q1506" s="12" t="s">
        <v>8336</v>
      </c>
      <c r="R1506" t="s">
        <v>8337</v>
      </c>
      <c r="S1506">
        <f t="shared" si="74"/>
        <v>2014</v>
      </c>
    </row>
    <row r="1507" spans="1:19" ht="32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42451.834027777775</v>
      </c>
      <c r="J1507" s="10">
        <v>42414.44332175926</v>
      </c>
      <c r="K1507" t="b">
        <v>1</v>
      </c>
      <c r="L1507">
        <v>345</v>
      </c>
      <c r="M1507" t="b">
        <v>1</v>
      </c>
      <c r="N1507" t="s">
        <v>8283</v>
      </c>
      <c r="O1507">
        <f t="shared" si="72"/>
        <v>104</v>
      </c>
      <c r="P1507" s="6">
        <f t="shared" si="73"/>
        <v>48.04</v>
      </c>
      <c r="Q1507" s="12" t="s">
        <v>8336</v>
      </c>
      <c r="R1507" t="s">
        <v>8337</v>
      </c>
      <c r="S1507">
        <f t="shared" si="74"/>
        <v>2016</v>
      </c>
    </row>
    <row r="1508" spans="1:19" ht="32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41844.785925925928</v>
      </c>
      <c r="J1508" s="10">
        <v>41814.785925925928</v>
      </c>
      <c r="K1508" t="b">
        <v>1</v>
      </c>
      <c r="L1508">
        <v>43</v>
      </c>
      <c r="M1508" t="b">
        <v>1</v>
      </c>
      <c r="N1508" t="s">
        <v>8283</v>
      </c>
      <c r="O1508">
        <f t="shared" si="72"/>
        <v>111</v>
      </c>
      <c r="P1508" s="6">
        <f t="shared" si="73"/>
        <v>38.86</v>
      </c>
      <c r="Q1508" s="12" t="s">
        <v>8336</v>
      </c>
      <c r="R1508" t="s">
        <v>8337</v>
      </c>
      <c r="S1508">
        <f t="shared" si="74"/>
        <v>2014</v>
      </c>
    </row>
    <row r="1509" spans="1:19" ht="32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40313.340277777781</v>
      </c>
      <c r="J1509" s="10">
        <v>40254.450335648144</v>
      </c>
      <c r="K1509" t="b">
        <v>1</v>
      </c>
      <c r="L1509">
        <v>33</v>
      </c>
      <c r="M1509" t="b">
        <v>1</v>
      </c>
      <c r="N1509" t="s">
        <v>8283</v>
      </c>
      <c r="O1509">
        <f t="shared" si="72"/>
        <v>215</v>
      </c>
      <c r="P1509" s="6">
        <f t="shared" si="73"/>
        <v>78.180000000000007</v>
      </c>
      <c r="Q1509" s="12" t="s">
        <v>8336</v>
      </c>
      <c r="R1509" t="s">
        <v>8337</v>
      </c>
      <c r="S1509">
        <f t="shared" si="74"/>
        <v>2010</v>
      </c>
    </row>
    <row r="1510" spans="1:19" ht="3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41817.614363425928</v>
      </c>
      <c r="J1510" s="10">
        <v>41786.614363425928</v>
      </c>
      <c r="K1510" t="b">
        <v>1</v>
      </c>
      <c r="L1510">
        <v>211</v>
      </c>
      <c r="M1510" t="b">
        <v>1</v>
      </c>
      <c r="N1510" t="s">
        <v>8283</v>
      </c>
      <c r="O1510">
        <f t="shared" si="72"/>
        <v>111</v>
      </c>
      <c r="P1510" s="6">
        <f t="shared" si="73"/>
        <v>97.11</v>
      </c>
      <c r="Q1510" s="12" t="s">
        <v>8336</v>
      </c>
      <c r="R1510" t="s">
        <v>8337</v>
      </c>
      <c r="S1510">
        <f t="shared" si="74"/>
        <v>2014</v>
      </c>
    </row>
    <row r="1511" spans="1:19" ht="32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42780.957638888889</v>
      </c>
      <c r="J1511" s="10">
        <v>42751.533391203702</v>
      </c>
      <c r="K1511" t="b">
        <v>1</v>
      </c>
      <c r="L1511">
        <v>196</v>
      </c>
      <c r="M1511" t="b">
        <v>1</v>
      </c>
      <c r="N1511" t="s">
        <v>8283</v>
      </c>
      <c r="O1511">
        <f t="shared" si="72"/>
        <v>124</v>
      </c>
      <c r="P1511" s="6">
        <f t="shared" si="73"/>
        <v>110.39</v>
      </c>
      <c r="Q1511" s="12" t="s">
        <v>8336</v>
      </c>
      <c r="R1511" t="s">
        <v>8337</v>
      </c>
      <c r="S1511">
        <f t="shared" si="74"/>
        <v>2017</v>
      </c>
    </row>
    <row r="1512" spans="1:19" ht="32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41839.385162037041</v>
      </c>
      <c r="J1512" s="10">
        <v>41809.385162037041</v>
      </c>
      <c r="K1512" t="b">
        <v>1</v>
      </c>
      <c r="L1512">
        <v>405</v>
      </c>
      <c r="M1512" t="b">
        <v>1</v>
      </c>
      <c r="N1512" t="s">
        <v>8283</v>
      </c>
      <c r="O1512">
        <f t="shared" si="72"/>
        <v>101</v>
      </c>
      <c r="P1512" s="6">
        <f t="shared" si="73"/>
        <v>39.92</v>
      </c>
      <c r="Q1512" s="12" t="s">
        <v>8336</v>
      </c>
      <c r="R1512" t="s">
        <v>8337</v>
      </c>
      <c r="S1512">
        <f t="shared" si="74"/>
        <v>2014</v>
      </c>
    </row>
    <row r="1513" spans="1:19" ht="32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42326.625046296293</v>
      </c>
      <c r="J1513" s="10">
        <v>42296.583379629628</v>
      </c>
      <c r="K1513" t="b">
        <v>1</v>
      </c>
      <c r="L1513">
        <v>206</v>
      </c>
      <c r="M1513" t="b">
        <v>1</v>
      </c>
      <c r="N1513" t="s">
        <v>8283</v>
      </c>
      <c r="O1513">
        <f t="shared" si="72"/>
        <v>112</v>
      </c>
      <c r="P1513" s="6">
        <f t="shared" si="73"/>
        <v>75.98</v>
      </c>
      <c r="Q1513" s="12" t="s">
        <v>8336</v>
      </c>
      <c r="R1513" t="s">
        <v>8337</v>
      </c>
      <c r="S1513">
        <f t="shared" si="74"/>
        <v>2015</v>
      </c>
    </row>
    <row r="1514" spans="1:19" ht="32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42771.684479166666</v>
      </c>
      <c r="J1514" s="10">
        <v>42741.684479166666</v>
      </c>
      <c r="K1514" t="b">
        <v>1</v>
      </c>
      <c r="L1514">
        <v>335</v>
      </c>
      <c r="M1514" t="b">
        <v>1</v>
      </c>
      <c r="N1514" t="s">
        <v>8283</v>
      </c>
      <c r="O1514">
        <f t="shared" si="72"/>
        <v>559</v>
      </c>
      <c r="P1514" s="6">
        <f t="shared" si="73"/>
        <v>58.38</v>
      </c>
      <c r="Q1514" s="12" t="s">
        <v>8336</v>
      </c>
      <c r="R1514" t="s">
        <v>8337</v>
      </c>
      <c r="S1514">
        <f t="shared" si="74"/>
        <v>2017</v>
      </c>
    </row>
    <row r="1515" spans="1:19" ht="32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41836.637337962966</v>
      </c>
      <c r="J1515" s="10">
        <v>41806.637337962966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2"/>
        <v>150</v>
      </c>
      <c r="P1515" s="6">
        <f t="shared" si="73"/>
        <v>55.82</v>
      </c>
      <c r="Q1515" s="12" t="s">
        <v>8336</v>
      </c>
      <c r="R1515" t="s">
        <v>8337</v>
      </c>
      <c r="S1515">
        <f t="shared" si="74"/>
        <v>2014</v>
      </c>
    </row>
    <row r="1516" spans="1:19" ht="32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42274.597685185188</v>
      </c>
      <c r="J1516" s="10">
        <v>42234.597685185188</v>
      </c>
      <c r="K1516" t="b">
        <v>1</v>
      </c>
      <c r="L1516">
        <v>176</v>
      </c>
      <c r="M1516" t="b">
        <v>1</v>
      </c>
      <c r="N1516" t="s">
        <v>8283</v>
      </c>
      <c r="O1516">
        <f t="shared" si="72"/>
        <v>106</v>
      </c>
      <c r="P1516" s="6">
        <f t="shared" si="73"/>
        <v>151.24</v>
      </c>
      <c r="Q1516" s="12" t="s">
        <v>8336</v>
      </c>
      <c r="R1516" t="s">
        <v>8337</v>
      </c>
      <c r="S1516">
        <f t="shared" si="74"/>
        <v>2015</v>
      </c>
    </row>
    <row r="1517" spans="1:19" ht="32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42445.211770833332</v>
      </c>
      <c r="J1517" s="10">
        <v>42415.253437499996</v>
      </c>
      <c r="K1517" t="b">
        <v>1</v>
      </c>
      <c r="L1517">
        <v>555</v>
      </c>
      <c r="M1517" t="b">
        <v>1</v>
      </c>
      <c r="N1517" t="s">
        <v>8283</v>
      </c>
      <c r="O1517">
        <f t="shared" si="72"/>
        <v>157</v>
      </c>
      <c r="P1517" s="6">
        <f t="shared" si="73"/>
        <v>849.67</v>
      </c>
      <c r="Q1517" s="12" t="s">
        <v>8336</v>
      </c>
      <c r="R1517" t="s">
        <v>8337</v>
      </c>
      <c r="S1517">
        <f t="shared" si="74"/>
        <v>2016</v>
      </c>
    </row>
    <row r="1518" spans="1:19" ht="32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42649.583333333328</v>
      </c>
      <c r="J1518" s="10">
        <v>42619.466342592597</v>
      </c>
      <c r="K1518" t="b">
        <v>1</v>
      </c>
      <c r="L1518">
        <v>116</v>
      </c>
      <c r="M1518" t="b">
        <v>1</v>
      </c>
      <c r="N1518" t="s">
        <v>8283</v>
      </c>
      <c r="O1518">
        <f t="shared" si="72"/>
        <v>109</v>
      </c>
      <c r="P1518" s="6">
        <f t="shared" si="73"/>
        <v>159.24</v>
      </c>
      <c r="Q1518" s="12" t="s">
        <v>8336</v>
      </c>
      <c r="R1518" t="s">
        <v>8337</v>
      </c>
      <c r="S1518">
        <f t="shared" si="74"/>
        <v>2016</v>
      </c>
    </row>
    <row r="1519" spans="1:19" ht="32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41979.25</v>
      </c>
      <c r="J1519" s="10">
        <v>41948.56658564815</v>
      </c>
      <c r="K1519" t="b">
        <v>1</v>
      </c>
      <c r="L1519">
        <v>615</v>
      </c>
      <c r="M1519" t="b">
        <v>1</v>
      </c>
      <c r="N1519" t="s">
        <v>8283</v>
      </c>
      <c r="O1519">
        <f t="shared" si="72"/>
        <v>162</v>
      </c>
      <c r="P1519" s="6">
        <f t="shared" si="73"/>
        <v>39.51</v>
      </c>
      <c r="Q1519" s="12" t="s">
        <v>8336</v>
      </c>
      <c r="R1519" t="s">
        <v>8337</v>
      </c>
      <c r="S1519">
        <f t="shared" si="74"/>
        <v>2014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41790.8200462963</v>
      </c>
      <c r="J1520" s="10">
        <v>41760.8200462963</v>
      </c>
      <c r="K1520" t="b">
        <v>1</v>
      </c>
      <c r="L1520">
        <v>236</v>
      </c>
      <c r="M1520" t="b">
        <v>1</v>
      </c>
      <c r="N1520" t="s">
        <v>8283</v>
      </c>
      <c r="O1520">
        <f t="shared" si="72"/>
        <v>205</v>
      </c>
      <c r="P1520" s="6">
        <f t="shared" si="73"/>
        <v>130.53</v>
      </c>
      <c r="Q1520" s="12" t="s">
        <v>8336</v>
      </c>
      <c r="R1520" t="s">
        <v>8337</v>
      </c>
      <c r="S1520">
        <f t="shared" si="74"/>
        <v>2014</v>
      </c>
    </row>
    <row r="1521" spans="1:19" ht="32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41810.915972222225</v>
      </c>
      <c r="J1521" s="10">
        <v>41782.741701388892</v>
      </c>
      <c r="K1521" t="b">
        <v>1</v>
      </c>
      <c r="L1521">
        <v>145</v>
      </c>
      <c r="M1521" t="b">
        <v>1</v>
      </c>
      <c r="N1521" t="s">
        <v>8283</v>
      </c>
      <c r="O1521">
        <f t="shared" si="72"/>
        <v>103</v>
      </c>
      <c r="P1521" s="6">
        <f t="shared" si="73"/>
        <v>64.16</v>
      </c>
      <c r="Q1521" s="12" t="s">
        <v>8336</v>
      </c>
      <c r="R1521" t="s">
        <v>8337</v>
      </c>
      <c r="S1521">
        <f t="shared" si="74"/>
        <v>2014</v>
      </c>
    </row>
    <row r="1522" spans="1:19" ht="16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41992.166666666672</v>
      </c>
      <c r="J1522" s="10">
        <v>41955.857789351852</v>
      </c>
      <c r="K1522" t="b">
        <v>1</v>
      </c>
      <c r="L1522">
        <v>167</v>
      </c>
      <c r="M1522" t="b">
        <v>1</v>
      </c>
      <c r="N1522" t="s">
        <v>8283</v>
      </c>
      <c r="O1522">
        <f t="shared" si="72"/>
        <v>103</v>
      </c>
      <c r="P1522" s="6">
        <f t="shared" si="73"/>
        <v>111.53</v>
      </c>
      <c r="Q1522" s="12" t="s">
        <v>8336</v>
      </c>
      <c r="R1522" t="s">
        <v>8337</v>
      </c>
      <c r="S1522">
        <f t="shared" si="74"/>
        <v>2014</v>
      </c>
    </row>
    <row r="1523" spans="1:19" ht="32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42528.167719907404</v>
      </c>
      <c r="J1523" s="10">
        <v>42493.167719907404</v>
      </c>
      <c r="K1523" t="b">
        <v>1</v>
      </c>
      <c r="L1523">
        <v>235</v>
      </c>
      <c r="M1523" t="b">
        <v>1</v>
      </c>
      <c r="N1523" t="s">
        <v>8283</v>
      </c>
      <c r="O1523">
        <f t="shared" si="72"/>
        <v>107</v>
      </c>
      <c r="P1523" s="6">
        <f t="shared" si="73"/>
        <v>170.45</v>
      </c>
      <c r="Q1523" s="12" t="s">
        <v>8336</v>
      </c>
      <c r="R1523" t="s">
        <v>8337</v>
      </c>
      <c r="S1523">
        <f t="shared" si="74"/>
        <v>2016</v>
      </c>
    </row>
    <row r="1524" spans="1:19" ht="32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41929.830312500002</v>
      </c>
      <c r="J1524" s="10">
        <v>41899.830312500002</v>
      </c>
      <c r="K1524" t="b">
        <v>1</v>
      </c>
      <c r="L1524">
        <v>452</v>
      </c>
      <c r="M1524" t="b">
        <v>1</v>
      </c>
      <c r="N1524" t="s">
        <v>8283</v>
      </c>
      <c r="O1524">
        <f t="shared" si="72"/>
        <v>139</v>
      </c>
      <c r="P1524" s="6">
        <f t="shared" si="73"/>
        <v>133.74</v>
      </c>
      <c r="Q1524" s="12" t="s">
        <v>8336</v>
      </c>
      <c r="R1524" t="s">
        <v>8337</v>
      </c>
      <c r="S1524">
        <f t="shared" si="74"/>
        <v>2014</v>
      </c>
    </row>
    <row r="1525" spans="1:19" ht="32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41996</v>
      </c>
      <c r="J1525" s="10">
        <v>41964.751342592594</v>
      </c>
      <c r="K1525" t="b">
        <v>1</v>
      </c>
      <c r="L1525">
        <v>241</v>
      </c>
      <c r="M1525" t="b">
        <v>1</v>
      </c>
      <c r="N1525" t="s">
        <v>8283</v>
      </c>
      <c r="O1525">
        <f t="shared" si="72"/>
        <v>125</v>
      </c>
      <c r="P1525" s="6">
        <f t="shared" si="73"/>
        <v>95.83</v>
      </c>
      <c r="Q1525" s="12" t="s">
        <v>8336</v>
      </c>
      <c r="R1525" t="s">
        <v>8337</v>
      </c>
      <c r="S1525">
        <f t="shared" si="74"/>
        <v>2014</v>
      </c>
    </row>
    <row r="1526" spans="1:19" ht="16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42786.501041666663</v>
      </c>
      <c r="J1526" s="10">
        <v>42756.501041666663</v>
      </c>
      <c r="K1526" t="b">
        <v>1</v>
      </c>
      <c r="L1526">
        <v>28</v>
      </c>
      <c r="M1526" t="b">
        <v>1</v>
      </c>
      <c r="N1526" t="s">
        <v>8283</v>
      </c>
      <c r="O1526">
        <f t="shared" si="72"/>
        <v>207</v>
      </c>
      <c r="P1526" s="6">
        <f t="shared" si="73"/>
        <v>221.79</v>
      </c>
      <c r="Q1526" s="12" t="s">
        <v>8336</v>
      </c>
      <c r="R1526" t="s">
        <v>8337</v>
      </c>
      <c r="S1526">
        <f t="shared" si="74"/>
        <v>2017</v>
      </c>
    </row>
    <row r="1527" spans="1:19" ht="32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42600.702986111108</v>
      </c>
      <c r="J1527" s="10">
        <v>42570.702986111108</v>
      </c>
      <c r="K1527" t="b">
        <v>1</v>
      </c>
      <c r="L1527">
        <v>140</v>
      </c>
      <c r="M1527" t="b">
        <v>1</v>
      </c>
      <c r="N1527" t="s">
        <v>8283</v>
      </c>
      <c r="O1527">
        <f t="shared" si="72"/>
        <v>174</v>
      </c>
      <c r="P1527" s="6">
        <f t="shared" si="73"/>
        <v>32.32</v>
      </c>
      <c r="Q1527" s="12" t="s">
        <v>8336</v>
      </c>
      <c r="R1527" t="s">
        <v>8337</v>
      </c>
      <c r="S1527">
        <f t="shared" si="74"/>
        <v>2016</v>
      </c>
    </row>
    <row r="1528" spans="1:19" ht="32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42388.276006944448</v>
      </c>
      <c r="J1528" s="10">
        <v>42339.276006944448</v>
      </c>
      <c r="K1528" t="b">
        <v>1</v>
      </c>
      <c r="L1528">
        <v>280</v>
      </c>
      <c r="M1528" t="b">
        <v>1</v>
      </c>
      <c r="N1528" t="s">
        <v>8283</v>
      </c>
      <c r="O1528">
        <f t="shared" si="72"/>
        <v>120</v>
      </c>
      <c r="P1528" s="6">
        <f t="shared" si="73"/>
        <v>98.84</v>
      </c>
      <c r="Q1528" s="12" t="s">
        <v>8336</v>
      </c>
      <c r="R1528" t="s">
        <v>8337</v>
      </c>
      <c r="S1528">
        <f t="shared" si="74"/>
        <v>2015</v>
      </c>
    </row>
    <row r="1529" spans="1:19" ht="16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42808.558865740742</v>
      </c>
      <c r="J1529" s="10">
        <v>42780.600532407407</v>
      </c>
      <c r="K1529" t="b">
        <v>1</v>
      </c>
      <c r="L1529">
        <v>70</v>
      </c>
      <c r="M1529" t="b">
        <v>1</v>
      </c>
      <c r="N1529" t="s">
        <v>8283</v>
      </c>
      <c r="O1529">
        <f t="shared" si="72"/>
        <v>110</v>
      </c>
      <c r="P1529" s="6">
        <f t="shared" si="73"/>
        <v>55.22</v>
      </c>
      <c r="Q1529" s="12" t="s">
        <v>8336</v>
      </c>
      <c r="R1529" t="s">
        <v>8337</v>
      </c>
      <c r="S1529">
        <f t="shared" si="74"/>
        <v>2017</v>
      </c>
    </row>
    <row r="1530" spans="1:19" ht="16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42767</v>
      </c>
      <c r="J1530" s="10">
        <v>42736.732893518521</v>
      </c>
      <c r="K1530" t="b">
        <v>1</v>
      </c>
      <c r="L1530">
        <v>160</v>
      </c>
      <c r="M1530" t="b">
        <v>1</v>
      </c>
      <c r="N1530" t="s">
        <v>8283</v>
      </c>
      <c r="O1530">
        <f t="shared" si="72"/>
        <v>282</v>
      </c>
      <c r="P1530" s="6">
        <f t="shared" si="73"/>
        <v>52.79</v>
      </c>
      <c r="Q1530" s="12" t="s">
        <v>8336</v>
      </c>
      <c r="R1530" t="s">
        <v>8337</v>
      </c>
      <c r="S1530">
        <f t="shared" si="74"/>
        <v>2017</v>
      </c>
    </row>
    <row r="1531" spans="1:19" ht="16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42082.587037037039</v>
      </c>
      <c r="J1531" s="10">
        <v>42052.628703703704</v>
      </c>
      <c r="K1531" t="b">
        <v>1</v>
      </c>
      <c r="L1531">
        <v>141</v>
      </c>
      <c r="M1531" t="b">
        <v>1</v>
      </c>
      <c r="N1531" t="s">
        <v>8283</v>
      </c>
      <c r="O1531">
        <f t="shared" si="72"/>
        <v>101</v>
      </c>
      <c r="P1531" s="6">
        <f t="shared" si="73"/>
        <v>135.66999999999999</v>
      </c>
      <c r="Q1531" s="12" t="s">
        <v>8336</v>
      </c>
      <c r="R1531" t="s">
        <v>8337</v>
      </c>
      <c r="S1531">
        <f t="shared" si="74"/>
        <v>2015</v>
      </c>
    </row>
    <row r="1532" spans="1:19" ht="32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42300.76730324074</v>
      </c>
      <c r="J1532" s="10">
        <v>42275.76730324074</v>
      </c>
      <c r="K1532" t="b">
        <v>1</v>
      </c>
      <c r="L1532">
        <v>874</v>
      </c>
      <c r="M1532" t="b">
        <v>1</v>
      </c>
      <c r="N1532" t="s">
        <v>8283</v>
      </c>
      <c r="O1532">
        <f t="shared" si="72"/>
        <v>135</v>
      </c>
      <c r="P1532" s="6">
        <f t="shared" si="73"/>
        <v>53.99</v>
      </c>
      <c r="Q1532" s="12" t="s">
        <v>8336</v>
      </c>
      <c r="R1532" t="s">
        <v>8337</v>
      </c>
      <c r="S1532">
        <f t="shared" si="74"/>
        <v>2015</v>
      </c>
    </row>
    <row r="1533" spans="1:19" ht="32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41974.125</v>
      </c>
      <c r="J1533" s="10">
        <v>41941.802384259259</v>
      </c>
      <c r="K1533" t="b">
        <v>1</v>
      </c>
      <c r="L1533">
        <v>73</v>
      </c>
      <c r="M1533" t="b">
        <v>1</v>
      </c>
      <c r="N1533" t="s">
        <v>8283</v>
      </c>
      <c r="O1533">
        <f t="shared" si="72"/>
        <v>176</v>
      </c>
      <c r="P1533" s="6">
        <f t="shared" si="73"/>
        <v>56.64</v>
      </c>
      <c r="Q1533" s="12" t="s">
        <v>8336</v>
      </c>
      <c r="R1533" t="s">
        <v>8337</v>
      </c>
      <c r="S1533">
        <f t="shared" si="74"/>
        <v>2014</v>
      </c>
    </row>
    <row r="1534" spans="1:19" ht="32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42415.625</v>
      </c>
      <c r="J1534" s="10">
        <v>42391.475289351853</v>
      </c>
      <c r="K1534" t="b">
        <v>1</v>
      </c>
      <c r="L1534">
        <v>294</v>
      </c>
      <c r="M1534" t="b">
        <v>1</v>
      </c>
      <c r="N1534" t="s">
        <v>8283</v>
      </c>
      <c r="O1534">
        <f t="shared" si="72"/>
        <v>484</v>
      </c>
      <c r="P1534" s="6">
        <f t="shared" si="73"/>
        <v>82.32</v>
      </c>
      <c r="Q1534" s="12" t="s">
        <v>8336</v>
      </c>
      <c r="R1534" t="s">
        <v>8337</v>
      </c>
      <c r="S1534">
        <f t="shared" si="74"/>
        <v>2016</v>
      </c>
    </row>
    <row r="1535" spans="1:19" ht="16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42492.165972222225</v>
      </c>
      <c r="J1535" s="10">
        <v>42443.00204861111</v>
      </c>
      <c r="K1535" t="b">
        <v>1</v>
      </c>
      <c r="L1535">
        <v>740</v>
      </c>
      <c r="M1535" t="b">
        <v>1</v>
      </c>
      <c r="N1535" t="s">
        <v>8283</v>
      </c>
      <c r="O1535">
        <f t="shared" si="72"/>
        <v>145</v>
      </c>
      <c r="P1535" s="6">
        <f t="shared" si="73"/>
        <v>88.26</v>
      </c>
      <c r="Q1535" s="12" t="s">
        <v>8336</v>
      </c>
      <c r="R1535" t="s">
        <v>8337</v>
      </c>
      <c r="S1535">
        <f t="shared" si="74"/>
        <v>2016</v>
      </c>
    </row>
    <row r="1536" spans="1:19" ht="32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42251.674328703702</v>
      </c>
      <c r="J1536" s="10">
        <v>42221.674328703702</v>
      </c>
      <c r="K1536" t="b">
        <v>1</v>
      </c>
      <c r="L1536">
        <v>369</v>
      </c>
      <c r="M1536" t="b">
        <v>1</v>
      </c>
      <c r="N1536" t="s">
        <v>8283</v>
      </c>
      <c r="O1536">
        <f t="shared" si="72"/>
        <v>418</v>
      </c>
      <c r="P1536" s="6">
        <f t="shared" si="73"/>
        <v>84.91</v>
      </c>
      <c r="Q1536" s="12" t="s">
        <v>8336</v>
      </c>
      <c r="R1536" t="s">
        <v>8337</v>
      </c>
      <c r="S1536">
        <f t="shared" si="74"/>
        <v>2015</v>
      </c>
    </row>
    <row r="1537" spans="1:19" ht="32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42513.916666666672</v>
      </c>
      <c r="J1537" s="10">
        <v>42484.829062500001</v>
      </c>
      <c r="K1537" t="b">
        <v>1</v>
      </c>
      <c r="L1537">
        <v>110</v>
      </c>
      <c r="M1537" t="b">
        <v>1</v>
      </c>
      <c r="N1537" t="s">
        <v>8283</v>
      </c>
      <c r="O1537">
        <f t="shared" si="72"/>
        <v>132</v>
      </c>
      <c r="P1537" s="6">
        <f t="shared" si="73"/>
        <v>48.15</v>
      </c>
      <c r="Q1537" s="12" t="s">
        <v>8336</v>
      </c>
      <c r="R1537" t="s">
        <v>8337</v>
      </c>
      <c r="S1537">
        <f t="shared" si="74"/>
        <v>2016</v>
      </c>
    </row>
    <row r="1538" spans="1:19" ht="32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42243.802199074074</v>
      </c>
      <c r="J1538" s="10">
        <v>42213.802199074074</v>
      </c>
      <c r="K1538" t="b">
        <v>1</v>
      </c>
      <c r="L1538">
        <v>455</v>
      </c>
      <c r="M1538" t="b">
        <v>1</v>
      </c>
      <c r="N1538" t="s">
        <v>8283</v>
      </c>
      <c r="O1538">
        <f t="shared" si="72"/>
        <v>250</v>
      </c>
      <c r="P1538" s="6">
        <f t="shared" si="73"/>
        <v>66.02</v>
      </c>
      <c r="Q1538" s="12" t="s">
        <v>8336</v>
      </c>
      <c r="R1538" t="s">
        <v>8337</v>
      </c>
      <c r="S1538">
        <f t="shared" si="74"/>
        <v>2015</v>
      </c>
    </row>
    <row r="1539" spans="1:19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42588.75</v>
      </c>
      <c r="J1539" s="10">
        <v>42552.315127314811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 s="6">
        <f t="shared" si="73"/>
        <v>96.38</v>
      </c>
      <c r="Q1539" s="12" t="s">
        <v>8336</v>
      </c>
      <c r="R1539" t="s">
        <v>8337</v>
      </c>
      <c r="S1539">
        <f t="shared" si="74"/>
        <v>2016</v>
      </c>
    </row>
    <row r="1540" spans="1:19" ht="32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42026.782060185185</v>
      </c>
      <c r="J1540" s="10">
        <v>41981.782060185185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 s="6">
        <f t="shared" si="73"/>
        <v>156.16999999999999</v>
      </c>
      <c r="Q1540" s="12" t="s">
        <v>8336</v>
      </c>
      <c r="R1540" t="s">
        <v>8337</v>
      </c>
      <c r="S1540">
        <f t="shared" si="74"/>
        <v>2014</v>
      </c>
    </row>
    <row r="1541" spans="1:19" ht="32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42738.91920138889</v>
      </c>
      <c r="J1541" s="10">
        <v>42705.91920138889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 s="6">
        <f t="shared" si="73"/>
        <v>95.76</v>
      </c>
      <c r="Q1541" s="12" t="s">
        <v>8336</v>
      </c>
      <c r="R1541" t="s">
        <v>8337</v>
      </c>
      <c r="S1541">
        <f t="shared" si="74"/>
        <v>2016</v>
      </c>
    </row>
    <row r="1542" spans="1:19" ht="32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41969.052083333328</v>
      </c>
      <c r="J1542" s="10">
        <v>41939.00712962963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 s="6">
        <f t="shared" si="73"/>
        <v>180.41</v>
      </c>
      <c r="Q1542" s="12" t="s">
        <v>8336</v>
      </c>
      <c r="R1542" t="s">
        <v>8337</v>
      </c>
      <c r="S1542">
        <f t="shared" si="74"/>
        <v>2014</v>
      </c>
    </row>
    <row r="1543" spans="1:19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42004.712245370371</v>
      </c>
      <c r="J1543" s="10">
        <v>41974.712245370371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 s="6">
        <f t="shared" si="73"/>
        <v>3</v>
      </c>
      <c r="Q1543" s="12" t="s">
        <v>8336</v>
      </c>
      <c r="R1543" t="s">
        <v>8341</v>
      </c>
      <c r="S1543">
        <f t="shared" si="74"/>
        <v>2014</v>
      </c>
    </row>
    <row r="1544" spans="1:19" ht="32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42185.996527777781</v>
      </c>
      <c r="J1544" s="10">
        <v>42170.996527777781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 s="6">
        <f t="shared" si="73"/>
        <v>20</v>
      </c>
      <c r="Q1544" s="12" t="s">
        <v>8336</v>
      </c>
      <c r="R1544" t="s">
        <v>8341</v>
      </c>
      <c r="S1544">
        <f t="shared" si="74"/>
        <v>2015</v>
      </c>
    </row>
    <row r="1545" spans="1:19" ht="32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41965.551319444443</v>
      </c>
      <c r="J1545" s="10">
        <v>41935.509652777779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 s="6">
        <f t="shared" si="73"/>
        <v>10</v>
      </c>
      <c r="Q1545" s="12" t="s">
        <v>8336</v>
      </c>
      <c r="R1545" t="s">
        <v>8341</v>
      </c>
      <c r="S1545">
        <f t="shared" si="74"/>
        <v>2014</v>
      </c>
    </row>
    <row r="1546" spans="1:19" ht="32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42095.012499999997</v>
      </c>
      <c r="J1546" s="10">
        <v>42053.051203703704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75">ROUND(E1546/D1546*100,0)</f>
        <v>0</v>
      </c>
      <c r="P1546" s="6" t="str">
        <f t="shared" ref="P1546:P1609" si="76">IFERROR(ROUND(E1546/L1546,2),"0")</f>
        <v>0</v>
      </c>
      <c r="Q1546" s="12" t="s">
        <v>8336</v>
      </c>
      <c r="R1546" t="s">
        <v>8341</v>
      </c>
      <c r="S1546">
        <f t="shared" ref="S1546:S1609" si="77">YEAR(J1546)</f>
        <v>2015</v>
      </c>
    </row>
    <row r="1547" spans="1:19" ht="32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42065.886111111111</v>
      </c>
      <c r="J1547" s="10">
        <v>42031.884652777779</v>
      </c>
      <c r="K1547" t="b">
        <v>0</v>
      </c>
      <c r="L1547">
        <v>1</v>
      </c>
      <c r="M1547" t="b">
        <v>0</v>
      </c>
      <c r="N1547" t="s">
        <v>8287</v>
      </c>
      <c r="O1547">
        <f t="shared" si="75"/>
        <v>0</v>
      </c>
      <c r="P1547" s="6">
        <f t="shared" si="76"/>
        <v>1</v>
      </c>
      <c r="Q1547" s="12" t="s">
        <v>8336</v>
      </c>
      <c r="R1547" t="s">
        <v>8341</v>
      </c>
      <c r="S1547">
        <f t="shared" si="77"/>
        <v>2015</v>
      </c>
    </row>
    <row r="1548" spans="1:19" ht="32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41899.212951388887</v>
      </c>
      <c r="J1548" s="10">
        <v>41839.212951388887</v>
      </c>
      <c r="K1548" t="b">
        <v>0</v>
      </c>
      <c r="L1548">
        <v>11</v>
      </c>
      <c r="M1548" t="b">
        <v>0</v>
      </c>
      <c r="N1548" t="s">
        <v>8287</v>
      </c>
      <c r="O1548">
        <f t="shared" si="75"/>
        <v>29</v>
      </c>
      <c r="P1548" s="6">
        <f t="shared" si="76"/>
        <v>26.27</v>
      </c>
      <c r="Q1548" s="12" t="s">
        <v>8336</v>
      </c>
      <c r="R1548" t="s">
        <v>8341</v>
      </c>
      <c r="S1548">
        <f t="shared" si="77"/>
        <v>2014</v>
      </c>
    </row>
    <row r="1549" spans="1:19" ht="32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42789.426875000005</v>
      </c>
      <c r="J1549" s="10">
        <v>42782.426875000005</v>
      </c>
      <c r="K1549" t="b">
        <v>0</v>
      </c>
      <c r="L1549">
        <v>0</v>
      </c>
      <c r="M1549" t="b">
        <v>0</v>
      </c>
      <c r="N1549" t="s">
        <v>8287</v>
      </c>
      <c r="O1549">
        <f t="shared" si="75"/>
        <v>0</v>
      </c>
      <c r="P1549" s="6" t="str">
        <f t="shared" si="76"/>
        <v>0</v>
      </c>
      <c r="Q1549" s="12" t="s">
        <v>8336</v>
      </c>
      <c r="R1549" t="s">
        <v>8341</v>
      </c>
      <c r="S1549">
        <f t="shared" si="77"/>
        <v>2017</v>
      </c>
    </row>
    <row r="1550" spans="1:19" ht="16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42316.923842592594</v>
      </c>
      <c r="J1550" s="10">
        <v>42286.88217592593</v>
      </c>
      <c r="K1550" t="b">
        <v>0</v>
      </c>
      <c r="L1550">
        <v>1</v>
      </c>
      <c r="M1550" t="b">
        <v>0</v>
      </c>
      <c r="N1550" t="s">
        <v>8287</v>
      </c>
      <c r="O1550">
        <f t="shared" si="75"/>
        <v>9</v>
      </c>
      <c r="P1550" s="6">
        <f t="shared" si="76"/>
        <v>60</v>
      </c>
      <c r="Q1550" s="12" t="s">
        <v>8336</v>
      </c>
      <c r="R1550" t="s">
        <v>8341</v>
      </c>
      <c r="S1550">
        <f t="shared" si="77"/>
        <v>2015</v>
      </c>
    </row>
    <row r="1551" spans="1:19" ht="32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42311.177766203706</v>
      </c>
      <c r="J1551" s="10">
        <v>42281.136099537034</v>
      </c>
      <c r="K1551" t="b">
        <v>0</v>
      </c>
      <c r="L1551">
        <v>6</v>
      </c>
      <c r="M1551" t="b">
        <v>0</v>
      </c>
      <c r="N1551" t="s">
        <v>8287</v>
      </c>
      <c r="O1551">
        <f t="shared" si="75"/>
        <v>34</v>
      </c>
      <c r="P1551" s="6">
        <f t="shared" si="76"/>
        <v>28.33</v>
      </c>
      <c r="Q1551" s="12" t="s">
        <v>8336</v>
      </c>
      <c r="R1551" t="s">
        <v>8341</v>
      </c>
      <c r="S1551">
        <f t="shared" si="77"/>
        <v>2015</v>
      </c>
    </row>
    <row r="1552" spans="1:19" ht="32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42502.449467592596</v>
      </c>
      <c r="J1552" s="10">
        <v>42472.449467592596</v>
      </c>
      <c r="K1552" t="b">
        <v>0</v>
      </c>
      <c r="L1552">
        <v>7</v>
      </c>
      <c r="M1552" t="b">
        <v>0</v>
      </c>
      <c r="N1552" t="s">
        <v>8287</v>
      </c>
      <c r="O1552">
        <f t="shared" si="75"/>
        <v>13</v>
      </c>
      <c r="P1552" s="6">
        <f t="shared" si="76"/>
        <v>14.43</v>
      </c>
      <c r="Q1552" s="12" t="s">
        <v>8336</v>
      </c>
      <c r="R1552" t="s">
        <v>8341</v>
      </c>
      <c r="S1552">
        <f t="shared" si="77"/>
        <v>2016</v>
      </c>
    </row>
    <row r="1553" spans="1:19" ht="32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42151.824525462958</v>
      </c>
      <c r="J1553" s="10">
        <v>42121.824525462958</v>
      </c>
      <c r="K1553" t="b">
        <v>0</v>
      </c>
      <c r="L1553">
        <v>0</v>
      </c>
      <c r="M1553" t="b">
        <v>0</v>
      </c>
      <c r="N1553" t="s">
        <v>8287</v>
      </c>
      <c r="O1553">
        <f t="shared" si="75"/>
        <v>0</v>
      </c>
      <c r="P1553" s="6" t="str">
        <f t="shared" si="76"/>
        <v>0</v>
      </c>
      <c r="Q1553" s="12" t="s">
        <v>8336</v>
      </c>
      <c r="R1553" t="s">
        <v>8341</v>
      </c>
      <c r="S1553">
        <f t="shared" si="77"/>
        <v>2015</v>
      </c>
    </row>
    <row r="1554" spans="1:19" ht="32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41913.165972222225</v>
      </c>
      <c r="J1554" s="10">
        <v>41892.688750000001</v>
      </c>
      <c r="K1554" t="b">
        <v>0</v>
      </c>
      <c r="L1554">
        <v>16</v>
      </c>
      <c r="M1554" t="b">
        <v>0</v>
      </c>
      <c r="N1554" t="s">
        <v>8287</v>
      </c>
      <c r="O1554">
        <f t="shared" si="75"/>
        <v>49</v>
      </c>
      <c r="P1554" s="6">
        <f t="shared" si="76"/>
        <v>132.19</v>
      </c>
      <c r="Q1554" s="12" t="s">
        <v>8336</v>
      </c>
      <c r="R1554" t="s">
        <v>8341</v>
      </c>
      <c r="S1554">
        <f t="shared" si="77"/>
        <v>2014</v>
      </c>
    </row>
    <row r="1555" spans="1:19" ht="32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42249.282951388886</v>
      </c>
      <c r="J1555" s="10">
        <v>42219.282951388886</v>
      </c>
      <c r="K1555" t="b">
        <v>0</v>
      </c>
      <c r="L1555">
        <v>0</v>
      </c>
      <c r="M1555" t="b">
        <v>0</v>
      </c>
      <c r="N1555" t="s">
        <v>8287</v>
      </c>
      <c r="O1555">
        <f t="shared" si="75"/>
        <v>0</v>
      </c>
      <c r="P1555" s="6" t="str">
        <f t="shared" si="76"/>
        <v>0</v>
      </c>
      <c r="Q1555" s="12" t="s">
        <v>8336</v>
      </c>
      <c r="R1555" t="s">
        <v>8341</v>
      </c>
      <c r="S1555">
        <f t="shared" si="77"/>
        <v>2015</v>
      </c>
    </row>
    <row r="1556" spans="1:19" ht="32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42218.252199074079</v>
      </c>
      <c r="J1556" s="10">
        <v>42188.252199074079</v>
      </c>
      <c r="K1556" t="b">
        <v>0</v>
      </c>
      <c r="L1556">
        <v>0</v>
      </c>
      <c r="M1556" t="b">
        <v>0</v>
      </c>
      <c r="N1556" t="s">
        <v>8287</v>
      </c>
      <c r="O1556">
        <f t="shared" si="75"/>
        <v>0</v>
      </c>
      <c r="P1556" s="6" t="str">
        <f t="shared" si="76"/>
        <v>0</v>
      </c>
      <c r="Q1556" s="12" t="s">
        <v>8336</v>
      </c>
      <c r="R1556" t="s">
        <v>8341</v>
      </c>
      <c r="S1556">
        <f t="shared" si="77"/>
        <v>2015</v>
      </c>
    </row>
    <row r="1557" spans="1:19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42264.708333333328</v>
      </c>
      <c r="J1557" s="10">
        <v>42241.613796296297</v>
      </c>
      <c r="K1557" t="b">
        <v>0</v>
      </c>
      <c r="L1557">
        <v>0</v>
      </c>
      <c r="M1557" t="b">
        <v>0</v>
      </c>
      <c r="N1557" t="s">
        <v>8287</v>
      </c>
      <c r="O1557">
        <f t="shared" si="75"/>
        <v>0</v>
      </c>
      <c r="P1557" s="6" t="str">
        <f t="shared" si="76"/>
        <v>0</v>
      </c>
      <c r="Q1557" s="12" t="s">
        <v>8336</v>
      </c>
      <c r="R1557" t="s">
        <v>8341</v>
      </c>
      <c r="S1557">
        <f t="shared" si="77"/>
        <v>2015</v>
      </c>
    </row>
    <row r="1558" spans="1:19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42555.153055555551</v>
      </c>
      <c r="J1558" s="10">
        <v>42525.153055555551</v>
      </c>
      <c r="K1558" t="b">
        <v>0</v>
      </c>
      <c r="L1558">
        <v>12</v>
      </c>
      <c r="M1558" t="b">
        <v>0</v>
      </c>
      <c r="N1558" t="s">
        <v>8287</v>
      </c>
      <c r="O1558">
        <f t="shared" si="75"/>
        <v>45</v>
      </c>
      <c r="P1558" s="6">
        <f t="shared" si="76"/>
        <v>56.42</v>
      </c>
      <c r="Q1558" s="12" t="s">
        <v>8336</v>
      </c>
      <c r="R1558" t="s">
        <v>8341</v>
      </c>
      <c r="S1558">
        <f t="shared" si="77"/>
        <v>2016</v>
      </c>
    </row>
    <row r="1559" spans="1:19" ht="32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41902.65315972222</v>
      </c>
      <c r="J1559" s="10">
        <v>41871.65315972222</v>
      </c>
      <c r="K1559" t="b">
        <v>0</v>
      </c>
      <c r="L1559">
        <v>1</v>
      </c>
      <c r="M1559" t="b">
        <v>0</v>
      </c>
      <c r="N1559" t="s">
        <v>8287</v>
      </c>
      <c r="O1559">
        <f t="shared" si="75"/>
        <v>4</v>
      </c>
      <c r="P1559" s="6">
        <f t="shared" si="76"/>
        <v>100</v>
      </c>
      <c r="Q1559" s="12" t="s">
        <v>8336</v>
      </c>
      <c r="R1559" t="s">
        <v>8341</v>
      </c>
      <c r="S1559">
        <f t="shared" si="77"/>
        <v>2014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42244.508333333331</v>
      </c>
      <c r="J1560" s="10">
        <v>42185.397673611107</v>
      </c>
      <c r="K1560" t="b">
        <v>0</v>
      </c>
      <c r="L1560">
        <v>3</v>
      </c>
      <c r="M1560" t="b">
        <v>0</v>
      </c>
      <c r="N1560" t="s">
        <v>8287</v>
      </c>
      <c r="O1560">
        <f t="shared" si="75"/>
        <v>5</v>
      </c>
      <c r="P1560" s="6">
        <f t="shared" si="76"/>
        <v>11.67</v>
      </c>
      <c r="Q1560" s="12" t="s">
        <v>8336</v>
      </c>
      <c r="R1560" t="s">
        <v>8341</v>
      </c>
      <c r="S1560">
        <f t="shared" si="77"/>
        <v>2015</v>
      </c>
    </row>
    <row r="1561" spans="1:19" ht="16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42123.053229166668</v>
      </c>
      <c r="J1561" s="10">
        <v>42108.053229166668</v>
      </c>
      <c r="K1561" t="b">
        <v>0</v>
      </c>
      <c r="L1561">
        <v>1</v>
      </c>
      <c r="M1561" t="b">
        <v>0</v>
      </c>
      <c r="N1561" t="s">
        <v>8287</v>
      </c>
      <c r="O1561">
        <f t="shared" si="75"/>
        <v>0</v>
      </c>
      <c r="P1561" s="6">
        <f t="shared" si="76"/>
        <v>50</v>
      </c>
      <c r="Q1561" s="12" t="s">
        <v>8336</v>
      </c>
      <c r="R1561" t="s">
        <v>8341</v>
      </c>
      <c r="S1561">
        <f t="shared" si="77"/>
        <v>2015</v>
      </c>
    </row>
    <row r="1562" spans="1:19" ht="32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41956.062418981484</v>
      </c>
      <c r="J1562" s="10">
        <v>41936.020752314813</v>
      </c>
      <c r="K1562" t="b">
        <v>0</v>
      </c>
      <c r="L1562">
        <v>4</v>
      </c>
      <c r="M1562" t="b">
        <v>0</v>
      </c>
      <c r="N1562" t="s">
        <v>8287</v>
      </c>
      <c r="O1562">
        <f t="shared" si="75"/>
        <v>4</v>
      </c>
      <c r="P1562" s="6">
        <f t="shared" si="76"/>
        <v>23.5</v>
      </c>
      <c r="Q1562" s="12" t="s">
        <v>8336</v>
      </c>
      <c r="R1562" t="s">
        <v>8341</v>
      </c>
      <c r="S1562">
        <f t="shared" si="77"/>
        <v>2014</v>
      </c>
    </row>
    <row r="1563" spans="1:19" ht="32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41585.083368055552</v>
      </c>
      <c r="J1563" s="10">
        <v>41555.041701388887</v>
      </c>
      <c r="K1563" t="b">
        <v>0</v>
      </c>
      <c r="L1563">
        <v>1</v>
      </c>
      <c r="M1563" t="b">
        <v>0</v>
      </c>
      <c r="N1563" t="s">
        <v>8288</v>
      </c>
      <c r="O1563">
        <f t="shared" si="75"/>
        <v>1</v>
      </c>
      <c r="P1563" s="6">
        <f t="shared" si="76"/>
        <v>67</v>
      </c>
      <c r="Q1563" s="12" t="s">
        <v>8320</v>
      </c>
      <c r="R1563" t="s">
        <v>8342</v>
      </c>
      <c r="S1563">
        <f t="shared" si="77"/>
        <v>2013</v>
      </c>
    </row>
    <row r="1564" spans="1:19" ht="32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40149.034722222219</v>
      </c>
      <c r="J1564" s="10">
        <v>40079.566157407404</v>
      </c>
      <c r="K1564" t="b">
        <v>0</v>
      </c>
      <c r="L1564">
        <v>0</v>
      </c>
      <c r="M1564" t="b">
        <v>0</v>
      </c>
      <c r="N1564" t="s">
        <v>8288</v>
      </c>
      <c r="O1564">
        <f t="shared" si="75"/>
        <v>0</v>
      </c>
      <c r="P1564" s="6" t="str">
        <f t="shared" si="76"/>
        <v>0</v>
      </c>
      <c r="Q1564" s="12" t="s">
        <v>8320</v>
      </c>
      <c r="R1564" t="s">
        <v>8342</v>
      </c>
      <c r="S1564">
        <f t="shared" si="77"/>
        <v>2009</v>
      </c>
    </row>
    <row r="1565" spans="1:19" ht="32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41712.700821759259</v>
      </c>
      <c r="J1565" s="10">
        <v>41652.742488425924</v>
      </c>
      <c r="K1565" t="b">
        <v>0</v>
      </c>
      <c r="L1565">
        <v>2</v>
      </c>
      <c r="M1565" t="b">
        <v>0</v>
      </c>
      <c r="N1565" t="s">
        <v>8288</v>
      </c>
      <c r="O1565">
        <f t="shared" si="75"/>
        <v>1</v>
      </c>
      <c r="P1565" s="6">
        <f t="shared" si="76"/>
        <v>42.5</v>
      </c>
      <c r="Q1565" s="12" t="s">
        <v>8320</v>
      </c>
      <c r="R1565" t="s">
        <v>8342</v>
      </c>
      <c r="S1565">
        <f t="shared" si="77"/>
        <v>2014</v>
      </c>
    </row>
    <row r="1566" spans="1:19" ht="32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42152.836805555555</v>
      </c>
      <c r="J1566" s="10">
        <v>42121.367002314815</v>
      </c>
      <c r="K1566" t="b">
        <v>0</v>
      </c>
      <c r="L1566">
        <v>1</v>
      </c>
      <c r="M1566" t="b">
        <v>0</v>
      </c>
      <c r="N1566" t="s">
        <v>8288</v>
      </c>
      <c r="O1566">
        <f t="shared" si="75"/>
        <v>0</v>
      </c>
      <c r="P1566" s="6">
        <f t="shared" si="76"/>
        <v>10</v>
      </c>
      <c r="Q1566" s="12" t="s">
        <v>8320</v>
      </c>
      <c r="R1566" t="s">
        <v>8342</v>
      </c>
      <c r="S1566">
        <f t="shared" si="77"/>
        <v>2015</v>
      </c>
    </row>
    <row r="1567" spans="1:19" ht="32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40702.729872685188</v>
      </c>
      <c r="J1567" s="10">
        <v>40672.729872685188</v>
      </c>
      <c r="K1567" t="b">
        <v>0</v>
      </c>
      <c r="L1567">
        <v>1</v>
      </c>
      <c r="M1567" t="b">
        <v>0</v>
      </c>
      <c r="N1567" t="s">
        <v>8288</v>
      </c>
      <c r="O1567">
        <f t="shared" si="75"/>
        <v>3</v>
      </c>
      <c r="P1567" s="6">
        <f t="shared" si="76"/>
        <v>100</v>
      </c>
      <c r="Q1567" s="12" t="s">
        <v>8320</v>
      </c>
      <c r="R1567" t="s">
        <v>8342</v>
      </c>
      <c r="S1567">
        <f t="shared" si="77"/>
        <v>2011</v>
      </c>
    </row>
    <row r="1568" spans="1:19" ht="32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42578.916666666672</v>
      </c>
      <c r="J1568" s="10">
        <v>42549.916712962964</v>
      </c>
      <c r="K1568" t="b">
        <v>0</v>
      </c>
      <c r="L1568">
        <v>59</v>
      </c>
      <c r="M1568" t="b">
        <v>0</v>
      </c>
      <c r="N1568" t="s">
        <v>8288</v>
      </c>
      <c r="O1568">
        <f t="shared" si="75"/>
        <v>21</v>
      </c>
      <c r="P1568" s="6">
        <f t="shared" si="76"/>
        <v>108.05</v>
      </c>
      <c r="Q1568" s="12" t="s">
        <v>8320</v>
      </c>
      <c r="R1568" t="s">
        <v>8342</v>
      </c>
      <c r="S1568">
        <f t="shared" si="77"/>
        <v>2016</v>
      </c>
    </row>
    <row r="1569" spans="1:19" ht="32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41687</v>
      </c>
      <c r="J1569" s="10">
        <v>41671.93686342593</v>
      </c>
      <c r="K1569" t="b">
        <v>0</v>
      </c>
      <c r="L1569">
        <v>13</v>
      </c>
      <c r="M1569" t="b">
        <v>0</v>
      </c>
      <c r="N1569" t="s">
        <v>8288</v>
      </c>
      <c r="O1569">
        <f t="shared" si="75"/>
        <v>4</v>
      </c>
      <c r="P1569" s="6">
        <f t="shared" si="76"/>
        <v>26.92</v>
      </c>
      <c r="Q1569" s="12" t="s">
        <v>8320</v>
      </c>
      <c r="R1569" t="s">
        <v>8342</v>
      </c>
      <c r="S1569">
        <f t="shared" si="77"/>
        <v>2014</v>
      </c>
    </row>
    <row r="1570" spans="1:19" ht="32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41997.062326388885</v>
      </c>
      <c r="J1570" s="10">
        <v>41962.062326388885</v>
      </c>
      <c r="K1570" t="b">
        <v>0</v>
      </c>
      <c r="L1570">
        <v>22</v>
      </c>
      <c r="M1570" t="b">
        <v>0</v>
      </c>
      <c r="N1570" t="s">
        <v>8288</v>
      </c>
      <c r="O1570">
        <f t="shared" si="75"/>
        <v>14</v>
      </c>
      <c r="P1570" s="6">
        <f t="shared" si="76"/>
        <v>155</v>
      </c>
      <c r="Q1570" s="12" t="s">
        <v>8320</v>
      </c>
      <c r="R1570" t="s">
        <v>8342</v>
      </c>
      <c r="S1570">
        <f t="shared" si="77"/>
        <v>2014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41419.679560185185</v>
      </c>
      <c r="J1571" s="10">
        <v>41389.679560185185</v>
      </c>
      <c r="K1571" t="b">
        <v>0</v>
      </c>
      <c r="L1571">
        <v>0</v>
      </c>
      <c r="M1571" t="b">
        <v>0</v>
      </c>
      <c r="N1571" t="s">
        <v>8288</v>
      </c>
      <c r="O1571">
        <f t="shared" si="75"/>
        <v>0</v>
      </c>
      <c r="P1571" s="6" t="str">
        <f t="shared" si="76"/>
        <v>0</v>
      </c>
      <c r="Q1571" s="12" t="s">
        <v>8320</v>
      </c>
      <c r="R1571" t="s">
        <v>8342</v>
      </c>
      <c r="S1571">
        <f t="shared" si="77"/>
        <v>2013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42468.771782407406</v>
      </c>
      <c r="J1572" s="10">
        <v>42438.813449074078</v>
      </c>
      <c r="K1572" t="b">
        <v>0</v>
      </c>
      <c r="L1572">
        <v>52</v>
      </c>
      <c r="M1572" t="b">
        <v>0</v>
      </c>
      <c r="N1572" t="s">
        <v>8288</v>
      </c>
      <c r="O1572">
        <f t="shared" si="75"/>
        <v>41</v>
      </c>
      <c r="P1572" s="6">
        <f t="shared" si="76"/>
        <v>47.77</v>
      </c>
      <c r="Q1572" s="12" t="s">
        <v>8320</v>
      </c>
      <c r="R1572" t="s">
        <v>8342</v>
      </c>
      <c r="S1572">
        <f t="shared" si="77"/>
        <v>2016</v>
      </c>
    </row>
    <row r="1573" spans="1:19" ht="32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42174.769479166665</v>
      </c>
      <c r="J1573" s="10">
        <v>42144.769479166665</v>
      </c>
      <c r="K1573" t="b">
        <v>0</v>
      </c>
      <c r="L1573">
        <v>4</v>
      </c>
      <c r="M1573" t="b">
        <v>0</v>
      </c>
      <c r="N1573" t="s">
        <v>8288</v>
      </c>
      <c r="O1573">
        <f t="shared" si="75"/>
        <v>1</v>
      </c>
      <c r="P1573" s="6">
        <f t="shared" si="76"/>
        <v>20</v>
      </c>
      <c r="Q1573" s="12" t="s">
        <v>8320</v>
      </c>
      <c r="R1573" t="s">
        <v>8342</v>
      </c>
      <c r="S1573">
        <f t="shared" si="77"/>
        <v>2015</v>
      </c>
    </row>
    <row r="1574" spans="1:19" ht="32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42428.999305555553</v>
      </c>
      <c r="J1574" s="10">
        <v>42404.033090277779</v>
      </c>
      <c r="K1574" t="b">
        <v>0</v>
      </c>
      <c r="L1574">
        <v>3</v>
      </c>
      <c r="M1574" t="b">
        <v>0</v>
      </c>
      <c r="N1574" t="s">
        <v>8288</v>
      </c>
      <c r="O1574">
        <f t="shared" si="75"/>
        <v>5</v>
      </c>
      <c r="P1574" s="6">
        <f t="shared" si="76"/>
        <v>41.67</v>
      </c>
      <c r="Q1574" s="12" t="s">
        <v>8320</v>
      </c>
      <c r="R1574" t="s">
        <v>8342</v>
      </c>
      <c r="S1574">
        <f t="shared" si="77"/>
        <v>2016</v>
      </c>
    </row>
    <row r="1575" spans="1:19" ht="32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42826.165972222225</v>
      </c>
      <c r="J1575" s="10">
        <v>42786.000023148154</v>
      </c>
      <c r="K1575" t="b">
        <v>0</v>
      </c>
      <c r="L1575">
        <v>3</v>
      </c>
      <c r="M1575" t="b">
        <v>0</v>
      </c>
      <c r="N1575" t="s">
        <v>8288</v>
      </c>
      <c r="O1575">
        <f t="shared" si="75"/>
        <v>2</v>
      </c>
      <c r="P1575" s="6">
        <f t="shared" si="76"/>
        <v>74.33</v>
      </c>
      <c r="Q1575" s="12" t="s">
        <v>8320</v>
      </c>
      <c r="R1575" t="s">
        <v>8342</v>
      </c>
      <c r="S1575">
        <f t="shared" si="77"/>
        <v>2017</v>
      </c>
    </row>
    <row r="1576" spans="1:19" ht="32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42052.927418981482</v>
      </c>
      <c r="J1576" s="10">
        <v>42017.927418981482</v>
      </c>
      <c r="K1576" t="b">
        <v>0</v>
      </c>
      <c r="L1576">
        <v>6</v>
      </c>
      <c r="M1576" t="b">
        <v>0</v>
      </c>
      <c r="N1576" t="s">
        <v>8288</v>
      </c>
      <c r="O1576">
        <f t="shared" si="75"/>
        <v>5</v>
      </c>
      <c r="P1576" s="6">
        <f t="shared" si="76"/>
        <v>84.33</v>
      </c>
      <c r="Q1576" s="12" t="s">
        <v>8320</v>
      </c>
      <c r="R1576" t="s">
        <v>8342</v>
      </c>
      <c r="S1576">
        <f t="shared" si="77"/>
        <v>2015</v>
      </c>
    </row>
    <row r="1577" spans="1:19" ht="32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41829.524259259255</v>
      </c>
      <c r="J1577" s="10">
        <v>41799.524259259255</v>
      </c>
      <c r="K1577" t="b">
        <v>0</v>
      </c>
      <c r="L1577">
        <v>35</v>
      </c>
      <c r="M1577" t="b">
        <v>0</v>
      </c>
      <c r="N1577" t="s">
        <v>8288</v>
      </c>
      <c r="O1577">
        <f t="shared" si="75"/>
        <v>23</v>
      </c>
      <c r="P1577" s="6">
        <f t="shared" si="76"/>
        <v>65.459999999999994</v>
      </c>
      <c r="Q1577" s="12" t="s">
        <v>8320</v>
      </c>
      <c r="R1577" t="s">
        <v>8342</v>
      </c>
      <c r="S1577">
        <f t="shared" si="77"/>
        <v>2014</v>
      </c>
    </row>
    <row r="1578" spans="1:19" ht="16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42185.879259259258</v>
      </c>
      <c r="J1578" s="10">
        <v>42140.879259259258</v>
      </c>
      <c r="K1578" t="b">
        <v>0</v>
      </c>
      <c r="L1578">
        <v>10</v>
      </c>
      <c r="M1578" t="b">
        <v>0</v>
      </c>
      <c r="N1578" t="s">
        <v>8288</v>
      </c>
      <c r="O1578">
        <f t="shared" si="75"/>
        <v>13</v>
      </c>
      <c r="P1578" s="6">
        <f t="shared" si="76"/>
        <v>65</v>
      </c>
      <c r="Q1578" s="12" t="s">
        <v>8320</v>
      </c>
      <c r="R1578" t="s">
        <v>8342</v>
      </c>
      <c r="S1578">
        <f t="shared" si="77"/>
        <v>2015</v>
      </c>
    </row>
    <row r="1579" spans="1:19" ht="32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41114.847777777773</v>
      </c>
      <c r="J1579" s="10">
        <v>41054.847777777773</v>
      </c>
      <c r="K1579" t="b">
        <v>0</v>
      </c>
      <c r="L1579">
        <v>2</v>
      </c>
      <c r="M1579" t="b">
        <v>0</v>
      </c>
      <c r="N1579" t="s">
        <v>8288</v>
      </c>
      <c r="O1579">
        <f t="shared" si="75"/>
        <v>1</v>
      </c>
      <c r="P1579" s="6">
        <f t="shared" si="76"/>
        <v>27.5</v>
      </c>
      <c r="Q1579" s="12" t="s">
        <v>8320</v>
      </c>
      <c r="R1579" t="s">
        <v>8342</v>
      </c>
      <c r="S1579">
        <f t="shared" si="77"/>
        <v>2012</v>
      </c>
    </row>
    <row r="1580" spans="1:19" ht="32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40423.083333333336</v>
      </c>
      <c r="J1580" s="10">
        <v>40399.065868055557</v>
      </c>
      <c r="K1580" t="b">
        <v>0</v>
      </c>
      <c r="L1580">
        <v>4</v>
      </c>
      <c r="M1580" t="b">
        <v>0</v>
      </c>
      <c r="N1580" t="s">
        <v>8288</v>
      </c>
      <c r="O1580">
        <f t="shared" si="75"/>
        <v>11</v>
      </c>
      <c r="P1580" s="6">
        <f t="shared" si="76"/>
        <v>51.25</v>
      </c>
      <c r="Q1580" s="12" t="s">
        <v>8320</v>
      </c>
      <c r="R1580" t="s">
        <v>8342</v>
      </c>
      <c r="S1580">
        <f t="shared" si="77"/>
        <v>2010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41514.996423611112</v>
      </c>
      <c r="J1581" s="10">
        <v>41481.996423611112</v>
      </c>
      <c r="K1581" t="b">
        <v>0</v>
      </c>
      <c r="L1581">
        <v>2</v>
      </c>
      <c r="M1581" t="b">
        <v>0</v>
      </c>
      <c r="N1581" t="s">
        <v>8288</v>
      </c>
      <c r="O1581">
        <f t="shared" si="75"/>
        <v>1</v>
      </c>
      <c r="P1581" s="6">
        <f t="shared" si="76"/>
        <v>14</v>
      </c>
      <c r="Q1581" s="12" t="s">
        <v>8320</v>
      </c>
      <c r="R1581" t="s">
        <v>8342</v>
      </c>
      <c r="S1581">
        <f t="shared" si="77"/>
        <v>2013</v>
      </c>
    </row>
    <row r="1582" spans="1:19" ht="32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41050.050069444442</v>
      </c>
      <c r="J1582" s="10">
        <v>40990.050069444442</v>
      </c>
      <c r="K1582" t="b">
        <v>0</v>
      </c>
      <c r="L1582">
        <v>0</v>
      </c>
      <c r="M1582" t="b">
        <v>0</v>
      </c>
      <c r="N1582" t="s">
        <v>8288</v>
      </c>
      <c r="O1582">
        <f t="shared" si="75"/>
        <v>0</v>
      </c>
      <c r="P1582" s="6" t="str">
        <f t="shared" si="76"/>
        <v>0</v>
      </c>
      <c r="Q1582" s="12" t="s">
        <v>8320</v>
      </c>
      <c r="R1582" t="s">
        <v>8342</v>
      </c>
      <c r="S1582">
        <f t="shared" si="77"/>
        <v>2012</v>
      </c>
    </row>
    <row r="1583" spans="1:19" ht="32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42357.448958333334</v>
      </c>
      <c r="J1583" s="10">
        <v>42325.448958333334</v>
      </c>
      <c r="K1583" t="b">
        <v>0</v>
      </c>
      <c r="L1583">
        <v>1</v>
      </c>
      <c r="M1583" t="b">
        <v>0</v>
      </c>
      <c r="N1583" t="s">
        <v>8289</v>
      </c>
      <c r="O1583">
        <f t="shared" si="75"/>
        <v>1</v>
      </c>
      <c r="P1583" s="6">
        <f t="shared" si="76"/>
        <v>5</v>
      </c>
      <c r="Q1583" s="12" t="s">
        <v>8336</v>
      </c>
      <c r="R1583" t="s">
        <v>8343</v>
      </c>
      <c r="S1583">
        <f t="shared" si="77"/>
        <v>2015</v>
      </c>
    </row>
    <row r="1584" spans="1:19" ht="16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42303.888888888891</v>
      </c>
      <c r="J1584" s="10">
        <v>42246.789965277778</v>
      </c>
      <c r="K1584" t="b">
        <v>0</v>
      </c>
      <c r="L1584">
        <v>3</v>
      </c>
      <c r="M1584" t="b">
        <v>0</v>
      </c>
      <c r="N1584" t="s">
        <v>8289</v>
      </c>
      <c r="O1584">
        <f t="shared" si="75"/>
        <v>9</v>
      </c>
      <c r="P1584" s="6">
        <f t="shared" si="76"/>
        <v>31</v>
      </c>
      <c r="Q1584" s="12" t="s">
        <v>8336</v>
      </c>
      <c r="R1584" t="s">
        <v>8343</v>
      </c>
      <c r="S1584">
        <f t="shared" si="77"/>
        <v>2015</v>
      </c>
    </row>
    <row r="1585" spans="1:19" ht="32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41907.904988425929</v>
      </c>
      <c r="J1585" s="10">
        <v>41877.904988425929</v>
      </c>
      <c r="K1585" t="b">
        <v>0</v>
      </c>
      <c r="L1585">
        <v>1</v>
      </c>
      <c r="M1585" t="b">
        <v>0</v>
      </c>
      <c r="N1585" t="s">
        <v>8289</v>
      </c>
      <c r="O1585">
        <f t="shared" si="75"/>
        <v>0</v>
      </c>
      <c r="P1585" s="6">
        <f t="shared" si="76"/>
        <v>15</v>
      </c>
      <c r="Q1585" s="12" t="s">
        <v>8336</v>
      </c>
      <c r="R1585" t="s">
        <v>8343</v>
      </c>
      <c r="S1585">
        <f t="shared" si="77"/>
        <v>2014</v>
      </c>
    </row>
    <row r="1586" spans="1:19" ht="32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41789.649317129632</v>
      </c>
      <c r="J1586" s="10">
        <v>41779.649317129632</v>
      </c>
      <c r="K1586" t="b">
        <v>0</v>
      </c>
      <c r="L1586">
        <v>0</v>
      </c>
      <c r="M1586" t="b">
        <v>0</v>
      </c>
      <c r="N1586" t="s">
        <v>8289</v>
      </c>
      <c r="O1586">
        <f t="shared" si="75"/>
        <v>0</v>
      </c>
      <c r="P1586" s="6" t="str">
        <f t="shared" si="76"/>
        <v>0</v>
      </c>
      <c r="Q1586" s="12" t="s">
        <v>8336</v>
      </c>
      <c r="R1586" t="s">
        <v>8343</v>
      </c>
      <c r="S1586">
        <f t="shared" si="77"/>
        <v>2014</v>
      </c>
    </row>
    <row r="1587" spans="1:19" ht="32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42729.458333333328</v>
      </c>
      <c r="J1587" s="10">
        <v>42707.895462962959</v>
      </c>
      <c r="K1587" t="b">
        <v>0</v>
      </c>
      <c r="L1587">
        <v>12</v>
      </c>
      <c r="M1587" t="b">
        <v>0</v>
      </c>
      <c r="N1587" t="s">
        <v>8289</v>
      </c>
      <c r="O1587">
        <f t="shared" si="75"/>
        <v>79</v>
      </c>
      <c r="P1587" s="6">
        <f t="shared" si="76"/>
        <v>131.66999999999999</v>
      </c>
      <c r="Q1587" s="12" t="s">
        <v>8336</v>
      </c>
      <c r="R1587" t="s">
        <v>8343</v>
      </c>
      <c r="S1587">
        <f t="shared" si="77"/>
        <v>2016</v>
      </c>
    </row>
    <row r="1588" spans="1:19" ht="1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42099.062754629631</v>
      </c>
      <c r="J1588" s="10">
        <v>42069.104421296295</v>
      </c>
      <c r="K1588" t="b">
        <v>0</v>
      </c>
      <c r="L1588">
        <v>0</v>
      </c>
      <c r="M1588" t="b">
        <v>0</v>
      </c>
      <c r="N1588" t="s">
        <v>8289</v>
      </c>
      <c r="O1588">
        <f t="shared" si="75"/>
        <v>0</v>
      </c>
      <c r="P1588" s="6" t="str">
        <f t="shared" si="76"/>
        <v>0</v>
      </c>
      <c r="Q1588" s="12" t="s">
        <v>8336</v>
      </c>
      <c r="R1588" t="s">
        <v>8343</v>
      </c>
      <c r="S1588">
        <f t="shared" si="77"/>
        <v>2015</v>
      </c>
    </row>
    <row r="1589" spans="1:19" ht="32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41986.950983796298</v>
      </c>
      <c r="J1589" s="10">
        <v>41956.950983796298</v>
      </c>
      <c r="K1589" t="b">
        <v>0</v>
      </c>
      <c r="L1589">
        <v>1</v>
      </c>
      <c r="M1589" t="b">
        <v>0</v>
      </c>
      <c r="N1589" t="s">
        <v>8289</v>
      </c>
      <c r="O1589">
        <f t="shared" si="75"/>
        <v>0</v>
      </c>
      <c r="P1589" s="6">
        <f t="shared" si="76"/>
        <v>1</v>
      </c>
      <c r="Q1589" s="12" t="s">
        <v>8336</v>
      </c>
      <c r="R1589" t="s">
        <v>8343</v>
      </c>
      <c r="S1589">
        <f t="shared" si="77"/>
        <v>2014</v>
      </c>
    </row>
    <row r="1590" spans="1:19" ht="16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42035.841666666667</v>
      </c>
      <c r="J1590" s="10">
        <v>42005.24998842593</v>
      </c>
      <c r="K1590" t="b">
        <v>0</v>
      </c>
      <c r="L1590">
        <v>0</v>
      </c>
      <c r="M1590" t="b">
        <v>0</v>
      </c>
      <c r="N1590" t="s">
        <v>8289</v>
      </c>
      <c r="O1590">
        <f t="shared" si="75"/>
        <v>0</v>
      </c>
      <c r="P1590" s="6" t="str">
        <f t="shared" si="76"/>
        <v>0</v>
      </c>
      <c r="Q1590" s="12" t="s">
        <v>8336</v>
      </c>
      <c r="R1590" t="s">
        <v>8343</v>
      </c>
      <c r="S1590">
        <f t="shared" si="77"/>
        <v>2015</v>
      </c>
    </row>
    <row r="1591" spans="1:19" ht="16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42286.984791666662</v>
      </c>
      <c r="J1591" s="10">
        <v>42256.984791666662</v>
      </c>
      <c r="K1591" t="b">
        <v>0</v>
      </c>
      <c r="L1591">
        <v>0</v>
      </c>
      <c r="M1591" t="b">
        <v>0</v>
      </c>
      <c r="N1591" t="s">
        <v>8289</v>
      </c>
      <c r="O1591">
        <f t="shared" si="75"/>
        <v>0</v>
      </c>
      <c r="P1591" s="6" t="str">
        <f t="shared" si="76"/>
        <v>0</v>
      </c>
      <c r="Q1591" s="12" t="s">
        <v>8336</v>
      </c>
      <c r="R1591" t="s">
        <v>8343</v>
      </c>
      <c r="S1591">
        <f t="shared" si="77"/>
        <v>2015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42270.857222222221</v>
      </c>
      <c r="J1592" s="10">
        <v>42240.857222222221</v>
      </c>
      <c r="K1592" t="b">
        <v>0</v>
      </c>
      <c r="L1592">
        <v>2</v>
      </c>
      <c r="M1592" t="b">
        <v>0</v>
      </c>
      <c r="N1592" t="s">
        <v>8289</v>
      </c>
      <c r="O1592">
        <f t="shared" si="75"/>
        <v>2</v>
      </c>
      <c r="P1592" s="6">
        <f t="shared" si="76"/>
        <v>510</v>
      </c>
      <c r="Q1592" s="12" t="s">
        <v>8336</v>
      </c>
      <c r="R1592" t="s">
        <v>8343</v>
      </c>
      <c r="S1592">
        <f t="shared" si="77"/>
        <v>2015</v>
      </c>
    </row>
    <row r="1593" spans="1:19" ht="32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42463.68450231482</v>
      </c>
      <c r="J1593" s="10">
        <v>42433.726168981477</v>
      </c>
      <c r="K1593" t="b">
        <v>0</v>
      </c>
      <c r="L1593">
        <v>92</v>
      </c>
      <c r="M1593" t="b">
        <v>0</v>
      </c>
      <c r="N1593" t="s">
        <v>8289</v>
      </c>
      <c r="O1593">
        <f t="shared" si="75"/>
        <v>29</v>
      </c>
      <c r="P1593" s="6">
        <f t="shared" si="76"/>
        <v>44.48</v>
      </c>
      <c r="Q1593" s="12" t="s">
        <v>8336</v>
      </c>
      <c r="R1593" t="s">
        <v>8343</v>
      </c>
      <c r="S1593">
        <f t="shared" si="77"/>
        <v>2016</v>
      </c>
    </row>
    <row r="1594" spans="1:19" ht="16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42091.031076388885</v>
      </c>
      <c r="J1594" s="10">
        <v>42046.072743055556</v>
      </c>
      <c r="K1594" t="b">
        <v>0</v>
      </c>
      <c r="L1594">
        <v>0</v>
      </c>
      <c r="M1594" t="b">
        <v>0</v>
      </c>
      <c r="N1594" t="s">
        <v>8289</v>
      </c>
      <c r="O1594">
        <f t="shared" si="75"/>
        <v>0</v>
      </c>
      <c r="P1594" s="6" t="str">
        <f t="shared" si="76"/>
        <v>0</v>
      </c>
      <c r="Q1594" s="12" t="s">
        <v>8336</v>
      </c>
      <c r="R1594" t="s">
        <v>8343</v>
      </c>
      <c r="S1594">
        <f t="shared" si="77"/>
        <v>2015</v>
      </c>
    </row>
    <row r="1595" spans="1:19" ht="16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42063.845543981486</v>
      </c>
      <c r="J1595" s="10">
        <v>42033.845543981486</v>
      </c>
      <c r="K1595" t="b">
        <v>0</v>
      </c>
      <c r="L1595">
        <v>3</v>
      </c>
      <c r="M1595" t="b">
        <v>0</v>
      </c>
      <c r="N1595" t="s">
        <v>8289</v>
      </c>
      <c r="O1595">
        <f t="shared" si="75"/>
        <v>0</v>
      </c>
      <c r="P1595" s="6">
        <f t="shared" si="76"/>
        <v>1</v>
      </c>
      <c r="Q1595" s="12" t="s">
        <v>8336</v>
      </c>
      <c r="R1595" t="s">
        <v>8343</v>
      </c>
      <c r="S1595">
        <f t="shared" si="77"/>
        <v>2015</v>
      </c>
    </row>
    <row r="1596" spans="1:19" ht="16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42505.681250000001</v>
      </c>
      <c r="J1596" s="10">
        <v>42445.712754629625</v>
      </c>
      <c r="K1596" t="b">
        <v>0</v>
      </c>
      <c r="L1596">
        <v>10</v>
      </c>
      <c r="M1596" t="b">
        <v>0</v>
      </c>
      <c r="N1596" t="s">
        <v>8289</v>
      </c>
      <c r="O1596">
        <f t="shared" si="75"/>
        <v>21</v>
      </c>
      <c r="P1596" s="6">
        <f t="shared" si="76"/>
        <v>20.5</v>
      </c>
      <c r="Q1596" s="12" t="s">
        <v>8336</v>
      </c>
      <c r="R1596" t="s">
        <v>8343</v>
      </c>
      <c r="S1596">
        <f t="shared" si="77"/>
        <v>2016</v>
      </c>
    </row>
    <row r="1597" spans="1:19" ht="32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41808.842361111107</v>
      </c>
      <c r="J1597" s="10">
        <v>41780.050092592595</v>
      </c>
      <c r="K1597" t="b">
        <v>0</v>
      </c>
      <c r="L1597">
        <v>7</v>
      </c>
      <c r="M1597" t="b">
        <v>0</v>
      </c>
      <c r="N1597" t="s">
        <v>8289</v>
      </c>
      <c r="O1597">
        <f t="shared" si="75"/>
        <v>0</v>
      </c>
      <c r="P1597" s="6">
        <f t="shared" si="76"/>
        <v>40</v>
      </c>
      <c r="Q1597" s="12" t="s">
        <v>8336</v>
      </c>
      <c r="R1597" t="s">
        <v>8343</v>
      </c>
      <c r="S1597">
        <f t="shared" si="77"/>
        <v>2014</v>
      </c>
    </row>
    <row r="1598" spans="1:19" ht="16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41986.471863425926</v>
      </c>
      <c r="J1598" s="10">
        <v>41941.430196759262</v>
      </c>
      <c r="K1598" t="b">
        <v>0</v>
      </c>
      <c r="L1598">
        <v>3</v>
      </c>
      <c r="M1598" t="b">
        <v>0</v>
      </c>
      <c r="N1598" t="s">
        <v>8289</v>
      </c>
      <c r="O1598">
        <f t="shared" si="75"/>
        <v>2</v>
      </c>
      <c r="P1598" s="6">
        <f t="shared" si="76"/>
        <v>25</v>
      </c>
      <c r="Q1598" s="12" t="s">
        <v>8336</v>
      </c>
      <c r="R1598" t="s">
        <v>8343</v>
      </c>
      <c r="S1598">
        <f t="shared" si="77"/>
        <v>2014</v>
      </c>
    </row>
    <row r="1599" spans="1:19" ht="32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42633.354131944448</v>
      </c>
      <c r="J1599" s="10">
        <v>42603.354131944448</v>
      </c>
      <c r="K1599" t="b">
        <v>0</v>
      </c>
      <c r="L1599">
        <v>0</v>
      </c>
      <c r="M1599" t="b">
        <v>0</v>
      </c>
      <c r="N1599" t="s">
        <v>8289</v>
      </c>
      <c r="O1599">
        <f t="shared" si="75"/>
        <v>0</v>
      </c>
      <c r="P1599" s="6" t="str">
        <f t="shared" si="76"/>
        <v>0</v>
      </c>
      <c r="Q1599" s="12" t="s">
        <v>8336</v>
      </c>
      <c r="R1599" t="s">
        <v>8343</v>
      </c>
      <c r="S1599">
        <f t="shared" si="77"/>
        <v>2016</v>
      </c>
    </row>
    <row r="1600" spans="1:19" ht="32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42211.667337962965</v>
      </c>
      <c r="J1600" s="10">
        <v>42151.667337962965</v>
      </c>
      <c r="K1600" t="b">
        <v>0</v>
      </c>
      <c r="L1600">
        <v>1</v>
      </c>
      <c r="M1600" t="b">
        <v>0</v>
      </c>
      <c r="N1600" t="s">
        <v>8289</v>
      </c>
      <c r="O1600">
        <f t="shared" si="75"/>
        <v>0</v>
      </c>
      <c r="P1600" s="6">
        <f t="shared" si="76"/>
        <v>1</v>
      </c>
      <c r="Q1600" s="12" t="s">
        <v>8336</v>
      </c>
      <c r="R1600" t="s">
        <v>8343</v>
      </c>
      <c r="S1600">
        <f t="shared" si="77"/>
        <v>2015</v>
      </c>
    </row>
    <row r="1601" spans="1:19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42468.497407407413</v>
      </c>
      <c r="J1601" s="10">
        <v>42438.53907407407</v>
      </c>
      <c r="K1601" t="b">
        <v>0</v>
      </c>
      <c r="L1601">
        <v>0</v>
      </c>
      <c r="M1601" t="b">
        <v>0</v>
      </c>
      <c r="N1601" t="s">
        <v>8289</v>
      </c>
      <c r="O1601">
        <f t="shared" si="75"/>
        <v>0</v>
      </c>
      <c r="P1601" s="6" t="str">
        <f t="shared" si="76"/>
        <v>0</v>
      </c>
      <c r="Q1601" s="12" t="s">
        <v>8336</v>
      </c>
      <c r="R1601" t="s">
        <v>8343</v>
      </c>
      <c r="S1601">
        <f t="shared" si="77"/>
        <v>2016</v>
      </c>
    </row>
    <row r="1602" spans="1:19" ht="32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41835.21597222222</v>
      </c>
      <c r="J1602" s="10">
        <v>41791.057314814811</v>
      </c>
      <c r="K1602" t="b">
        <v>0</v>
      </c>
      <c r="L1602">
        <v>9</v>
      </c>
      <c r="M1602" t="b">
        <v>0</v>
      </c>
      <c r="N1602" t="s">
        <v>8289</v>
      </c>
      <c r="O1602">
        <f t="shared" si="75"/>
        <v>7</v>
      </c>
      <c r="P1602" s="6">
        <f t="shared" si="76"/>
        <v>40.78</v>
      </c>
      <c r="Q1602" s="12" t="s">
        <v>8336</v>
      </c>
      <c r="R1602" t="s">
        <v>8343</v>
      </c>
      <c r="S1602">
        <f t="shared" si="77"/>
        <v>2014</v>
      </c>
    </row>
    <row r="1603" spans="1:19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40668.092974537038</v>
      </c>
      <c r="J1603" s="10">
        <v>40638.092974537038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 s="6">
        <f t="shared" si="76"/>
        <v>48.33</v>
      </c>
      <c r="Q1603" s="12" t="s">
        <v>8323</v>
      </c>
      <c r="R1603" t="s">
        <v>8324</v>
      </c>
      <c r="S1603">
        <f t="shared" si="77"/>
        <v>2011</v>
      </c>
    </row>
    <row r="1604" spans="1:19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40830.958333333336</v>
      </c>
      <c r="J1604" s="10">
        <v>40788.297650462962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 s="6">
        <f t="shared" si="76"/>
        <v>46.95</v>
      </c>
      <c r="Q1604" s="12" t="s">
        <v>8323</v>
      </c>
      <c r="R1604" t="s">
        <v>8324</v>
      </c>
      <c r="S1604">
        <f t="shared" si="77"/>
        <v>2011</v>
      </c>
    </row>
    <row r="1605" spans="1:19" ht="16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40936.169664351852</v>
      </c>
      <c r="J1605" s="10">
        <v>40876.169664351852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 s="6">
        <f t="shared" si="76"/>
        <v>66.69</v>
      </c>
      <c r="Q1605" s="12" t="s">
        <v>8323</v>
      </c>
      <c r="R1605" t="s">
        <v>8324</v>
      </c>
      <c r="S1605">
        <f t="shared" si="77"/>
        <v>2011</v>
      </c>
    </row>
    <row r="1606" spans="1:19" ht="32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40985.803645833337</v>
      </c>
      <c r="J1606" s="10">
        <v>40945.845312500001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 s="6">
        <f t="shared" si="76"/>
        <v>48.84</v>
      </c>
      <c r="Q1606" s="12" t="s">
        <v>8323</v>
      </c>
      <c r="R1606" t="s">
        <v>8324</v>
      </c>
      <c r="S1606">
        <f t="shared" si="77"/>
        <v>2012</v>
      </c>
    </row>
    <row r="1607" spans="1:19" ht="32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40756.291666666664</v>
      </c>
      <c r="J1607" s="10">
        <v>40747.012881944444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 s="6">
        <f t="shared" si="76"/>
        <v>137.31</v>
      </c>
      <c r="Q1607" s="12" t="s">
        <v>8323</v>
      </c>
      <c r="R1607" t="s">
        <v>8324</v>
      </c>
      <c r="S1607">
        <f t="shared" si="77"/>
        <v>2011</v>
      </c>
    </row>
    <row r="1608" spans="1:19" ht="32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40626.069884259261</v>
      </c>
      <c r="J1608" s="10">
        <v>40536.111550925925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 s="6">
        <f t="shared" si="76"/>
        <v>87.83</v>
      </c>
      <c r="Q1608" s="12" t="s">
        <v>8323</v>
      </c>
      <c r="R1608" t="s">
        <v>8324</v>
      </c>
      <c r="S1608">
        <f t="shared" si="77"/>
        <v>2010</v>
      </c>
    </row>
    <row r="1609" spans="1:19" ht="32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41074.80846064815</v>
      </c>
      <c r="J1609" s="10">
        <v>41053.80846064815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 s="6">
        <f t="shared" si="76"/>
        <v>70.790000000000006</v>
      </c>
      <c r="Q1609" s="12" t="s">
        <v>8323</v>
      </c>
      <c r="R1609" t="s">
        <v>8324</v>
      </c>
      <c r="S1609">
        <f t="shared" si="77"/>
        <v>2012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41640.226388888885</v>
      </c>
      <c r="J1610" s="10">
        <v>41607.83085648148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78">ROUND(E1610/D1610*100,0)</f>
        <v>101</v>
      </c>
      <c r="P1610" s="6">
        <f t="shared" ref="P1610:P1673" si="79">IFERROR(ROUND(E1610/L1610,2),"0")</f>
        <v>52.83</v>
      </c>
      <c r="Q1610" s="12" t="s">
        <v>8323</v>
      </c>
      <c r="R1610" t="s">
        <v>8324</v>
      </c>
      <c r="S1610">
        <f t="shared" ref="S1610:S1673" si="80">YEAR(J1610)</f>
        <v>2013</v>
      </c>
    </row>
    <row r="1611" spans="1:19" ht="3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40849.333333333336</v>
      </c>
      <c r="J1611" s="10">
        <v>40796.001261574071</v>
      </c>
      <c r="K1611" t="b">
        <v>0</v>
      </c>
      <c r="L1611">
        <v>4</v>
      </c>
      <c r="M1611" t="b">
        <v>1</v>
      </c>
      <c r="N1611" t="s">
        <v>8274</v>
      </c>
      <c r="O1611">
        <f t="shared" si="78"/>
        <v>118</v>
      </c>
      <c r="P1611" s="6">
        <f t="shared" si="79"/>
        <v>443.75</v>
      </c>
      <c r="Q1611" s="12" t="s">
        <v>8323</v>
      </c>
      <c r="R1611" t="s">
        <v>8324</v>
      </c>
      <c r="S1611">
        <f t="shared" si="80"/>
        <v>2011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41258.924884259257</v>
      </c>
      <c r="J1612" s="10">
        <v>41228.924884259257</v>
      </c>
      <c r="K1612" t="b">
        <v>0</v>
      </c>
      <c r="L1612">
        <v>112</v>
      </c>
      <c r="M1612" t="b">
        <v>1</v>
      </c>
      <c r="N1612" t="s">
        <v>8274</v>
      </c>
      <c r="O1612">
        <f t="shared" si="78"/>
        <v>272</v>
      </c>
      <c r="P1612" s="6">
        <f t="shared" si="79"/>
        <v>48.54</v>
      </c>
      <c r="Q1612" s="12" t="s">
        <v>8323</v>
      </c>
      <c r="R1612" t="s">
        <v>8324</v>
      </c>
      <c r="S1612">
        <f t="shared" si="80"/>
        <v>2012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41430.00037037037</v>
      </c>
      <c r="J1613" s="10">
        <v>41409.00037037037</v>
      </c>
      <c r="K1613" t="b">
        <v>0</v>
      </c>
      <c r="L1613">
        <v>27</v>
      </c>
      <c r="M1613" t="b">
        <v>1</v>
      </c>
      <c r="N1613" t="s">
        <v>8274</v>
      </c>
      <c r="O1613">
        <f t="shared" si="78"/>
        <v>125</v>
      </c>
      <c r="P1613" s="6">
        <f t="shared" si="79"/>
        <v>37.07</v>
      </c>
      <c r="Q1613" s="12" t="s">
        <v>8323</v>
      </c>
      <c r="R1613" t="s">
        <v>8324</v>
      </c>
      <c r="S1613">
        <f t="shared" si="80"/>
        <v>2013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41276.874814814815</v>
      </c>
      <c r="J1614" s="10">
        <v>41246.874814814815</v>
      </c>
      <c r="K1614" t="b">
        <v>0</v>
      </c>
      <c r="L1614">
        <v>11</v>
      </c>
      <c r="M1614" t="b">
        <v>1</v>
      </c>
      <c r="N1614" t="s">
        <v>8274</v>
      </c>
      <c r="O1614">
        <f t="shared" si="78"/>
        <v>110</v>
      </c>
      <c r="P1614" s="6">
        <f t="shared" si="79"/>
        <v>50</v>
      </c>
      <c r="Q1614" s="12" t="s">
        <v>8323</v>
      </c>
      <c r="R1614" t="s">
        <v>8324</v>
      </c>
      <c r="S1614">
        <f t="shared" si="80"/>
        <v>2012</v>
      </c>
    </row>
    <row r="1615" spans="1:19" ht="32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41112.069467592592</v>
      </c>
      <c r="J1615" s="10">
        <v>41082.069467592592</v>
      </c>
      <c r="K1615" t="b">
        <v>0</v>
      </c>
      <c r="L1615">
        <v>26</v>
      </c>
      <c r="M1615" t="b">
        <v>1</v>
      </c>
      <c r="N1615" t="s">
        <v>8274</v>
      </c>
      <c r="O1615">
        <f t="shared" si="78"/>
        <v>102</v>
      </c>
      <c r="P1615" s="6">
        <f t="shared" si="79"/>
        <v>39.04</v>
      </c>
      <c r="Q1615" s="12" t="s">
        <v>8323</v>
      </c>
      <c r="R1615" t="s">
        <v>8324</v>
      </c>
      <c r="S1615">
        <f t="shared" si="80"/>
        <v>2012</v>
      </c>
    </row>
    <row r="1616" spans="1:19" ht="3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41854.708333333336</v>
      </c>
      <c r="J1616" s="10">
        <v>41794.981122685189</v>
      </c>
      <c r="K1616" t="b">
        <v>0</v>
      </c>
      <c r="L1616">
        <v>77</v>
      </c>
      <c r="M1616" t="b">
        <v>1</v>
      </c>
      <c r="N1616" t="s">
        <v>8274</v>
      </c>
      <c r="O1616">
        <f t="shared" si="78"/>
        <v>103</v>
      </c>
      <c r="P1616" s="6">
        <f t="shared" si="79"/>
        <v>66.69</v>
      </c>
      <c r="Q1616" s="12" t="s">
        <v>8323</v>
      </c>
      <c r="R1616" t="s">
        <v>8324</v>
      </c>
      <c r="S1616">
        <f t="shared" si="80"/>
        <v>2014</v>
      </c>
    </row>
    <row r="1617" spans="1:19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40890.092546296299</v>
      </c>
      <c r="J1617" s="10">
        <v>40845.050879629627</v>
      </c>
      <c r="K1617" t="b">
        <v>0</v>
      </c>
      <c r="L1617">
        <v>136</v>
      </c>
      <c r="M1617" t="b">
        <v>1</v>
      </c>
      <c r="N1617" t="s">
        <v>8274</v>
      </c>
      <c r="O1617">
        <f t="shared" si="78"/>
        <v>114</v>
      </c>
      <c r="P1617" s="6">
        <f t="shared" si="79"/>
        <v>67.13</v>
      </c>
      <c r="Q1617" s="12" t="s">
        <v>8323</v>
      </c>
      <c r="R1617" t="s">
        <v>8324</v>
      </c>
      <c r="S1617">
        <f t="shared" si="80"/>
        <v>2011</v>
      </c>
    </row>
    <row r="1618" spans="1:19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41235.916666666664</v>
      </c>
      <c r="J1618" s="10">
        <v>41194.715520833335</v>
      </c>
      <c r="K1618" t="b">
        <v>0</v>
      </c>
      <c r="L1618">
        <v>157</v>
      </c>
      <c r="M1618" t="b">
        <v>1</v>
      </c>
      <c r="N1618" t="s">
        <v>8274</v>
      </c>
      <c r="O1618">
        <f t="shared" si="78"/>
        <v>104</v>
      </c>
      <c r="P1618" s="6">
        <f t="shared" si="79"/>
        <v>66.37</v>
      </c>
      <c r="Q1618" s="12" t="s">
        <v>8323</v>
      </c>
      <c r="R1618" t="s">
        <v>8324</v>
      </c>
      <c r="S1618">
        <f t="shared" si="80"/>
        <v>2012</v>
      </c>
    </row>
    <row r="1619" spans="1:19" ht="16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41579.791666666664</v>
      </c>
      <c r="J1619" s="10">
        <v>41546.664212962962</v>
      </c>
      <c r="K1619" t="b">
        <v>0</v>
      </c>
      <c r="L1619">
        <v>158</v>
      </c>
      <c r="M1619" t="b">
        <v>1</v>
      </c>
      <c r="N1619" t="s">
        <v>8274</v>
      </c>
      <c r="O1619">
        <f t="shared" si="78"/>
        <v>146</v>
      </c>
      <c r="P1619" s="6">
        <f t="shared" si="79"/>
        <v>64.62</v>
      </c>
      <c r="Q1619" s="12" t="s">
        <v>8323</v>
      </c>
      <c r="R1619" t="s">
        <v>8324</v>
      </c>
      <c r="S1619">
        <f t="shared" si="80"/>
        <v>2013</v>
      </c>
    </row>
    <row r="1620" spans="1:19" ht="16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41341.654340277775</v>
      </c>
      <c r="J1620" s="10">
        <v>41301.654340277775</v>
      </c>
      <c r="K1620" t="b">
        <v>0</v>
      </c>
      <c r="L1620">
        <v>27</v>
      </c>
      <c r="M1620" t="b">
        <v>1</v>
      </c>
      <c r="N1620" t="s">
        <v>8274</v>
      </c>
      <c r="O1620">
        <f t="shared" si="78"/>
        <v>105</v>
      </c>
      <c r="P1620" s="6">
        <f t="shared" si="79"/>
        <v>58.37</v>
      </c>
      <c r="Q1620" s="12" t="s">
        <v>8323</v>
      </c>
      <c r="R1620" t="s">
        <v>8324</v>
      </c>
      <c r="S1620">
        <f t="shared" si="80"/>
        <v>2013</v>
      </c>
    </row>
    <row r="1621" spans="1:19" ht="32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41897.186180555553</v>
      </c>
      <c r="J1621" s="10">
        <v>41876.186180555553</v>
      </c>
      <c r="K1621" t="b">
        <v>0</v>
      </c>
      <c r="L1621">
        <v>23</v>
      </c>
      <c r="M1621" t="b">
        <v>1</v>
      </c>
      <c r="N1621" t="s">
        <v>8274</v>
      </c>
      <c r="O1621">
        <f t="shared" si="78"/>
        <v>133</v>
      </c>
      <c r="P1621" s="6">
        <f t="shared" si="79"/>
        <v>86.96</v>
      </c>
      <c r="Q1621" s="12" t="s">
        <v>8323</v>
      </c>
      <c r="R1621" t="s">
        <v>8324</v>
      </c>
      <c r="S1621">
        <f t="shared" si="80"/>
        <v>2014</v>
      </c>
    </row>
    <row r="1622" spans="1:19" ht="16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41328.339583333334</v>
      </c>
      <c r="J1622" s="10">
        <v>41321.339583333334</v>
      </c>
      <c r="K1622" t="b">
        <v>0</v>
      </c>
      <c r="L1622">
        <v>17</v>
      </c>
      <c r="M1622" t="b">
        <v>1</v>
      </c>
      <c r="N1622" t="s">
        <v>8274</v>
      </c>
      <c r="O1622">
        <f t="shared" si="78"/>
        <v>113</v>
      </c>
      <c r="P1622" s="6">
        <f t="shared" si="79"/>
        <v>66.47</v>
      </c>
      <c r="Q1622" s="12" t="s">
        <v>8323</v>
      </c>
      <c r="R1622" t="s">
        <v>8324</v>
      </c>
      <c r="S1622">
        <f t="shared" si="80"/>
        <v>2013</v>
      </c>
    </row>
    <row r="1623" spans="1:19" ht="32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41057.165972222225</v>
      </c>
      <c r="J1623" s="10">
        <v>41003.60665509259</v>
      </c>
      <c r="K1623" t="b">
        <v>0</v>
      </c>
      <c r="L1623">
        <v>37</v>
      </c>
      <c r="M1623" t="b">
        <v>1</v>
      </c>
      <c r="N1623" t="s">
        <v>8274</v>
      </c>
      <c r="O1623">
        <f t="shared" si="78"/>
        <v>121</v>
      </c>
      <c r="P1623" s="6">
        <f t="shared" si="79"/>
        <v>163.78</v>
      </c>
      <c r="Q1623" s="12" t="s">
        <v>8323</v>
      </c>
      <c r="R1623" t="s">
        <v>8324</v>
      </c>
      <c r="S1623">
        <f t="shared" si="80"/>
        <v>2012</v>
      </c>
    </row>
    <row r="1624" spans="1:19" ht="3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41990.332638888889</v>
      </c>
      <c r="J1624" s="10">
        <v>41950.294837962967</v>
      </c>
      <c r="K1624" t="b">
        <v>0</v>
      </c>
      <c r="L1624">
        <v>65</v>
      </c>
      <c r="M1624" t="b">
        <v>1</v>
      </c>
      <c r="N1624" t="s">
        <v>8274</v>
      </c>
      <c r="O1624">
        <f t="shared" si="78"/>
        <v>102</v>
      </c>
      <c r="P1624" s="6">
        <f t="shared" si="79"/>
        <v>107.98</v>
      </c>
      <c r="Q1624" s="12" t="s">
        <v>8323</v>
      </c>
      <c r="R1624" t="s">
        <v>8324</v>
      </c>
      <c r="S1624">
        <f t="shared" si="80"/>
        <v>2014</v>
      </c>
    </row>
    <row r="1625" spans="1:19" ht="32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41513.688530092593</v>
      </c>
      <c r="J1625" s="10">
        <v>41453.688530092593</v>
      </c>
      <c r="K1625" t="b">
        <v>0</v>
      </c>
      <c r="L1625">
        <v>18</v>
      </c>
      <c r="M1625" t="b">
        <v>1</v>
      </c>
      <c r="N1625" t="s">
        <v>8274</v>
      </c>
      <c r="O1625">
        <f t="shared" si="78"/>
        <v>101</v>
      </c>
      <c r="P1625" s="6">
        <f t="shared" si="79"/>
        <v>42.11</v>
      </c>
      <c r="Q1625" s="12" t="s">
        <v>8323</v>
      </c>
      <c r="R1625" t="s">
        <v>8324</v>
      </c>
      <c r="S1625">
        <f t="shared" si="80"/>
        <v>2013</v>
      </c>
    </row>
    <row r="1626" spans="1:19" ht="16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41283.367303240739</v>
      </c>
      <c r="J1626" s="10">
        <v>41243.367303240739</v>
      </c>
      <c r="K1626" t="b">
        <v>0</v>
      </c>
      <c r="L1626">
        <v>25</v>
      </c>
      <c r="M1626" t="b">
        <v>1</v>
      </c>
      <c r="N1626" t="s">
        <v>8274</v>
      </c>
      <c r="O1626">
        <f t="shared" si="78"/>
        <v>118</v>
      </c>
      <c r="P1626" s="6">
        <f t="shared" si="79"/>
        <v>47.2</v>
      </c>
      <c r="Q1626" s="12" t="s">
        <v>8323</v>
      </c>
      <c r="R1626" t="s">
        <v>8324</v>
      </c>
      <c r="S1626">
        <f t="shared" si="80"/>
        <v>2012</v>
      </c>
    </row>
    <row r="1627" spans="1:19" ht="32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41163.699687500004</v>
      </c>
      <c r="J1627" s="10">
        <v>41135.699687500004</v>
      </c>
      <c r="K1627" t="b">
        <v>0</v>
      </c>
      <c r="L1627">
        <v>104</v>
      </c>
      <c r="M1627" t="b">
        <v>1</v>
      </c>
      <c r="N1627" t="s">
        <v>8274</v>
      </c>
      <c r="O1627">
        <f t="shared" si="78"/>
        <v>155</v>
      </c>
      <c r="P1627" s="6">
        <f t="shared" si="79"/>
        <v>112.02</v>
      </c>
      <c r="Q1627" s="12" t="s">
        <v>8323</v>
      </c>
      <c r="R1627" t="s">
        <v>8324</v>
      </c>
      <c r="S1627">
        <f t="shared" si="80"/>
        <v>2012</v>
      </c>
    </row>
    <row r="1628" spans="1:19" ht="32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41609.889664351853</v>
      </c>
      <c r="J1628" s="10">
        <v>41579.847997685181</v>
      </c>
      <c r="K1628" t="b">
        <v>0</v>
      </c>
      <c r="L1628">
        <v>108</v>
      </c>
      <c r="M1628" t="b">
        <v>1</v>
      </c>
      <c r="N1628" t="s">
        <v>8274</v>
      </c>
      <c r="O1628">
        <f t="shared" si="78"/>
        <v>101</v>
      </c>
      <c r="P1628" s="6">
        <f t="shared" si="79"/>
        <v>74.95</v>
      </c>
      <c r="Q1628" s="12" t="s">
        <v>8323</v>
      </c>
      <c r="R1628" t="s">
        <v>8324</v>
      </c>
      <c r="S1628">
        <f t="shared" si="80"/>
        <v>2013</v>
      </c>
    </row>
    <row r="1629" spans="1:19" ht="32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41239.207638888889</v>
      </c>
      <c r="J1629" s="10">
        <v>41205.707048611112</v>
      </c>
      <c r="K1629" t="b">
        <v>0</v>
      </c>
      <c r="L1629">
        <v>38</v>
      </c>
      <c r="M1629" t="b">
        <v>1</v>
      </c>
      <c r="N1629" t="s">
        <v>8274</v>
      </c>
      <c r="O1629">
        <f t="shared" si="78"/>
        <v>117</v>
      </c>
      <c r="P1629" s="6">
        <f t="shared" si="79"/>
        <v>61.58</v>
      </c>
      <c r="Q1629" s="12" t="s">
        <v>8323</v>
      </c>
      <c r="R1629" t="s">
        <v>8324</v>
      </c>
      <c r="S1629">
        <f t="shared" si="80"/>
        <v>2012</v>
      </c>
    </row>
    <row r="1630" spans="1:19" ht="16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41807.737060185187</v>
      </c>
      <c r="J1630" s="10">
        <v>41774.737060185187</v>
      </c>
      <c r="K1630" t="b">
        <v>0</v>
      </c>
      <c r="L1630">
        <v>88</v>
      </c>
      <c r="M1630" t="b">
        <v>1</v>
      </c>
      <c r="N1630" t="s">
        <v>8274</v>
      </c>
      <c r="O1630">
        <f t="shared" si="78"/>
        <v>101</v>
      </c>
      <c r="P1630" s="6">
        <f t="shared" si="79"/>
        <v>45.88</v>
      </c>
      <c r="Q1630" s="12" t="s">
        <v>8323</v>
      </c>
      <c r="R1630" t="s">
        <v>8324</v>
      </c>
      <c r="S1630">
        <f t="shared" si="80"/>
        <v>2014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41690.867280092592</v>
      </c>
      <c r="J1631" s="10">
        <v>41645.867280092592</v>
      </c>
      <c r="K1631" t="b">
        <v>0</v>
      </c>
      <c r="L1631">
        <v>82</v>
      </c>
      <c r="M1631" t="b">
        <v>1</v>
      </c>
      <c r="N1631" t="s">
        <v>8274</v>
      </c>
      <c r="O1631">
        <f t="shared" si="78"/>
        <v>104</v>
      </c>
      <c r="P1631" s="6">
        <f t="shared" si="79"/>
        <v>75.849999999999994</v>
      </c>
      <c r="Q1631" s="12" t="s">
        <v>8323</v>
      </c>
      <c r="R1631" t="s">
        <v>8324</v>
      </c>
      <c r="S1631">
        <f t="shared" si="80"/>
        <v>2014</v>
      </c>
    </row>
    <row r="1632" spans="1:19" ht="32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40970.290972222225</v>
      </c>
      <c r="J1632" s="10">
        <v>40939.837673611109</v>
      </c>
      <c r="K1632" t="b">
        <v>0</v>
      </c>
      <c r="L1632">
        <v>126</v>
      </c>
      <c r="M1632" t="b">
        <v>1</v>
      </c>
      <c r="N1632" t="s">
        <v>8274</v>
      </c>
      <c r="O1632">
        <f t="shared" si="78"/>
        <v>265</v>
      </c>
      <c r="P1632" s="6">
        <f t="shared" si="79"/>
        <v>84.21</v>
      </c>
      <c r="Q1632" s="12" t="s">
        <v>8323</v>
      </c>
      <c r="R1632" t="s">
        <v>8324</v>
      </c>
      <c r="S1632">
        <f t="shared" si="80"/>
        <v>2012</v>
      </c>
    </row>
    <row r="1633" spans="1:19" ht="32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41194.859502314815</v>
      </c>
      <c r="J1633" s="10">
        <v>41164.859502314815</v>
      </c>
      <c r="K1633" t="b">
        <v>0</v>
      </c>
      <c r="L1633">
        <v>133</v>
      </c>
      <c r="M1633" t="b">
        <v>1</v>
      </c>
      <c r="N1633" t="s">
        <v>8274</v>
      </c>
      <c r="O1633">
        <f t="shared" si="78"/>
        <v>156</v>
      </c>
      <c r="P1633" s="6">
        <f t="shared" si="79"/>
        <v>117.23</v>
      </c>
      <c r="Q1633" s="12" t="s">
        <v>8323</v>
      </c>
      <c r="R1633" t="s">
        <v>8324</v>
      </c>
      <c r="S1633">
        <f t="shared" si="80"/>
        <v>2012</v>
      </c>
    </row>
    <row r="1634" spans="1:19" ht="32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40810.340902777782</v>
      </c>
      <c r="J1634" s="10">
        <v>40750.340902777782</v>
      </c>
      <c r="K1634" t="b">
        <v>0</v>
      </c>
      <c r="L1634">
        <v>47</v>
      </c>
      <c r="M1634" t="b">
        <v>1</v>
      </c>
      <c r="N1634" t="s">
        <v>8274</v>
      </c>
      <c r="O1634">
        <f t="shared" si="78"/>
        <v>102</v>
      </c>
      <c r="P1634" s="6">
        <f t="shared" si="79"/>
        <v>86.49</v>
      </c>
      <c r="Q1634" s="12" t="s">
        <v>8323</v>
      </c>
      <c r="R1634" t="s">
        <v>8324</v>
      </c>
      <c r="S1634">
        <f t="shared" si="80"/>
        <v>2011</v>
      </c>
    </row>
    <row r="1635" spans="1:19" ht="32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40924.208333333336</v>
      </c>
      <c r="J1635" s="10">
        <v>40896.883750000001</v>
      </c>
      <c r="K1635" t="b">
        <v>0</v>
      </c>
      <c r="L1635">
        <v>58</v>
      </c>
      <c r="M1635" t="b">
        <v>1</v>
      </c>
      <c r="N1635" t="s">
        <v>8274</v>
      </c>
      <c r="O1635">
        <f t="shared" si="78"/>
        <v>100</v>
      </c>
      <c r="P1635" s="6">
        <f t="shared" si="79"/>
        <v>172.41</v>
      </c>
      <c r="Q1635" s="12" t="s">
        <v>8323</v>
      </c>
      <c r="R1635" t="s">
        <v>8324</v>
      </c>
      <c r="S1635">
        <f t="shared" si="80"/>
        <v>2011</v>
      </c>
    </row>
    <row r="1636" spans="1:19" ht="16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40696.249305555553</v>
      </c>
      <c r="J1636" s="10">
        <v>40658.189826388887</v>
      </c>
      <c r="K1636" t="b">
        <v>0</v>
      </c>
      <c r="L1636">
        <v>32</v>
      </c>
      <c r="M1636" t="b">
        <v>1</v>
      </c>
      <c r="N1636" t="s">
        <v>8274</v>
      </c>
      <c r="O1636">
        <f t="shared" si="78"/>
        <v>101</v>
      </c>
      <c r="P1636" s="6">
        <f t="shared" si="79"/>
        <v>62.81</v>
      </c>
      <c r="Q1636" s="12" t="s">
        <v>8323</v>
      </c>
      <c r="R1636" t="s">
        <v>8324</v>
      </c>
      <c r="S1636">
        <f t="shared" si="80"/>
        <v>2011</v>
      </c>
    </row>
    <row r="1637" spans="1:19" ht="32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42562.868761574078</v>
      </c>
      <c r="J1637" s="10">
        <v>42502.868761574078</v>
      </c>
      <c r="K1637" t="b">
        <v>0</v>
      </c>
      <c r="L1637">
        <v>37</v>
      </c>
      <c r="M1637" t="b">
        <v>1</v>
      </c>
      <c r="N1637" t="s">
        <v>8274</v>
      </c>
      <c r="O1637">
        <f t="shared" si="78"/>
        <v>125</v>
      </c>
      <c r="P1637" s="6">
        <f t="shared" si="79"/>
        <v>67.73</v>
      </c>
      <c r="Q1637" s="12" t="s">
        <v>8323</v>
      </c>
      <c r="R1637" t="s">
        <v>8324</v>
      </c>
      <c r="S1637">
        <f t="shared" si="80"/>
        <v>2016</v>
      </c>
    </row>
    <row r="1638" spans="1:19" ht="32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40706.166666666664</v>
      </c>
      <c r="J1638" s="10">
        <v>40663.08666666667</v>
      </c>
      <c r="K1638" t="b">
        <v>0</v>
      </c>
      <c r="L1638">
        <v>87</v>
      </c>
      <c r="M1638" t="b">
        <v>1</v>
      </c>
      <c r="N1638" t="s">
        <v>8274</v>
      </c>
      <c r="O1638">
        <f t="shared" si="78"/>
        <v>104</v>
      </c>
      <c r="P1638" s="6">
        <f t="shared" si="79"/>
        <v>53.56</v>
      </c>
      <c r="Q1638" s="12" t="s">
        <v>8323</v>
      </c>
      <c r="R1638" t="s">
        <v>8324</v>
      </c>
      <c r="S1638">
        <f t="shared" si="80"/>
        <v>2011</v>
      </c>
    </row>
    <row r="1639" spans="1:19" ht="32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40178.985416666663</v>
      </c>
      <c r="J1639" s="10">
        <v>40122.751620370371</v>
      </c>
      <c r="K1639" t="b">
        <v>0</v>
      </c>
      <c r="L1639">
        <v>15</v>
      </c>
      <c r="M1639" t="b">
        <v>1</v>
      </c>
      <c r="N1639" t="s">
        <v>8274</v>
      </c>
      <c r="O1639">
        <f t="shared" si="78"/>
        <v>104</v>
      </c>
      <c r="P1639" s="6">
        <f t="shared" si="79"/>
        <v>34.6</v>
      </c>
      <c r="Q1639" s="12" t="s">
        <v>8323</v>
      </c>
      <c r="R1639" t="s">
        <v>8324</v>
      </c>
      <c r="S1639">
        <f t="shared" si="80"/>
        <v>2009</v>
      </c>
    </row>
    <row r="1640" spans="1:19" ht="16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41333.892361111109</v>
      </c>
      <c r="J1640" s="10">
        <v>41288.68712962963</v>
      </c>
      <c r="K1640" t="b">
        <v>0</v>
      </c>
      <c r="L1640">
        <v>27</v>
      </c>
      <c r="M1640" t="b">
        <v>1</v>
      </c>
      <c r="N1640" t="s">
        <v>8274</v>
      </c>
      <c r="O1640">
        <f t="shared" si="78"/>
        <v>105</v>
      </c>
      <c r="P1640" s="6">
        <f t="shared" si="79"/>
        <v>38.89</v>
      </c>
      <c r="Q1640" s="12" t="s">
        <v>8323</v>
      </c>
      <c r="R1640" t="s">
        <v>8324</v>
      </c>
      <c r="S1640">
        <f t="shared" si="80"/>
        <v>2013</v>
      </c>
    </row>
    <row r="1641" spans="1:19" ht="32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40971.652372685188</v>
      </c>
      <c r="J1641" s="10">
        <v>40941.652372685188</v>
      </c>
      <c r="K1641" t="b">
        <v>0</v>
      </c>
      <c r="L1641">
        <v>19</v>
      </c>
      <c r="M1641" t="b">
        <v>1</v>
      </c>
      <c r="N1641" t="s">
        <v>8274</v>
      </c>
      <c r="O1641">
        <f t="shared" si="78"/>
        <v>100</v>
      </c>
      <c r="P1641" s="6">
        <f t="shared" si="79"/>
        <v>94.74</v>
      </c>
      <c r="Q1641" s="12" t="s">
        <v>8323</v>
      </c>
      <c r="R1641" t="s">
        <v>8324</v>
      </c>
      <c r="S1641">
        <f t="shared" si="80"/>
        <v>2012</v>
      </c>
    </row>
    <row r="1642" spans="1:19" ht="32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40393.082638888889</v>
      </c>
      <c r="J1642" s="10">
        <v>40379.23096064815</v>
      </c>
      <c r="K1642" t="b">
        <v>0</v>
      </c>
      <c r="L1642">
        <v>17</v>
      </c>
      <c r="M1642" t="b">
        <v>1</v>
      </c>
      <c r="N1642" t="s">
        <v>8274</v>
      </c>
      <c r="O1642">
        <f t="shared" si="78"/>
        <v>170</v>
      </c>
      <c r="P1642" s="6">
        <f t="shared" si="79"/>
        <v>39.97</v>
      </c>
      <c r="Q1642" s="12" t="s">
        <v>8323</v>
      </c>
      <c r="R1642" t="s">
        <v>8324</v>
      </c>
      <c r="S1642">
        <f t="shared" si="80"/>
        <v>2010</v>
      </c>
    </row>
    <row r="1643" spans="1:19" ht="1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41992.596574074079</v>
      </c>
      <c r="J1643" s="10">
        <v>41962.596574074079</v>
      </c>
      <c r="K1643" t="b">
        <v>0</v>
      </c>
      <c r="L1643">
        <v>26</v>
      </c>
      <c r="M1643" t="b">
        <v>1</v>
      </c>
      <c r="N1643" t="s">
        <v>8290</v>
      </c>
      <c r="O1643">
        <f t="shared" si="78"/>
        <v>101</v>
      </c>
      <c r="P1643" s="6">
        <f t="shared" si="79"/>
        <v>97.5</v>
      </c>
      <c r="Q1643" s="12" t="s">
        <v>8323</v>
      </c>
      <c r="R1643" t="s">
        <v>8344</v>
      </c>
      <c r="S1643">
        <f t="shared" si="80"/>
        <v>2014</v>
      </c>
    </row>
    <row r="1644" spans="1:19" ht="32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40708.024618055555</v>
      </c>
      <c r="J1644" s="10">
        <v>40688.024618055555</v>
      </c>
      <c r="K1644" t="b">
        <v>0</v>
      </c>
      <c r="L1644">
        <v>28</v>
      </c>
      <c r="M1644" t="b">
        <v>1</v>
      </c>
      <c r="N1644" t="s">
        <v>8290</v>
      </c>
      <c r="O1644">
        <f t="shared" si="78"/>
        <v>100</v>
      </c>
      <c r="P1644" s="6">
        <f t="shared" si="79"/>
        <v>42.86</v>
      </c>
      <c r="Q1644" s="12" t="s">
        <v>8323</v>
      </c>
      <c r="R1644" t="s">
        <v>8344</v>
      </c>
      <c r="S1644">
        <f t="shared" si="80"/>
        <v>2011</v>
      </c>
    </row>
    <row r="1645" spans="1:19" ht="16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41176.824212962965</v>
      </c>
      <c r="J1645" s="10">
        <v>41146.824212962965</v>
      </c>
      <c r="K1645" t="b">
        <v>0</v>
      </c>
      <c r="L1645">
        <v>37</v>
      </c>
      <c r="M1645" t="b">
        <v>1</v>
      </c>
      <c r="N1645" t="s">
        <v>8290</v>
      </c>
      <c r="O1645">
        <f t="shared" si="78"/>
        <v>125</v>
      </c>
      <c r="P1645" s="6">
        <f t="shared" si="79"/>
        <v>168.51</v>
      </c>
      <c r="Q1645" s="12" t="s">
        <v>8323</v>
      </c>
      <c r="R1645" t="s">
        <v>8344</v>
      </c>
      <c r="S1645">
        <f t="shared" si="80"/>
        <v>2012</v>
      </c>
    </row>
    <row r="1646" spans="1:19" ht="3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41235.101388888885</v>
      </c>
      <c r="J1646" s="10">
        <v>41175.05972222222</v>
      </c>
      <c r="K1646" t="b">
        <v>0</v>
      </c>
      <c r="L1646">
        <v>128</v>
      </c>
      <c r="M1646" t="b">
        <v>1</v>
      </c>
      <c r="N1646" t="s">
        <v>8290</v>
      </c>
      <c r="O1646">
        <f t="shared" si="78"/>
        <v>110</v>
      </c>
      <c r="P1646" s="6">
        <f t="shared" si="79"/>
        <v>85.55</v>
      </c>
      <c r="Q1646" s="12" t="s">
        <v>8323</v>
      </c>
      <c r="R1646" t="s">
        <v>8344</v>
      </c>
      <c r="S1646">
        <f t="shared" si="80"/>
        <v>2012</v>
      </c>
    </row>
    <row r="1647" spans="1:19" ht="32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41535.617361111115</v>
      </c>
      <c r="J1647" s="10">
        <v>41521.617361111115</v>
      </c>
      <c r="K1647" t="b">
        <v>0</v>
      </c>
      <c r="L1647">
        <v>10</v>
      </c>
      <c r="M1647" t="b">
        <v>1</v>
      </c>
      <c r="N1647" t="s">
        <v>8290</v>
      </c>
      <c r="O1647">
        <f t="shared" si="78"/>
        <v>111</v>
      </c>
      <c r="P1647" s="6">
        <f t="shared" si="79"/>
        <v>554</v>
      </c>
      <c r="Q1647" s="12" t="s">
        <v>8323</v>
      </c>
      <c r="R1647" t="s">
        <v>8344</v>
      </c>
      <c r="S1647">
        <f t="shared" si="80"/>
        <v>2013</v>
      </c>
    </row>
    <row r="1648" spans="1:19" ht="32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41865.757638888885</v>
      </c>
      <c r="J1648" s="10">
        <v>41833.450266203705</v>
      </c>
      <c r="K1648" t="b">
        <v>0</v>
      </c>
      <c r="L1648">
        <v>83</v>
      </c>
      <c r="M1648" t="b">
        <v>1</v>
      </c>
      <c r="N1648" t="s">
        <v>8290</v>
      </c>
      <c r="O1648">
        <f t="shared" si="78"/>
        <v>110</v>
      </c>
      <c r="P1648" s="6">
        <f t="shared" si="79"/>
        <v>26.55</v>
      </c>
      <c r="Q1648" s="12" t="s">
        <v>8323</v>
      </c>
      <c r="R1648" t="s">
        <v>8344</v>
      </c>
      <c r="S1648">
        <f t="shared" si="80"/>
        <v>2014</v>
      </c>
    </row>
    <row r="1649" spans="1:19" ht="3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41069.409456018519</v>
      </c>
      <c r="J1649" s="10">
        <v>41039.409456018519</v>
      </c>
      <c r="K1649" t="b">
        <v>0</v>
      </c>
      <c r="L1649">
        <v>46</v>
      </c>
      <c r="M1649" t="b">
        <v>1</v>
      </c>
      <c r="N1649" t="s">
        <v>8290</v>
      </c>
      <c r="O1649">
        <f t="shared" si="78"/>
        <v>105</v>
      </c>
      <c r="P1649" s="6">
        <f t="shared" si="79"/>
        <v>113.83</v>
      </c>
      <c r="Q1649" s="12" t="s">
        <v>8323</v>
      </c>
      <c r="R1649" t="s">
        <v>8344</v>
      </c>
      <c r="S1649">
        <f t="shared" si="80"/>
        <v>2012</v>
      </c>
    </row>
    <row r="1650" spans="1:19" ht="32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40622.662986111114</v>
      </c>
      <c r="J1650" s="10">
        <v>40592.704652777778</v>
      </c>
      <c r="K1650" t="b">
        <v>0</v>
      </c>
      <c r="L1650">
        <v>90</v>
      </c>
      <c r="M1650" t="b">
        <v>1</v>
      </c>
      <c r="N1650" t="s">
        <v>8290</v>
      </c>
      <c r="O1650">
        <f t="shared" si="78"/>
        <v>125</v>
      </c>
      <c r="P1650" s="6">
        <f t="shared" si="79"/>
        <v>32.01</v>
      </c>
      <c r="Q1650" s="12" t="s">
        <v>8323</v>
      </c>
      <c r="R1650" t="s">
        <v>8344</v>
      </c>
      <c r="S1650">
        <f t="shared" si="80"/>
        <v>2011</v>
      </c>
    </row>
    <row r="1651" spans="1:19" ht="32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41782.684664351851</v>
      </c>
      <c r="J1651" s="10">
        <v>41737.684664351851</v>
      </c>
      <c r="K1651" t="b">
        <v>0</v>
      </c>
      <c r="L1651">
        <v>81</v>
      </c>
      <c r="M1651" t="b">
        <v>1</v>
      </c>
      <c r="N1651" t="s">
        <v>8290</v>
      </c>
      <c r="O1651">
        <f t="shared" si="78"/>
        <v>101</v>
      </c>
      <c r="P1651" s="6">
        <f t="shared" si="79"/>
        <v>47.19</v>
      </c>
      <c r="Q1651" s="12" t="s">
        <v>8323</v>
      </c>
      <c r="R1651" t="s">
        <v>8344</v>
      </c>
      <c r="S1651">
        <f t="shared" si="80"/>
        <v>2014</v>
      </c>
    </row>
    <row r="1652" spans="1:19" ht="16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41556.435613425929</v>
      </c>
      <c r="J1652" s="10">
        <v>41526.435613425929</v>
      </c>
      <c r="K1652" t="b">
        <v>0</v>
      </c>
      <c r="L1652">
        <v>32</v>
      </c>
      <c r="M1652" t="b">
        <v>1</v>
      </c>
      <c r="N1652" t="s">
        <v>8290</v>
      </c>
      <c r="O1652">
        <f t="shared" si="78"/>
        <v>142</v>
      </c>
      <c r="P1652" s="6">
        <f t="shared" si="79"/>
        <v>88.47</v>
      </c>
      <c r="Q1652" s="12" t="s">
        <v>8323</v>
      </c>
      <c r="R1652" t="s">
        <v>8344</v>
      </c>
      <c r="S1652">
        <f t="shared" si="80"/>
        <v>2013</v>
      </c>
    </row>
    <row r="1653" spans="1:19" ht="32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40659.290972222225</v>
      </c>
      <c r="J1653" s="10">
        <v>40625.900694444441</v>
      </c>
      <c r="K1653" t="b">
        <v>0</v>
      </c>
      <c r="L1653">
        <v>20</v>
      </c>
      <c r="M1653" t="b">
        <v>1</v>
      </c>
      <c r="N1653" t="s">
        <v>8290</v>
      </c>
      <c r="O1653">
        <f t="shared" si="78"/>
        <v>101</v>
      </c>
      <c r="P1653" s="6">
        <f t="shared" si="79"/>
        <v>100.75</v>
      </c>
      <c r="Q1653" s="12" t="s">
        <v>8323</v>
      </c>
      <c r="R1653" t="s">
        <v>8344</v>
      </c>
      <c r="S1653">
        <f t="shared" si="80"/>
        <v>2011</v>
      </c>
    </row>
    <row r="1654" spans="1:19" ht="32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41602.534641203703</v>
      </c>
      <c r="J1654" s="10">
        <v>41572.492974537039</v>
      </c>
      <c r="K1654" t="b">
        <v>0</v>
      </c>
      <c r="L1654">
        <v>70</v>
      </c>
      <c r="M1654" t="b">
        <v>1</v>
      </c>
      <c r="N1654" t="s">
        <v>8290</v>
      </c>
      <c r="O1654">
        <f t="shared" si="78"/>
        <v>101</v>
      </c>
      <c r="P1654" s="6">
        <f t="shared" si="79"/>
        <v>64.709999999999994</v>
      </c>
      <c r="Q1654" s="12" t="s">
        <v>8323</v>
      </c>
      <c r="R1654" t="s">
        <v>8344</v>
      </c>
      <c r="S1654">
        <f t="shared" si="80"/>
        <v>2013</v>
      </c>
    </row>
    <row r="1655" spans="1:19" ht="32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40657.834444444445</v>
      </c>
      <c r="J1655" s="10">
        <v>40626.834444444445</v>
      </c>
      <c r="K1655" t="b">
        <v>0</v>
      </c>
      <c r="L1655">
        <v>168</v>
      </c>
      <c r="M1655" t="b">
        <v>1</v>
      </c>
      <c r="N1655" t="s">
        <v>8290</v>
      </c>
      <c r="O1655">
        <f t="shared" si="78"/>
        <v>174</v>
      </c>
      <c r="P1655" s="6">
        <f t="shared" si="79"/>
        <v>51.85</v>
      </c>
      <c r="Q1655" s="12" t="s">
        <v>8323</v>
      </c>
      <c r="R1655" t="s">
        <v>8344</v>
      </c>
      <c r="S1655">
        <f t="shared" si="80"/>
        <v>2011</v>
      </c>
    </row>
    <row r="1656" spans="1:19" ht="3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41017.890740740739</v>
      </c>
      <c r="J1656" s="10">
        <v>40987.890740740739</v>
      </c>
      <c r="K1656" t="b">
        <v>0</v>
      </c>
      <c r="L1656">
        <v>34</v>
      </c>
      <c r="M1656" t="b">
        <v>1</v>
      </c>
      <c r="N1656" t="s">
        <v>8290</v>
      </c>
      <c r="O1656">
        <f t="shared" si="78"/>
        <v>120</v>
      </c>
      <c r="P1656" s="6">
        <f t="shared" si="79"/>
        <v>38.79</v>
      </c>
      <c r="Q1656" s="12" t="s">
        <v>8323</v>
      </c>
      <c r="R1656" t="s">
        <v>8344</v>
      </c>
      <c r="S1656">
        <f t="shared" si="80"/>
        <v>2012</v>
      </c>
    </row>
    <row r="1657" spans="1:19" ht="16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41004.750231481477</v>
      </c>
      <c r="J1657" s="10">
        <v>40974.791898148149</v>
      </c>
      <c r="K1657" t="b">
        <v>0</v>
      </c>
      <c r="L1657">
        <v>48</v>
      </c>
      <c r="M1657" t="b">
        <v>1</v>
      </c>
      <c r="N1657" t="s">
        <v>8290</v>
      </c>
      <c r="O1657">
        <f t="shared" si="78"/>
        <v>143</v>
      </c>
      <c r="P1657" s="6">
        <f t="shared" si="79"/>
        <v>44.65</v>
      </c>
      <c r="Q1657" s="12" t="s">
        <v>8323</v>
      </c>
      <c r="R1657" t="s">
        <v>8344</v>
      </c>
      <c r="S1657">
        <f t="shared" si="80"/>
        <v>2012</v>
      </c>
    </row>
    <row r="1658" spans="1:19" ht="32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41256.928842592592</v>
      </c>
      <c r="J1658" s="10">
        <v>41226.928842592592</v>
      </c>
      <c r="K1658" t="b">
        <v>0</v>
      </c>
      <c r="L1658">
        <v>48</v>
      </c>
      <c r="M1658" t="b">
        <v>1</v>
      </c>
      <c r="N1658" t="s">
        <v>8290</v>
      </c>
      <c r="O1658">
        <f t="shared" si="78"/>
        <v>100</v>
      </c>
      <c r="P1658" s="6">
        <f t="shared" si="79"/>
        <v>156.77000000000001</v>
      </c>
      <c r="Q1658" s="12" t="s">
        <v>8323</v>
      </c>
      <c r="R1658" t="s">
        <v>8344</v>
      </c>
      <c r="S1658">
        <f t="shared" si="80"/>
        <v>2012</v>
      </c>
    </row>
    <row r="1659" spans="1:19" ht="32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41053.782037037039</v>
      </c>
      <c r="J1659" s="10">
        <v>41023.782037037039</v>
      </c>
      <c r="K1659" t="b">
        <v>0</v>
      </c>
      <c r="L1659">
        <v>221</v>
      </c>
      <c r="M1659" t="b">
        <v>1</v>
      </c>
      <c r="N1659" t="s">
        <v>8290</v>
      </c>
      <c r="O1659">
        <f t="shared" si="78"/>
        <v>105</v>
      </c>
      <c r="P1659" s="6">
        <f t="shared" si="79"/>
        <v>118.7</v>
      </c>
      <c r="Q1659" s="12" t="s">
        <v>8323</v>
      </c>
      <c r="R1659" t="s">
        <v>8344</v>
      </c>
      <c r="S1659">
        <f t="shared" si="80"/>
        <v>2012</v>
      </c>
    </row>
    <row r="1660" spans="1:19" ht="32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41261.597222222219</v>
      </c>
      <c r="J1660" s="10">
        <v>41223.22184027778</v>
      </c>
      <c r="K1660" t="b">
        <v>0</v>
      </c>
      <c r="L1660">
        <v>107</v>
      </c>
      <c r="M1660" t="b">
        <v>1</v>
      </c>
      <c r="N1660" t="s">
        <v>8290</v>
      </c>
      <c r="O1660">
        <f t="shared" si="78"/>
        <v>132</v>
      </c>
      <c r="P1660" s="6">
        <f t="shared" si="79"/>
        <v>74.150000000000006</v>
      </c>
      <c r="Q1660" s="12" t="s">
        <v>8323</v>
      </c>
      <c r="R1660" t="s">
        <v>8344</v>
      </c>
      <c r="S1660">
        <f t="shared" si="80"/>
        <v>2012</v>
      </c>
    </row>
    <row r="1661" spans="1:19" ht="32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41625.5</v>
      </c>
      <c r="J1661" s="10">
        <v>41596.913437499999</v>
      </c>
      <c r="K1661" t="b">
        <v>0</v>
      </c>
      <c r="L1661">
        <v>45</v>
      </c>
      <c r="M1661" t="b">
        <v>1</v>
      </c>
      <c r="N1661" t="s">
        <v>8290</v>
      </c>
      <c r="O1661">
        <f t="shared" si="78"/>
        <v>113</v>
      </c>
      <c r="P1661" s="6">
        <f t="shared" si="79"/>
        <v>12.53</v>
      </c>
      <c r="Q1661" s="12" t="s">
        <v>8323</v>
      </c>
      <c r="R1661" t="s">
        <v>8344</v>
      </c>
      <c r="S1661">
        <f t="shared" si="80"/>
        <v>2013</v>
      </c>
    </row>
    <row r="1662" spans="1:19" ht="32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42490.915972222225</v>
      </c>
      <c r="J1662" s="10">
        <v>42459.693865740745</v>
      </c>
      <c r="K1662" t="b">
        <v>0</v>
      </c>
      <c r="L1662">
        <v>36</v>
      </c>
      <c r="M1662" t="b">
        <v>1</v>
      </c>
      <c r="N1662" t="s">
        <v>8290</v>
      </c>
      <c r="O1662">
        <f t="shared" si="78"/>
        <v>1254</v>
      </c>
      <c r="P1662" s="6">
        <f t="shared" si="79"/>
        <v>27.86</v>
      </c>
      <c r="Q1662" s="12" t="s">
        <v>8323</v>
      </c>
      <c r="R1662" t="s">
        <v>8344</v>
      </c>
      <c r="S1662">
        <f t="shared" si="80"/>
        <v>2016</v>
      </c>
    </row>
    <row r="1663" spans="1:19" ht="32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42386.875</v>
      </c>
      <c r="J1663" s="10">
        <v>42343.998043981483</v>
      </c>
      <c r="K1663" t="b">
        <v>0</v>
      </c>
      <c r="L1663">
        <v>101</v>
      </c>
      <c r="M1663" t="b">
        <v>1</v>
      </c>
      <c r="N1663" t="s">
        <v>8290</v>
      </c>
      <c r="O1663">
        <f t="shared" si="78"/>
        <v>103</v>
      </c>
      <c r="P1663" s="6">
        <f t="shared" si="79"/>
        <v>80.180000000000007</v>
      </c>
      <c r="Q1663" s="12" t="s">
        <v>8323</v>
      </c>
      <c r="R1663" t="s">
        <v>8344</v>
      </c>
      <c r="S1663">
        <f t="shared" si="80"/>
        <v>2015</v>
      </c>
    </row>
    <row r="1664" spans="1:19" ht="32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40908.239999999998</v>
      </c>
      <c r="J1664" s="10">
        <v>40848.198333333334</v>
      </c>
      <c r="K1664" t="b">
        <v>0</v>
      </c>
      <c r="L1664">
        <v>62</v>
      </c>
      <c r="M1664" t="b">
        <v>1</v>
      </c>
      <c r="N1664" t="s">
        <v>8290</v>
      </c>
      <c r="O1664">
        <f t="shared" si="78"/>
        <v>103</v>
      </c>
      <c r="P1664" s="6">
        <f t="shared" si="79"/>
        <v>132.44</v>
      </c>
      <c r="Q1664" s="12" t="s">
        <v>8323</v>
      </c>
      <c r="R1664" t="s">
        <v>8344</v>
      </c>
      <c r="S1664">
        <f t="shared" si="80"/>
        <v>2011</v>
      </c>
    </row>
    <row r="1665" spans="1:19" ht="16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42036.02207175926</v>
      </c>
      <c r="J1665" s="10">
        <v>42006.02207175926</v>
      </c>
      <c r="K1665" t="b">
        <v>0</v>
      </c>
      <c r="L1665">
        <v>32</v>
      </c>
      <c r="M1665" t="b">
        <v>1</v>
      </c>
      <c r="N1665" t="s">
        <v>8290</v>
      </c>
      <c r="O1665">
        <f t="shared" si="78"/>
        <v>108</v>
      </c>
      <c r="P1665" s="6">
        <f t="shared" si="79"/>
        <v>33.75</v>
      </c>
      <c r="Q1665" s="12" t="s">
        <v>8323</v>
      </c>
      <c r="R1665" t="s">
        <v>8344</v>
      </c>
      <c r="S1665">
        <f t="shared" si="80"/>
        <v>2015</v>
      </c>
    </row>
    <row r="1666" spans="1:19" ht="32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40984.165972222225</v>
      </c>
      <c r="J1666" s="10">
        <v>40939.761782407411</v>
      </c>
      <c r="K1666" t="b">
        <v>0</v>
      </c>
      <c r="L1666">
        <v>89</v>
      </c>
      <c r="M1666" t="b">
        <v>1</v>
      </c>
      <c r="N1666" t="s">
        <v>8290</v>
      </c>
      <c r="O1666">
        <f t="shared" si="78"/>
        <v>122</v>
      </c>
      <c r="P1666" s="6">
        <f t="shared" si="79"/>
        <v>34.380000000000003</v>
      </c>
      <c r="Q1666" s="12" t="s">
        <v>8323</v>
      </c>
      <c r="R1666" t="s">
        <v>8344</v>
      </c>
      <c r="S1666">
        <f t="shared" si="80"/>
        <v>2012</v>
      </c>
    </row>
    <row r="1667" spans="1:19" ht="32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40596.125</v>
      </c>
      <c r="J1667" s="10">
        <v>40564.649456018517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 s="6">
        <f t="shared" si="79"/>
        <v>44.96</v>
      </c>
      <c r="Q1667" s="12" t="s">
        <v>8323</v>
      </c>
      <c r="R1667" t="s">
        <v>8344</v>
      </c>
      <c r="S1667">
        <f t="shared" si="80"/>
        <v>2011</v>
      </c>
    </row>
    <row r="1668" spans="1:19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41361.211493055554</v>
      </c>
      <c r="J1668" s="10">
        <v>41331.253159722226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 s="6">
        <f t="shared" si="79"/>
        <v>41.04</v>
      </c>
      <c r="Q1668" s="12" t="s">
        <v>8323</v>
      </c>
      <c r="R1668" t="s">
        <v>8344</v>
      </c>
      <c r="S1668">
        <f t="shared" si="80"/>
        <v>2013</v>
      </c>
    </row>
    <row r="1669" spans="1:19" ht="3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41709.290972222225</v>
      </c>
      <c r="J1669" s="10">
        <v>41682.0705787037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 s="6">
        <f t="shared" si="79"/>
        <v>52.6</v>
      </c>
      <c r="Q1669" s="12" t="s">
        <v>8323</v>
      </c>
      <c r="R1669" t="s">
        <v>8344</v>
      </c>
      <c r="S1669">
        <f t="shared" si="80"/>
        <v>2014</v>
      </c>
    </row>
    <row r="1670" spans="1:19" ht="32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40875.191423611112</v>
      </c>
      <c r="J1670" s="10">
        <v>40845.149756944447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 s="6">
        <f t="shared" si="79"/>
        <v>70.78</v>
      </c>
      <c r="Q1670" s="12" t="s">
        <v>8323</v>
      </c>
      <c r="R1670" t="s">
        <v>8344</v>
      </c>
      <c r="S1670">
        <f t="shared" si="80"/>
        <v>2011</v>
      </c>
    </row>
    <row r="1671" spans="1:19" ht="32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42521.885138888887</v>
      </c>
      <c r="J1671" s="10">
        <v>42461.885138888887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 s="6">
        <f t="shared" si="79"/>
        <v>53.75</v>
      </c>
      <c r="Q1671" s="12" t="s">
        <v>8323</v>
      </c>
      <c r="R1671" t="s">
        <v>8344</v>
      </c>
      <c r="S1671">
        <f t="shared" si="80"/>
        <v>2016</v>
      </c>
    </row>
    <row r="1672" spans="1:19" ht="32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40364.166666666664</v>
      </c>
      <c r="J1672" s="10">
        <v>40313.930543981478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 s="6">
        <f t="shared" si="79"/>
        <v>44.61</v>
      </c>
      <c r="Q1672" s="12" t="s">
        <v>8323</v>
      </c>
      <c r="R1672" t="s">
        <v>8344</v>
      </c>
      <c r="S1672">
        <f t="shared" si="80"/>
        <v>2010</v>
      </c>
    </row>
    <row r="1673" spans="1:19" ht="16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42583.54414351852</v>
      </c>
      <c r="J1673" s="10">
        <v>42553.54414351852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 s="6">
        <f t="shared" si="79"/>
        <v>26.15</v>
      </c>
      <c r="Q1673" s="12" t="s">
        <v>8323</v>
      </c>
      <c r="R1673" t="s">
        <v>8344</v>
      </c>
      <c r="S1673">
        <f t="shared" si="80"/>
        <v>2016</v>
      </c>
    </row>
    <row r="1674" spans="1:19" ht="16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41064.656597222223</v>
      </c>
      <c r="J1674" s="10">
        <v>41034.656597222223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81">ROUND(E1674/D1674*100,0)</f>
        <v>113</v>
      </c>
      <c r="P1674" s="6">
        <f t="shared" ref="P1674:P1737" si="82">IFERROR(ROUND(E1674/L1674,2),"0")</f>
        <v>39.18</v>
      </c>
      <c r="Q1674" s="12" t="s">
        <v>8323</v>
      </c>
      <c r="R1674" t="s">
        <v>8344</v>
      </c>
      <c r="S1674">
        <f t="shared" ref="S1674:S1737" si="83">YEAR(J1674)</f>
        <v>2012</v>
      </c>
    </row>
    <row r="1675" spans="1:19" ht="32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42069.878379629634</v>
      </c>
      <c r="J1675" s="10">
        <v>42039.878379629634</v>
      </c>
      <c r="K1675" t="b">
        <v>0</v>
      </c>
      <c r="L1675">
        <v>59</v>
      </c>
      <c r="M1675" t="b">
        <v>1</v>
      </c>
      <c r="N1675" t="s">
        <v>8290</v>
      </c>
      <c r="O1675">
        <f t="shared" si="81"/>
        <v>128</v>
      </c>
      <c r="P1675" s="6">
        <f t="shared" si="82"/>
        <v>45.59</v>
      </c>
      <c r="Q1675" s="12" t="s">
        <v>8323</v>
      </c>
      <c r="R1675" t="s">
        <v>8344</v>
      </c>
      <c r="S1675">
        <f t="shared" si="83"/>
        <v>2015</v>
      </c>
    </row>
    <row r="1676" spans="1:19" ht="32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42600.290972222225</v>
      </c>
      <c r="J1676" s="10">
        <v>42569.605393518519</v>
      </c>
      <c r="K1676" t="b">
        <v>0</v>
      </c>
      <c r="L1676">
        <v>113</v>
      </c>
      <c r="M1676" t="b">
        <v>1</v>
      </c>
      <c r="N1676" t="s">
        <v>8290</v>
      </c>
      <c r="O1676">
        <f t="shared" si="81"/>
        <v>202</v>
      </c>
      <c r="P1676" s="6">
        <f t="shared" si="82"/>
        <v>89.25</v>
      </c>
      <c r="Q1676" s="12" t="s">
        <v>8323</v>
      </c>
      <c r="R1676" t="s">
        <v>8344</v>
      </c>
      <c r="S1676">
        <f t="shared" si="83"/>
        <v>2016</v>
      </c>
    </row>
    <row r="1677" spans="1:19" ht="16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40832.918749999997</v>
      </c>
      <c r="J1677" s="10">
        <v>40802.733101851853</v>
      </c>
      <c r="K1677" t="b">
        <v>0</v>
      </c>
      <c r="L1677">
        <v>34</v>
      </c>
      <c r="M1677" t="b">
        <v>1</v>
      </c>
      <c r="N1677" t="s">
        <v>8290</v>
      </c>
      <c r="O1677">
        <f t="shared" si="81"/>
        <v>137</v>
      </c>
      <c r="P1677" s="6">
        <f t="shared" si="82"/>
        <v>40.42</v>
      </c>
      <c r="Q1677" s="12" t="s">
        <v>8323</v>
      </c>
      <c r="R1677" t="s">
        <v>8344</v>
      </c>
      <c r="S1677">
        <f t="shared" si="83"/>
        <v>2011</v>
      </c>
    </row>
    <row r="1678" spans="1:19" ht="16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41020.165972222225</v>
      </c>
      <c r="J1678" s="10">
        <v>40973.726238425923</v>
      </c>
      <c r="K1678" t="b">
        <v>0</v>
      </c>
      <c r="L1678">
        <v>42</v>
      </c>
      <c r="M1678" t="b">
        <v>1</v>
      </c>
      <c r="N1678" t="s">
        <v>8290</v>
      </c>
      <c r="O1678">
        <f t="shared" si="81"/>
        <v>115</v>
      </c>
      <c r="P1678" s="6">
        <f t="shared" si="82"/>
        <v>82.38</v>
      </c>
      <c r="Q1678" s="12" t="s">
        <v>8323</v>
      </c>
      <c r="R1678" t="s">
        <v>8344</v>
      </c>
      <c r="S1678">
        <f t="shared" si="83"/>
        <v>2012</v>
      </c>
    </row>
    <row r="1679" spans="1:19" ht="32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42476.249305555553</v>
      </c>
      <c r="J1679" s="10">
        <v>42416.407129629632</v>
      </c>
      <c r="K1679" t="b">
        <v>0</v>
      </c>
      <c r="L1679">
        <v>42</v>
      </c>
      <c r="M1679" t="b">
        <v>1</v>
      </c>
      <c r="N1679" t="s">
        <v>8290</v>
      </c>
      <c r="O1679">
        <f t="shared" si="81"/>
        <v>112</v>
      </c>
      <c r="P1679" s="6">
        <f t="shared" si="82"/>
        <v>159.52000000000001</v>
      </c>
      <c r="Q1679" s="12" t="s">
        <v>8323</v>
      </c>
      <c r="R1679" t="s">
        <v>8344</v>
      </c>
      <c r="S1679">
        <f t="shared" si="83"/>
        <v>2016</v>
      </c>
    </row>
    <row r="1680" spans="1:19" ht="16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41676.854988425926</v>
      </c>
      <c r="J1680" s="10">
        <v>41662.854988425926</v>
      </c>
      <c r="K1680" t="b">
        <v>0</v>
      </c>
      <c r="L1680">
        <v>49</v>
      </c>
      <c r="M1680" t="b">
        <v>1</v>
      </c>
      <c r="N1680" t="s">
        <v>8290</v>
      </c>
      <c r="O1680">
        <f t="shared" si="81"/>
        <v>118</v>
      </c>
      <c r="P1680" s="6">
        <f t="shared" si="82"/>
        <v>36.24</v>
      </c>
      <c r="Q1680" s="12" t="s">
        <v>8323</v>
      </c>
      <c r="R1680" t="s">
        <v>8344</v>
      </c>
      <c r="S1680">
        <f t="shared" si="83"/>
        <v>2014</v>
      </c>
    </row>
    <row r="1681" spans="1:19" ht="32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40746.068807870368</v>
      </c>
      <c r="J1681" s="10">
        <v>40723.068807870368</v>
      </c>
      <c r="K1681" t="b">
        <v>0</v>
      </c>
      <c r="L1681">
        <v>56</v>
      </c>
      <c r="M1681" t="b">
        <v>1</v>
      </c>
      <c r="N1681" t="s">
        <v>8290</v>
      </c>
      <c r="O1681">
        <f t="shared" si="81"/>
        <v>175</v>
      </c>
      <c r="P1681" s="6">
        <f t="shared" si="82"/>
        <v>62.5</v>
      </c>
      <c r="Q1681" s="12" t="s">
        <v>8323</v>
      </c>
      <c r="R1681" t="s">
        <v>8344</v>
      </c>
      <c r="S1681">
        <f t="shared" si="83"/>
        <v>2011</v>
      </c>
    </row>
    <row r="1682" spans="1:19" ht="16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41832.757719907408</v>
      </c>
      <c r="J1682" s="10">
        <v>41802.757719907408</v>
      </c>
      <c r="K1682" t="b">
        <v>0</v>
      </c>
      <c r="L1682">
        <v>25</v>
      </c>
      <c r="M1682" t="b">
        <v>1</v>
      </c>
      <c r="N1682" t="s">
        <v>8290</v>
      </c>
      <c r="O1682">
        <f t="shared" si="81"/>
        <v>118</v>
      </c>
      <c r="P1682" s="6">
        <f t="shared" si="82"/>
        <v>47</v>
      </c>
      <c r="Q1682" s="12" t="s">
        <v>8323</v>
      </c>
      <c r="R1682" t="s">
        <v>8344</v>
      </c>
      <c r="S1682">
        <f t="shared" si="83"/>
        <v>2014</v>
      </c>
    </row>
    <row r="1683" spans="1:19" ht="32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42823.083333333328</v>
      </c>
      <c r="J1683" s="10">
        <v>42774.121342592596</v>
      </c>
      <c r="K1683" t="b">
        <v>0</v>
      </c>
      <c r="L1683">
        <v>884</v>
      </c>
      <c r="M1683" t="b">
        <v>0</v>
      </c>
      <c r="N1683" t="s">
        <v>8291</v>
      </c>
      <c r="O1683">
        <f t="shared" si="81"/>
        <v>101</v>
      </c>
      <c r="P1683" s="6">
        <f t="shared" si="82"/>
        <v>74.58</v>
      </c>
      <c r="Q1683" s="12" t="s">
        <v>8323</v>
      </c>
      <c r="R1683" t="s">
        <v>8345</v>
      </c>
      <c r="S1683">
        <f t="shared" si="83"/>
        <v>2017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42839.171990740739</v>
      </c>
      <c r="J1684" s="10">
        <v>42779.21365740741</v>
      </c>
      <c r="K1684" t="b">
        <v>0</v>
      </c>
      <c r="L1684">
        <v>0</v>
      </c>
      <c r="M1684" t="b">
        <v>0</v>
      </c>
      <c r="N1684" t="s">
        <v>8291</v>
      </c>
      <c r="O1684">
        <f t="shared" si="81"/>
        <v>0</v>
      </c>
      <c r="P1684" s="6" t="str">
        <f t="shared" si="82"/>
        <v>0</v>
      </c>
      <c r="Q1684" s="12" t="s">
        <v>8323</v>
      </c>
      <c r="R1684" t="s">
        <v>8345</v>
      </c>
      <c r="S1684">
        <f t="shared" si="83"/>
        <v>2017</v>
      </c>
    </row>
    <row r="1685" spans="1:19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42832.781689814816</v>
      </c>
      <c r="J1685" s="10">
        <v>42808.781689814816</v>
      </c>
      <c r="K1685" t="b">
        <v>0</v>
      </c>
      <c r="L1685">
        <v>10</v>
      </c>
      <c r="M1685" t="b">
        <v>0</v>
      </c>
      <c r="N1685" t="s">
        <v>8291</v>
      </c>
      <c r="O1685">
        <f t="shared" si="81"/>
        <v>22</v>
      </c>
      <c r="P1685" s="6">
        <f t="shared" si="82"/>
        <v>76</v>
      </c>
      <c r="Q1685" s="12" t="s">
        <v>8323</v>
      </c>
      <c r="R1685" t="s">
        <v>8345</v>
      </c>
      <c r="S1685">
        <f t="shared" si="83"/>
        <v>2017</v>
      </c>
    </row>
    <row r="1686" spans="1:19" ht="16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42811.773622685185</v>
      </c>
      <c r="J1686" s="10">
        <v>42783.815289351856</v>
      </c>
      <c r="K1686" t="b">
        <v>0</v>
      </c>
      <c r="L1686">
        <v>101</v>
      </c>
      <c r="M1686" t="b">
        <v>0</v>
      </c>
      <c r="N1686" t="s">
        <v>8291</v>
      </c>
      <c r="O1686">
        <f t="shared" si="81"/>
        <v>109</v>
      </c>
      <c r="P1686" s="6">
        <f t="shared" si="82"/>
        <v>86.44</v>
      </c>
      <c r="Q1686" s="12" t="s">
        <v>8323</v>
      </c>
      <c r="R1686" t="s">
        <v>8345</v>
      </c>
      <c r="S1686">
        <f t="shared" si="83"/>
        <v>2017</v>
      </c>
    </row>
    <row r="1687" spans="1:19" ht="32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42818.208599537036</v>
      </c>
      <c r="J1687" s="10">
        <v>42788.2502662037</v>
      </c>
      <c r="K1687" t="b">
        <v>0</v>
      </c>
      <c r="L1687">
        <v>15</v>
      </c>
      <c r="M1687" t="b">
        <v>0</v>
      </c>
      <c r="N1687" t="s">
        <v>8291</v>
      </c>
      <c r="O1687">
        <f t="shared" si="81"/>
        <v>103</v>
      </c>
      <c r="P1687" s="6">
        <f t="shared" si="82"/>
        <v>24</v>
      </c>
      <c r="Q1687" s="12" t="s">
        <v>8323</v>
      </c>
      <c r="R1687" t="s">
        <v>8345</v>
      </c>
      <c r="S1687">
        <f t="shared" si="83"/>
        <v>2017</v>
      </c>
    </row>
    <row r="1688" spans="1:19" ht="32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42852.802303240736</v>
      </c>
      <c r="J1688" s="10">
        <v>42792.843969907408</v>
      </c>
      <c r="K1688" t="b">
        <v>0</v>
      </c>
      <c r="L1688">
        <v>1</v>
      </c>
      <c r="M1688" t="b">
        <v>0</v>
      </c>
      <c r="N1688" t="s">
        <v>8291</v>
      </c>
      <c r="O1688">
        <f t="shared" si="81"/>
        <v>0</v>
      </c>
      <c r="P1688" s="6">
        <f t="shared" si="82"/>
        <v>18</v>
      </c>
      <c r="Q1688" s="12" t="s">
        <v>8323</v>
      </c>
      <c r="R1688" t="s">
        <v>8345</v>
      </c>
      <c r="S1688">
        <f t="shared" si="83"/>
        <v>2017</v>
      </c>
    </row>
    <row r="1689" spans="1:19" ht="32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42835.84375</v>
      </c>
      <c r="J1689" s="10">
        <v>42802.046817129631</v>
      </c>
      <c r="K1689" t="b">
        <v>0</v>
      </c>
      <c r="L1689">
        <v>39</v>
      </c>
      <c r="M1689" t="b">
        <v>0</v>
      </c>
      <c r="N1689" t="s">
        <v>8291</v>
      </c>
      <c r="O1689">
        <f t="shared" si="81"/>
        <v>31</v>
      </c>
      <c r="P1689" s="6">
        <f t="shared" si="82"/>
        <v>80.13</v>
      </c>
      <c r="Q1689" s="12" t="s">
        <v>8323</v>
      </c>
      <c r="R1689" t="s">
        <v>8345</v>
      </c>
      <c r="S1689">
        <f t="shared" si="83"/>
        <v>2017</v>
      </c>
    </row>
    <row r="1690" spans="1:19" ht="32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42834.492986111116</v>
      </c>
      <c r="J1690" s="10">
        <v>42804.534652777773</v>
      </c>
      <c r="K1690" t="b">
        <v>0</v>
      </c>
      <c r="L1690">
        <v>7</v>
      </c>
      <c r="M1690" t="b">
        <v>0</v>
      </c>
      <c r="N1690" t="s">
        <v>8291</v>
      </c>
      <c r="O1690">
        <f t="shared" si="81"/>
        <v>44</v>
      </c>
      <c r="P1690" s="6">
        <f t="shared" si="82"/>
        <v>253.14</v>
      </c>
      <c r="Q1690" s="12" t="s">
        <v>8323</v>
      </c>
      <c r="R1690" t="s">
        <v>8345</v>
      </c>
      <c r="S1690">
        <f t="shared" si="83"/>
        <v>2017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42810.900810185187</v>
      </c>
      <c r="J1691" s="10">
        <v>42780.942476851851</v>
      </c>
      <c r="K1691" t="b">
        <v>0</v>
      </c>
      <c r="L1691">
        <v>14</v>
      </c>
      <c r="M1691" t="b">
        <v>0</v>
      </c>
      <c r="N1691" t="s">
        <v>8291</v>
      </c>
      <c r="O1691">
        <f t="shared" si="81"/>
        <v>100</v>
      </c>
      <c r="P1691" s="6">
        <f t="shared" si="82"/>
        <v>171.43</v>
      </c>
      <c r="Q1691" s="12" t="s">
        <v>8323</v>
      </c>
      <c r="R1691" t="s">
        <v>8345</v>
      </c>
      <c r="S1691">
        <f t="shared" si="83"/>
        <v>2017</v>
      </c>
    </row>
    <row r="1692" spans="1:19" ht="32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42831.389374999999</v>
      </c>
      <c r="J1692" s="10">
        <v>42801.43104166667</v>
      </c>
      <c r="K1692" t="b">
        <v>0</v>
      </c>
      <c r="L1692">
        <v>11</v>
      </c>
      <c r="M1692" t="b">
        <v>0</v>
      </c>
      <c r="N1692" t="s">
        <v>8291</v>
      </c>
      <c r="O1692">
        <f t="shared" si="81"/>
        <v>25</v>
      </c>
      <c r="P1692" s="6">
        <f t="shared" si="82"/>
        <v>57.73</v>
      </c>
      <c r="Q1692" s="12" t="s">
        <v>8323</v>
      </c>
      <c r="R1692" t="s">
        <v>8345</v>
      </c>
      <c r="S1692">
        <f t="shared" si="83"/>
        <v>2017</v>
      </c>
    </row>
    <row r="1693" spans="1:19" ht="32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42828.041666666672</v>
      </c>
      <c r="J1693" s="10">
        <v>42795.701481481483</v>
      </c>
      <c r="K1693" t="b">
        <v>0</v>
      </c>
      <c r="L1693">
        <v>38</v>
      </c>
      <c r="M1693" t="b">
        <v>0</v>
      </c>
      <c r="N1693" t="s">
        <v>8291</v>
      </c>
      <c r="O1693">
        <f t="shared" si="81"/>
        <v>33</v>
      </c>
      <c r="P1693" s="6">
        <f t="shared" si="82"/>
        <v>264.26</v>
      </c>
      <c r="Q1693" s="12" t="s">
        <v>8323</v>
      </c>
      <c r="R1693" t="s">
        <v>8345</v>
      </c>
      <c r="S1693">
        <f t="shared" si="83"/>
        <v>2017</v>
      </c>
    </row>
    <row r="1694" spans="1:19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42820.999305555553</v>
      </c>
      <c r="J1694" s="10">
        <v>42788.151238425926</v>
      </c>
      <c r="K1694" t="b">
        <v>0</v>
      </c>
      <c r="L1694">
        <v>15</v>
      </c>
      <c r="M1694" t="b">
        <v>0</v>
      </c>
      <c r="N1694" t="s">
        <v>8291</v>
      </c>
      <c r="O1694">
        <f t="shared" si="81"/>
        <v>48</v>
      </c>
      <c r="P1694" s="6">
        <f t="shared" si="82"/>
        <v>159.33000000000001</v>
      </c>
      <c r="Q1694" s="12" t="s">
        <v>8323</v>
      </c>
      <c r="R1694" t="s">
        <v>8345</v>
      </c>
      <c r="S1694">
        <f t="shared" si="83"/>
        <v>2017</v>
      </c>
    </row>
    <row r="1695" spans="1:19" ht="32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42834.833333333328</v>
      </c>
      <c r="J1695" s="10">
        <v>42803.920277777783</v>
      </c>
      <c r="K1695" t="b">
        <v>0</v>
      </c>
      <c r="L1695">
        <v>8</v>
      </c>
      <c r="M1695" t="b">
        <v>0</v>
      </c>
      <c r="N1695" t="s">
        <v>8291</v>
      </c>
      <c r="O1695">
        <f t="shared" si="81"/>
        <v>9</v>
      </c>
      <c r="P1695" s="6">
        <f t="shared" si="82"/>
        <v>35</v>
      </c>
      <c r="Q1695" s="12" t="s">
        <v>8323</v>
      </c>
      <c r="R1695" t="s">
        <v>8345</v>
      </c>
      <c r="S1695">
        <f t="shared" si="83"/>
        <v>2017</v>
      </c>
    </row>
    <row r="1696" spans="1:19" ht="32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42821.191666666666</v>
      </c>
      <c r="J1696" s="10">
        <v>42791.669837962967</v>
      </c>
      <c r="K1696" t="b">
        <v>0</v>
      </c>
      <c r="L1696">
        <v>1</v>
      </c>
      <c r="M1696" t="b">
        <v>0</v>
      </c>
      <c r="N1696" t="s">
        <v>8291</v>
      </c>
      <c r="O1696">
        <f t="shared" si="81"/>
        <v>0</v>
      </c>
      <c r="P1696" s="6">
        <f t="shared" si="82"/>
        <v>5</v>
      </c>
      <c r="Q1696" s="12" t="s">
        <v>8323</v>
      </c>
      <c r="R1696" t="s">
        <v>8345</v>
      </c>
      <c r="S1696">
        <f t="shared" si="83"/>
        <v>2017</v>
      </c>
    </row>
    <row r="1697" spans="1:19" ht="32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42835.041666666672</v>
      </c>
      <c r="J1697" s="10">
        <v>42801.031412037039</v>
      </c>
      <c r="K1697" t="b">
        <v>0</v>
      </c>
      <c r="L1697">
        <v>23</v>
      </c>
      <c r="M1697" t="b">
        <v>0</v>
      </c>
      <c r="N1697" t="s">
        <v>8291</v>
      </c>
      <c r="O1697">
        <f t="shared" si="81"/>
        <v>12</v>
      </c>
      <c r="P1697" s="6">
        <f t="shared" si="82"/>
        <v>61.09</v>
      </c>
      <c r="Q1697" s="12" t="s">
        <v>8323</v>
      </c>
      <c r="R1697" t="s">
        <v>8345</v>
      </c>
      <c r="S1697">
        <f t="shared" si="83"/>
        <v>2017</v>
      </c>
    </row>
    <row r="1698" spans="1:19" ht="32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42826.027905092589</v>
      </c>
      <c r="J1698" s="10">
        <v>42796.069571759261</v>
      </c>
      <c r="K1698" t="b">
        <v>0</v>
      </c>
      <c r="L1698">
        <v>0</v>
      </c>
      <c r="M1698" t="b">
        <v>0</v>
      </c>
      <c r="N1698" t="s">
        <v>8291</v>
      </c>
      <c r="O1698">
        <f t="shared" si="81"/>
        <v>0</v>
      </c>
      <c r="P1698" s="6" t="str">
        <f t="shared" si="82"/>
        <v>0</v>
      </c>
      <c r="Q1698" s="12" t="s">
        <v>8323</v>
      </c>
      <c r="R1698" t="s">
        <v>8345</v>
      </c>
      <c r="S1698">
        <f t="shared" si="83"/>
        <v>2017</v>
      </c>
    </row>
    <row r="1699" spans="1:19" ht="32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42834.991296296299</v>
      </c>
      <c r="J1699" s="10">
        <v>42805.032962962963</v>
      </c>
      <c r="K1699" t="b">
        <v>0</v>
      </c>
      <c r="L1699">
        <v>22</v>
      </c>
      <c r="M1699" t="b">
        <v>0</v>
      </c>
      <c r="N1699" t="s">
        <v>8291</v>
      </c>
      <c r="O1699">
        <f t="shared" si="81"/>
        <v>20</v>
      </c>
      <c r="P1699" s="6">
        <f t="shared" si="82"/>
        <v>114.82</v>
      </c>
      <c r="Q1699" s="12" t="s">
        <v>8323</v>
      </c>
      <c r="R1699" t="s">
        <v>8345</v>
      </c>
      <c r="S1699">
        <f t="shared" si="83"/>
        <v>2017</v>
      </c>
    </row>
    <row r="1700" spans="1:19" ht="4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42820.147916666669</v>
      </c>
      <c r="J1700" s="10">
        <v>42796.207870370374</v>
      </c>
      <c r="K1700" t="b">
        <v>0</v>
      </c>
      <c r="L1700">
        <v>0</v>
      </c>
      <c r="M1700" t="b">
        <v>0</v>
      </c>
      <c r="N1700" t="s">
        <v>8291</v>
      </c>
      <c r="O1700">
        <f t="shared" si="81"/>
        <v>0</v>
      </c>
      <c r="P1700" s="6" t="str">
        <f t="shared" si="82"/>
        <v>0</v>
      </c>
      <c r="Q1700" s="12" t="s">
        <v>8323</v>
      </c>
      <c r="R1700" t="s">
        <v>8345</v>
      </c>
      <c r="S1700">
        <f t="shared" si="83"/>
        <v>2017</v>
      </c>
    </row>
    <row r="1701" spans="1:19" ht="32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42836.863946759258</v>
      </c>
      <c r="J1701" s="10">
        <v>42806.863946759258</v>
      </c>
      <c r="K1701" t="b">
        <v>0</v>
      </c>
      <c r="L1701">
        <v>4</v>
      </c>
      <c r="M1701" t="b">
        <v>0</v>
      </c>
      <c r="N1701" t="s">
        <v>8291</v>
      </c>
      <c r="O1701">
        <f t="shared" si="81"/>
        <v>4</v>
      </c>
      <c r="P1701" s="6">
        <f t="shared" si="82"/>
        <v>54</v>
      </c>
      <c r="Q1701" s="12" t="s">
        <v>8323</v>
      </c>
      <c r="R1701" t="s">
        <v>8345</v>
      </c>
      <c r="S1701">
        <f t="shared" si="83"/>
        <v>2017</v>
      </c>
    </row>
    <row r="1702" spans="1:19" ht="32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42826.166666666672</v>
      </c>
      <c r="J1702" s="10">
        <v>42796.071643518517</v>
      </c>
      <c r="K1702" t="b">
        <v>0</v>
      </c>
      <c r="L1702">
        <v>79</v>
      </c>
      <c r="M1702" t="b">
        <v>0</v>
      </c>
      <c r="N1702" t="s">
        <v>8291</v>
      </c>
      <c r="O1702">
        <f t="shared" si="81"/>
        <v>26</v>
      </c>
      <c r="P1702" s="6">
        <f t="shared" si="82"/>
        <v>65.97</v>
      </c>
      <c r="Q1702" s="12" t="s">
        <v>8323</v>
      </c>
      <c r="R1702" t="s">
        <v>8345</v>
      </c>
      <c r="S1702">
        <f t="shared" si="83"/>
        <v>2017</v>
      </c>
    </row>
    <row r="1703" spans="1:19" ht="32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42019.664409722223</v>
      </c>
      <c r="J1703" s="10">
        <v>41989.664409722223</v>
      </c>
      <c r="K1703" t="b">
        <v>0</v>
      </c>
      <c r="L1703">
        <v>2</v>
      </c>
      <c r="M1703" t="b">
        <v>0</v>
      </c>
      <c r="N1703" t="s">
        <v>8291</v>
      </c>
      <c r="O1703">
        <f t="shared" si="81"/>
        <v>0</v>
      </c>
      <c r="P1703" s="6">
        <f t="shared" si="82"/>
        <v>5</v>
      </c>
      <c r="Q1703" s="12" t="s">
        <v>8323</v>
      </c>
      <c r="R1703" t="s">
        <v>8345</v>
      </c>
      <c r="S1703">
        <f t="shared" si="83"/>
        <v>2014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42093.828125</v>
      </c>
      <c r="J1704" s="10">
        <v>42063.869791666672</v>
      </c>
      <c r="K1704" t="b">
        <v>0</v>
      </c>
      <c r="L1704">
        <v>1</v>
      </c>
      <c r="M1704" t="b">
        <v>0</v>
      </c>
      <c r="N1704" t="s">
        <v>8291</v>
      </c>
      <c r="O1704">
        <f t="shared" si="81"/>
        <v>0</v>
      </c>
      <c r="P1704" s="6">
        <f t="shared" si="82"/>
        <v>1</v>
      </c>
      <c r="Q1704" s="12" t="s">
        <v>8323</v>
      </c>
      <c r="R1704" t="s">
        <v>8345</v>
      </c>
      <c r="S1704">
        <f t="shared" si="83"/>
        <v>2015</v>
      </c>
    </row>
    <row r="1705" spans="1:19" ht="32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42247.281678240739</v>
      </c>
      <c r="J1705" s="10">
        <v>42187.281678240739</v>
      </c>
      <c r="K1705" t="b">
        <v>0</v>
      </c>
      <c r="L1705">
        <v>2</v>
      </c>
      <c r="M1705" t="b">
        <v>0</v>
      </c>
      <c r="N1705" t="s">
        <v>8291</v>
      </c>
      <c r="O1705">
        <f t="shared" si="81"/>
        <v>1</v>
      </c>
      <c r="P1705" s="6">
        <f t="shared" si="82"/>
        <v>25.5</v>
      </c>
      <c r="Q1705" s="12" t="s">
        <v>8323</v>
      </c>
      <c r="R1705" t="s">
        <v>8345</v>
      </c>
      <c r="S1705">
        <f t="shared" si="83"/>
        <v>2015</v>
      </c>
    </row>
    <row r="1706" spans="1:19" ht="16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42051.139733796299</v>
      </c>
      <c r="J1706" s="10">
        <v>42021.139733796299</v>
      </c>
      <c r="K1706" t="b">
        <v>0</v>
      </c>
      <c r="L1706">
        <v>11</v>
      </c>
      <c r="M1706" t="b">
        <v>0</v>
      </c>
      <c r="N1706" t="s">
        <v>8291</v>
      </c>
      <c r="O1706">
        <f t="shared" si="81"/>
        <v>65</v>
      </c>
      <c r="P1706" s="6">
        <f t="shared" si="82"/>
        <v>118.36</v>
      </c>
      <c r="Q1706" s="12" t="s">
        <v>8323</v>
      </c>
      <c r="R1706" t="s">
        <v>8345</v>
      </c>
      <c r="S1706">
        <f t="shared" si="83"/>
        <v>2015</v>
      </c>
    </row>
    <row r="1707" spans="1:19" ht="32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42256.666666666672</v>
      </c>
      <c r="J1707" s="10">
        <v>42245.016736111109</v>
      </c>
      <c r="K1707" t="b">
        <v>0</v>
      </c>
      <c r="L1707">
        <v>0</v>
      </c>
      <c r="M1707" t="b">
        <v>0</v>
      </c>
      <c r="N1707" t="s">
        <v>8291</v>
      </c>
      <c r="O1707">
        <f t="shared" si="81"/>
        <v>0</v>
      </c>
      <c r="P1707" s="6" t="str">
        <f t="shared" si="82"/>
        <v>0</v>
      </c>
      <c r="Q1707" s="12" t="s">
        <v>8323</v>
      </c>
      <c r="R1707" t="s">
        <v>8345</v>
      </c>
      <c r="S1707">
        <f t="shared" si="83"/>
        <v>2015</v>
      </c>
    </row>
    <row r="1708" spans="1:19" ht="32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42239.306388888886</v>
      </c>
      <c r="J1708" s="10">
        <v>42179.306388888886</v>
      </c>
      <c r="K1708" t="b">
        <v>0</v>
      </c>
      <c r="L1708">
        <v>0</v>
      </c>
      <c r="M1708" t="b">
        <v>0</v>
      </c>
      <c r="N1708" t="s">
        <v>8291</v>
      </c>
      <c r="O1708">
        <f t="shared" si="81"/>
        <v>0</v>
      </c>
      <c r="P1708" s="6" t="str">
        <f t="shared" si="82"/>
        <v>0</v>
      </c>
      <c r="Q1708" s="12" t="s">
        <v>8323</v>
      </c>
      <c r="R1708" t="s">
        <v>8345</v>
      </c>
      <c r="S1708">
        <f t="shared" si="83"/>
        <v>2015</v>
      </c>
    </row>
    <row r="1709" spans="1:19" ht="32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42457.679340277777</v>
      </c>
      <c r="J1709" s="10">
        <v>42427.721006944441</v>
      </c>
      <c r="K1709" t="b">
        <v>0</v>
      </c>
      <c r="L1709">
        <v>9</v>
      </c>
      <c r="M1709" t="b">
        <v>0</v>
      </c>
      <c r="N1709" t="s">
        <v>8291</v>
      </c>
      <c r="O1709">
        <f t="shared" si="81"/>
        <v>10</v>
      </c>
      <c r="P1709" s="6">
        <f t="shared" si="82"/>
        <v>54.11</v>
      </c>
      <c r="Q1709" s="12" t="s">
        <v>8323</v>
      </c>
      <c r="R1709" t="s">
        <v>8345</v>
      </c>
      <c r="S1709">
        <f t="shared" si="83"/>
        <v>2016</v>
      </c>
    </row>
    <row r="1710" spans="1:19" ht="32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42491.866967592592</v>
      </c>
      <c r="J1710" s="10">
        <v>42451.866967592592</v>
      </c>
      <c r="K1710" t="b">
        <v>0</v>
      </c>
      <c r="L1710">
        <v>0</v>
      </c>
      <c r="M1710" t="b">
        <v>0</v>
      </c>
      <c r="N1710" t="s">
        <v>8291</v>
      </c>
      <c r="O1710">
        <f t="shared" si="81"/>
        <v>0</v>
      </c>
      <c r="P1710" s="6" t="str">
        <f t="shared" si="82"/>
        <v>0</v>
      </c>
      <c r="Q1710" s="12" t="s">
        <v>8323</v>
      </c>
      <c r="R1710" t="s">
        <v>8345</v>
      </c>
      <c r="S1710">
        <f t="shared" si="83"/>
        <v>2016</v>
      </c>
    </row>
    <row r="1711" spans="1:19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41882.818749999999</v>
      </c>
      <c r="J1711" s="10">
        <v>41841.563819444447</v>
      </c>
      <c r="K1711" t="b">
        <v>0</v>
      </c>
      <c r="L1711">
        <v>4</v>
      </c>
      <c r="M1711" t="b">
        <v>0</v>
      </c>
      <c r="N1711" t="s">
        <v>8291</v>
      </c>
      <c r="O1711">
        <f t="shared" si="81"/>
        <v>5</v>
      </c>
      <c r="P1711" s="6">
        <f t="shared" si="82"/>
        <v>21.25</v>
      </c>
      <c r="Q1711" s="12" t="s">
        <v>8323</v>
      </c>
      <c r="R1711" t="s">
        <v>8345</v>
      </c>
      <c r="S1711">
        <f t="shared" si="83"/>
        <v>2014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42387.541666666672</v>
      </c>
      <c r="J1712" s="10">
        <v>42341.591296296298</v>
      </c>
      <c r="K1712" t="b">
        <v>0</v>
      </c>
      <c r="L1712">
        <v>1</v>
      </c>
      <c r="M1712" t="b">
        <v>0</v>
      </c>
      <c r="N1712" t="s">
        <v>8291</v>
      </c>
      <c r="O1712">
        <f t="shared" si="81"/>
        <v>1</v>
      </c>
      <c r="P1712" s="6">
        <f t="shared" si="82"/>
        <v>34</v>
      </c>
      <c r="Q1712" s="12" t="s">
        <v>8323</v>
      </c>
      <c r="R1712" t="s">
        <v>8345</v>
      </c>
      <c r="S1712">
        <f t="shared" si="83"/>
        <v>2015</v>
      </c>
    </row>
    <row r="1713" spans="1:19" ht="32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41883.646226851852</v>
      </c>
      <c r="J1713" s="10">
        <v>41852.646226851852</v>
      </c>
      <c r="K1713" t="b">
        <v>0</v>
      </c>
      <c r="L1713">
        <v>2</v>
      </c>
      <c r="M1713" t="b">
        <v>0</v>
      </c>
      <c r="N1713" t="s">
        <v>8291</v>
      </c>
      <c r="O1713">
        <f t="shared" si="81"/>
        <v>11</v>
      </c>
      <c r="P1713" s="6">
        <f t="shared" si="82"/>
        <v>525</v>
      </c>
      <c r="Q1713" s="12" t="s">
        <v>8323</v>
      </c>
      <c r="R1713" t="s">
        <v>8345</v>
      </c>
      <c r="S1713">
        <f t="shared" si="83"/>
        <v>2014</v>
      </c>
    </row>
    <row r="1714" spans="1:19" ht="32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42185.913807870369</v>
      </c>
      <c r="J1714" s="10">
        <v>42125.913807870369</v>
      </c>
      <c r="K1714" t="b">
        <v>0</v>
      </c>
      <c r="L1714">
        <v>0</v>
      </c>
      <c r="M1714" t="b">
        <v>0</v>
      </c>
      <c r="N1714" t="s">
        <v>8291</v>
      </c>
      <c r="O1714">
        <f t="shared" si="81"/>
        <v>0</v>
      </c>
      <c r="P1714" s="6" t="str">
        <f t="shared" si="82"/>
        <v>0</v>
      </c>
      <c r="Q1714" s="12" t="s">
        <v>8323</v>
      </c>
      <c r="R1714" t="s">
        <v>8345</v>
      </c>
      <c r="S1714">
        <f t="shared" si="83"/>
        <v>2015</v>
      </c>
    </row>
    <row r="1715" spans="1:19" ht="32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41917.801064814819</v>
      </c>
      <c r="J1715" s="10">
        <v>41887.801064814819</v>
      </c>
      <c r="K1715" t="b">
        <v>0</v>
      </c>
      <c r="L1715">
        <v>1</v>
      </c>
      <c r="M1715" t="b">
        <v>0</v>
      </c>
      <c r="N1715" t="s">
        <v>8291</v>
      </c>
      <c r="O1715">
        <f t="shared" si="81"/>
        <v>2</v>
      </c>
      <c r="P1715" s="6">
        <f t="shared" si="82"/>
        <v>50</v>
      </c>
      <c r="Q1715" s="12" t="s">
        <v>8323</v>
      </c>
      <c r="R1715" t="s">
        <v>8345</v>
      </c>
      <c r="S1715">
        <f t="shared" si="83"/>
        <v>2014</v>
      </c>
    </row>
    <row r="1716" spans="1:19" ht="32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42125.918530092589</v>
      </c>
      <c r="J1716" s="10">
        <v>42095.918530092589</v>
      </c>
      <c r="K1716" t="b">
        <v>0</v>
      </c>
      <c r="L1716">
        <v>17</v>
      </c>
      <c r="M1716" t="b">
        <v>0</v>
      </c>
      <c r="N1716" t="s">
        <v>8291</v>
      </c>
      <c r="O1716">
        <f t="shared" si="81"/>
        <v>8</v>
      </c>
      <c r="P1716" s="6">
        <f t="shared" si="82"/>
        <v>115.71</v>
      </c>
      <c r="Q1716" s="12" t="s">
        <v>8323</v>
      </c>
      <c r="R1716" t="s">
        <v>8345</v>
      </c>
      <c r="S1716">
        <f t="shared" si="83"/>
        <v>2015</v>
      </c>
    </row>
    <row r="1717" spans="1:19" ht="32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42094.140277777777</v>
      </c>
      <c r="J1717" s="10">
        <v>42064.217418981483</v>
      </c>
      <c r="K1717" t="b">
        <v>0</v>
      </c>
      <c r="L1717">
        <v>2</v>
      </c>
      <c r="M1717" t="b">
        <v>0</v>
      </c>
      <c r="N1717" t="s">
        <v>8291</v>
      </c>
      <c r="O1717">
        <f t="shared" si="81"/>
        <v>0</v>
      </c>
      <c r="P1717" s="6">
        <f t="shared" si="82"/>
        <v>5.5</v>
      </c>
      <c r="Q1717" s="12" t="s">
        <v>8323</v>
      </c>
      <c r="R1717" t="s">
        <v>8345</v>
      </c>
      <c r="S1717">
        <f t="shared" si="83"/>
        <v>2015</v>
      </c>
    </row>
    <row r="1718" spans="1:19" ht="32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42713.619201388894</v>
      </c>
      <c r="J1718" s="10">
        <v>42673.577534722222</v>
      </c>
      <c r="K1718" t="b">
        <v>0</v>
      </c>
      <c r="L1718">
        <v>3</v>
      </c>
      <c r="M1718" t="b">
        <v>0</v>
      </c>
      <c r="N1718" t="s">
        <v>8291</v>
      </c>
      <c r="O1718">
        <f t="shared" si="81"/>
        <v>8</v>
      </c>
      <c r="P1718" s="6">
        <f t="shared" si="82"/>
        <v>50</v>
      </c>
      <c r="Q1718" s="12" t="s">
        <v>8323</v>
      </c>
      <c r="R1718" t="s">
        <v>8345</v>
      </c>
      <c r="S1718">
        <f t="shared" si="83"/>
        <v>2016</v>
      </c>
    </row>
    <row r="1719" spans="1:19" ht="16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42481.166666666672</v>
      </c>
      <c r="J1719" s="10">
        <v>42460.981921296298</v>
      </c>
      <c r="K1719" t="b">
        <v>0</v>
      </c>
      <c r="L1719">
        <v>41</v>
      </c>
      <c r="M1719" t="b">
        <v>0</v>
      </c>
      <c r="N1719" t="s">
        <v>8291</v>
      </c>
      <c r="O1719">
        <f t="shared" si="81"/>
        <v>43</v>
      </c>
      <c r="P1719" s="6">
        <f t="shared" si="82"/>
        <v>34.020000000000003</v>
      </c>
      <c r="Q1719" s="12" t="s">
        <v>8323</v>
      </c>
      <c r="R1719" t="s">
        <v>8345</v>
      </c>
      <c r="S1719">
        <f t="shared" si="83"/>
        <v>2016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42504.207638888889</v>
      </c>
      <c r="J1720" s="10">
        <v>42460.610520833332</v>
      </c>
      <c r="K1720" t="b">
        <v>0</v>
      </c>
      <c r="L1720">
        <v>2</v>
      </c>
      <c r="M1720" t="b">
        <v>0</v>
      </c>
      <c r="N1720" t="s">
        <v>8291</v>
      </c>
      <c r="O1720">
        <f t="shared" si="81"/>
        <v>0</v>
      </c>
      <c r="P1720" s="6">
        <f t="shared" si="82"/>
        <v>37.5</v>
      </c>
      <c r="Q1720" s="12" t="s">
        <v>8323</v>
      </c>
      <c r="R1720" t="s">
        <v>8345</v>
      </c>
      <c r="S1720">
        <f t="shared" si="83"/>
        <v>2016</v>
      </c>
    </row>
    <row r="1721" spans="1:19" ht="32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41899.534618055557</v>
      </c>
      <c r="J1721" s="10">
        <v>41869.534618055557</v>
      </c>
      <c r="K1721" t="b">
        <v>0</v>
      </c>
      <c r="L1721">
        <v>3</v>
      </c>
      <c r="M1721" t="b">
        <v>0</v>
      </c>
      <c r="N1721" t="s">
        <v>8291</v>
      </c>
      <c r="O1721">
        <f t="shared" si="81"/>
        <v>1</v>
      </c>
      <c r="P1721" s="6">
        <f t="shared" si="82"/>
        <v>11.67</v>
      </c>
      <c r="Q1721" s="12" t="s">
        <v>8323</v>
      </c>
      <c r="R1721" t="s">
        <v>8345</v>
      </c>
      <c r="S1721">
        <f t="shared" si="83"/>
        <v>2014</v>
      </c>
    </row>
    <row r="1722" spans="1:19" ht="32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41952.824895833335</v>
      </c>
      <c r="J1722" s="10">
        <v>41922.783229166671</v>
      </c>
      <c r="K1722" t="b">
        <v>0</v>
      </c>
      <c r="L1722">
        <v>8</v>
      </c>
      <c r="M1722" t="b">
        <v>0</v>
      </c>
      <c r="N1722" t="s">
        <v>8291</v>
      </c>
      <c r="O1722">
        <f t="shared" si="81"/>
        <v>6</v>
      </c>
      <c r="P1722" s="6">
        <f t="shared" si="82"/>
        <v>28.13</v>
      </c>
      <c r="Q1722" s="12" t="s">
        <v>8323</v>
      </c>
      <c r="R1722" t="s">
        <v>8345</v>
      </c>
      <c r="S1722">
        <f t="shared" si="83"/>
        <v>2014</v>
      </c>
    </row>
    <row r="1723" spans="1:19" ht="32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42349.461377314816</v>
      </c>
      <c r="J1723" s="10">
        <v>42319.461377314816</v>
      </c>
      <c r="K1723" t="b">
        <v>0</v>
      </c>
      <c r="L1723">
        <v>0</v>
      </c>
      <c r="M1723" t="b">
        <v>0</v>
      </c>
      <c r="N1723" t="s">
        <v>8291</v>
      </c>
      <c r="O1723">
        <f t="shared" si="81"/>
        <v>0</v>
      </c>
      <c r="P1723" s="6" t="str">
        <f t="shared" si="82"/>
        <v>0</v>
      </c>
      <c r="Q1723" s="12" t="s">
        <v>8323</v>
      </c>
      <c r="R1723" t="s">
        <v>8345</v>
      </c>
      <c r="S1723">
        <f t="shared" si="83"/>
        <v>2015</v>
      </c>
    </row>
    <row r="1724" spans="1:19" ht="32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42463.006944444445</v>
      </c>
      <c r="J1724" s="10">
        <v>42425.960983796293</v>
      </c>
      <c r="K1724" t="b">
        <v>0</v>
      </c>
      <c r="L1724">
        <v>1</v>
      </c>
      <c r="M1724" t="b">
        <v>0</v>
      </c>
      <c r="N1724" t="s">
        <v>8291</v>
      </c>
      <c r="O1724">
        <f t="shared" si="81"/>
        <v>0</v>
      </c>
      <c r="P1724" s="6">
        <f t="shared" si="82"/>
        <v>1</v>
      </c>
      <c r="Q1724" s="12" t="s">
        <v>8323</v>
      </c>
      <c r="R1724" t="s">
        <v>8345</v>
      </c>
      <c r="S1724">
        <f t="shared" si="83"/>
        <v>2016</v>
      </c>
    </row>
    <row r="1725" spans="1:19" ht="32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42186.25</v>
      </c>
      <c r="J1725" s="10">
        <v>42129.82540509259</v>
      </c>
      <c r="K1725" t="b">
        <v>0</v>
      </c>
      <c r="L1725">
        <v>3</v>
      </c>
      <c r="M1725" t="b">
        <v>0</v>
      </c>
      <c r="N1725" t="s">
        <v>8291</v>
      </c>
      <c r="O1725">
        <f t="shared" si="81"/>
        <v>7</v>
      </c>
      <c r="P1725" s="6">
        <f t="shared" si="82"/>
        <v>216.67</v>
      </c>
      <c r="Q1725" s="12" t="s">
        <v>8323</v>
      </c>
      <c r="R1725" t="s">
        <v>8345</v>
      </c>
      <c r="S1725">
        <f t="shared" si="83"/>
        <v>2015</v>
      </c>
    </row>
    <row r="1726" spans="1:19" ht="32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41942.932430555556</v>
      </c>
      <c r="J1726" s="10">
        <v>41912.932430555556</v>
      </c>
      <c r="K1726" t="b">
        <v>0</v>
      </c>
      <c r="L1726">
        <v>4</v>
      </c>
      <c r="M1726" t="b">
        <v>0</v>
      </c>
      <c r="N1726" t="s">
        <v>8291</v>
      </c>
      <c r="O1726">
        <f t="shared" si="81"/>
        <v>1</v>
      </c>
      <c r="P1726" s="6">
        <f t="shared" si="82"/>
        <v>8.75</v>
      </c>
      <c r="Q1726" s="12" t="s">
        <v>8323</v>
      </c>
      <c r="R1726" t="s">
        <v>8345</v>
      </c>
      <c r="S1726">
        <f t="shared" si="83"/>
        <v>2014</v>
      </c>
    </row>
    <row r="1727" spans="1:19" ht="32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41875.968159722222</v>
      </c>
      <c r="J1727" s="10">
        <v>41845.968159722222</v>
      </c>
      <c r="K1727" t="b">
        <v>0</v>
      </c>
      <c r="L1727">
        <v>9</v>
      </c>
      <c r="M1727" t="b">
        <v>0</v>
      </c>
      <c r="N1727" t="s">
        <v>8291</v>
      </c>
      <c r="O1727">
        <f t="shared" si="81"/>
        <v>10</v>
      </c>
      <c r="P1727" s="6">
        <f t="shared" si="82"/>
        <v>62.22</v>
      </c>
      <c r="Q1727" s="12" t="s">
        <v>8323</v>
      </c>
      <c r="R1727" t="s">
        <v>8345</v>
      </c>
      <c r="S1727">
        <f t="shared" si="83"/>
        <v>2014</v>
      </c>
    </row>
    <row r="1728" spans="1:19" ht="16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41817.919722222221</v>
      </c>
      <c r="J1728" s="10">
        <v>41788.919722222221</v>
      </c>
      <c r="K1728" t="b">
        <v>0</v>
      </c>
      <c r="L1728">
        <v>16</v>
      </c>
      <c r="M1728" t="b">
        <v>0</v>
      </c>
      <c r="N1728" t="s">
        <v>8291</v>
      </c>
      <c r="O1728">
        <f t="shared" si="81"/>
        <v>34</v>
      </c>
      <c r="P1728" s="6">
        <f t="shared" si="82"/>
        <v>137.25</v>
      </c>
      <c r="Q1728" s="12" t="s">
        <v>8323</v>
      </c>
      <c r="R1728" t="s">
        <v>8345</v>
      </c>
      <c r="S1728">
        <f t="shared" si="83"/>
        <v>2014</v>
      </c>
    </row>
    <row r="1729" spans="1:19" ht="32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42099.458333333328</v>
      </c>
      <c r="J1729" s="10">
        <v>42044.927974537037</v>
      </c>
      <c r="K1729" t="b">
        <v>0</v>
      </c>
      <c r="L1729">
        <v>1</v>
      </c>
      <c r="M1729" t="b">
        <v>0</v>
      </c>
      <c r="N1729" t="s">
        <v>8291</v>
      </c>
      <c r="O1729">
        <f t="shared" si="81"/>
        <v>0</v>
      </c>
      <c r="P1729" s="6">
        <f t="shared" si="82"/>
        <v>1</v>
      </c>
      <c r="Q1729" s="12" t="s">
        <v>8323</v>
      </c>
      <c r="R1729" t="s">
        <v>8345</v>
      </c>
      <c r="S1729">
        <f t="shared" si="83"/>
        <v>2015</v>
      </c>
    </row>
    <row r="1730" spans="1:19" ht="32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42298.625856481478</v>
      </c>
      <c r="J1730" s="10">
        <v>42268.625856481478</v>
      </c>
      <c r="K1730" t="b">
        <v>0</v>
      </c>
      <c r="L1730">
        <v>7</v>
      </c>
      <c r="M1730" t="b">
        <v>0</v>
      </c>
      <c r="N1730" t="s">
        <v>8291</v>
      </c>
      <c r="O1730">
        <f t="shared" si="81"/>
        <v>68</v>
      </c>
      <c r="P1730" s="6">
        <f t="shared" si="82"/>
        <v>122.14</v>
      </c>
      <c r="Q1730" s="12" t="s">
        <v>8323</v>
      </c>
      <c r="R1730" t="s">
        <v>8345</v>
      </c>
      <c r="S1730">
        <f t="shared" si="83"/>
        <v>2015</v>
      </c>
    </row>
    <row r="1731" spans="1:19" ht="32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42531.052152777775</v>
      </c>
      <c r="J1731" s="10">
        <v>42471.052152777775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 s="6" t="str">
        <f t="shared" si="82"/>
        <v>0</v>
      </c>
      <c r="Q1731" s="12" t="s">
        <v>8323</v>
      </c>
      <c r="R1731" t="s">
        <v>8345</v>
      </c>
      <c r="S1731">
        <f t="shared" si="83"/>
        <v>2016</v>
      </c>
    </row>
    <row r="1732" spans="1:19" ht="32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42302.087766203702</v>
      </c>
      <c r="J1732" s="10">
        <v>42272.087766203702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 s="6" t="str">
        <f t="shared" si="82"/>
        <v>0</v>
      </c>
      <c r="Q1732" s="12" t="s">
        <v>8323</v>
      </c>
      <c r="R1732" t="s">
        <v>8345</v>
      </c>
      <c r="S1732">
        <f t="shared" si="83"/>
        <v>2015</v>
      </c>
    </row>
    <row r="1733" spans="1:19" ht="16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42166.625</v>
      </c>
      <c r="J1733" s="10">
        <v>42152.906851851847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 s="6" t="str">
        <f t="shared" si="82"/>
        <v>0</v>
      </c>
      <c r="Q1733" s="12" t="s">
        <v>8323</v>
      </c>
      <c r="R1733" t="s">
        <v>8345</v>
      </c>
      <c r="S1733">
        <f t="shared" si="83"/>
        <v>2015</v>
      </c>
    </row>
    <row r="1734" spans="1:19" ht="32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42385.208333333328</v>
      </c>
      <c r="J1734" s="10">
        <v>42325.683807870373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 s="6" t="str">
        <f t="shared" si="82"/>
        <v>0</v>
      </c>
      <c r="Q1734" s="12" t="s">
        <v>8323</v>
      </c>
      <c r="R1734" t="s">
        <v>8345</v>
      </c>
      <c r="S1734">
        <f t="shared" si="83"/>
        <v>2015</v>
      </c>
    </row>
    <row r="1735" spans="1:19" ht="32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42626.895833333328</v>
      </c>
      <c r="J1735" s="10">
        <v>42614.675625000003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 s="6" t="str">
        <f t="shared" si="82"/>
        <v>0</v>
      </c>
      <c r="Q1735" s="12" t="s">
        <v>8323</v>
      </c>
      <c r="R1735" t="s">
        <v>8345</v>
      </c>
      <c r="S1735">
        <f t="shared" si="83"/>
        <v>2016</v>
      </c>
    </row>
    <row r="1736" spans="1:19" ht="32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42132.036527777775</v>
      </c>
      <c r="J1736" s="10">
        <v>42102.036527777775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 s="6">
        <f t="shared" si="82"/>
        <v>1</v>
      </c>
      <c r="Q1736" s="12" t="s">
        <v>8323</v>
      </c>
      <c r="R1736" t="s">
        <v>8345</v>
      </c>
      <c r="S1736">
        <f t="shared" si="83"/>
        <v>2015</v>
      </c>
    </row>
    <row r="1737" spans="1:19" ht="32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42589.81417824074</v>
      </c>
      <c r="J1737" s="10">
        <v>42559.81417824074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 s="6">
        <f t="shared" si="82"/>
        <v>55</v>
      </c>
      <c r="Q1737" s="12" t="s">
        <v>8323</v>
      </c>
      <c r="R1737" t="s">
        <v>8345</v>
      </c>
      <c r="S1737">
        <f t="shared" si="83"/>
        <v>2016</v>
      </c>
    </row>
    <row r="1738" spans="1:19" ht="16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42316.90315972222</v>
      </c>
      <c r="J1738" s="10">
        <v>42286.861493055556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84">ROUND(E1738/D1738*100,0)</f>
        <v>1</v>
      </c>
      <c r="P1738" s="6">
        <f t="shared" ref="P1738:P1801" si="85">IFERROR(ROUND(E1738/L1738,2),"0")</f>
        <v>22</v>
      </c>
      <c r="Q1738" s="12" t="s">
        <v>8323</v>
      </c>
      <c r="R1738" t="s">
        <v>8345</v>
      </c>
      <c r="S1738">
        <f t="shared" ref="S1738:S1801" si="86">YEAR(J1738)</f>
        <v>2015</v>
      </c>
    </row>
    <row r="1739" spans="1:19" ht="32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42205.948981481481</v>
      </c>
      <c r="J1739" s="10">
        <v>42175.948981481481</v>
      </c>
      <c r="K1739" t="b">
        <v>0</v>
      </c>
      <c r="L1739">
        <v>15</v>
      </c>
      <c r="M1739" t="b">
        <v>0</v>
      </c>
      <c r="N1739" t="s">
        <v>8291</v>
      </c>
      <c r="O1739">
        <f t="shared" si="84"/>
        <v>21</v>
      </c>
      <c r="P1739" s="6">
        <f t="shared" si="85"/>
        <v>56.67</v>
      </c>
      <c r="Q1739" s="12" t="s">
        <v>8323</v>
      </c>
      <c r="R1739" t="s">
        <v>8345</v>
      </c>
      <c r="S1739">
        <f t="shared" si="86"/>
        <v>2015</v>
      </c>
    </row>
    <row r="1740" spans="1:19" ht="16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41914.874328703707</v>
      </c>
      <c r="J1740" s="10">
        <v>41884.874328703707</v>
      </c>
      <c r="K1740" t="b">
        <v>0</v>
      </c>
      <c r="L1740">
        <v>1</v>
      </c>
      <c r="M1740" t="b">
        <v>0</v>
      </c>
      <c r="N1740" t="s">
        <v>8291</v>
      </c>
      <c r="O1740">
        <f t="shared" si="84"/>
        <v>0</v>
      </c>
      <c r="P1740" s="6">
        <f t="shared" si="85"/>
        <v>20</v>
      </c>
      <c r="Q1740" s="12" t="s">
        <v>8323</v>
      </c>
      <c r="R1740" t="s">
        <v>8345</v>
      </c>
      <c r="S1740">
        <f t="shared" si="86"/>
        <v>2014</v>
      </c>
    </row>
    <row r="1741" spans="1:19" ht="32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42494.832546296297</v>
      </c>
      <c r="J1741" s="10">
        <v>42435.874212962968</v>
      </c>
      <c r="K1741" t="b">
        <v>0</v>
      </c>
      <c r="L1741">
        <v>1</v>
      </c>
      <c r="M1741" t="b">
        <v>0</v>
      </c>
      <c r="N1741" t="s">
        <v>8291</v>
      </c>
      <c r="O1741">
        <f t="shared" si="84"/>
        <v>0</v>
      </c>
      <c r="P1741" s="6">
        <f t="shared" si="85"/>
        <v>1</v>
      </c>
      <c r="Q1741" s="12" t="s">
        <v>8323</v>
      </c>
      <c r="R1741" t="s">
        <v>8345</v>
      </c>
      <c r="S1741">
        <f t="shared" si="86"/>
        <v>2016</v>
      </c>
    </row>
    <row r="1742" spans="1:19" ht="32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42201.817384259259</v>
      </c>
      <c r="J1742" s="10">
        <v>42171.817384259259</v>
      </c>
      <c r="K1742" t="b">
        <v>0</v>
      </c>
      <c r="L1742">
        <v>0</v>
      </c>
      <c r="M1742" t="b">
        <v>0</v>
      </c>
      <c r="N1742" t="s">
        <v>8291</v>
      </c>
      <c r="O1742">
        <f t="shared" si="84"/>
        <v>0</v>
      </c>
      <c r="P1742" s="6" t="str">
        <f t="shared" si="85"/>
        <v>0</v>
      </c>
      <c r="Q1742" s="12" t="s">
        <v>8323</v>
      </c>
      <c r="R1742" t="s">
        <v>8345</v>
      </c>
      <c r="S1742">
        <f t="shared" si="86"/>
        <v>2015</v>
      </c>
    </row>
    <row r="1743" spans="1:19" ht="16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42165.628136574072</v>
      </c>
      <c r="J1743" s="10">
        <v>42120.628136574072</v>
      </c>
      <c r="K1743" t="b">
        <v>0</v>
      </c>
      <c r="L1743">
        <v>52</v>
      </c>
      <c r="M1743" t="b">
        <v>1</v>
      </c>
      <c r="N1743" t="s">
        <v>8283</v>
      </c>
      <c r="O1743">
        <f t="shared" si="84"/>
        <v>111</v>
      </c>
      <c r="P1743" s="6">
        <f t="shared" si="85"/>
        <v>25.58</v>
      </c>
      <c r="Q1743" s="12" t="s">
        <v>8336</v>
      </c>
      <c r="R1743" t="s">
        <v>8337</v>
      </c>
      <c r="S1743">
        <f t="shared" si="86"/>
        <v>2015</v>
      </c>
    </row>
    <row r="1744" spans="1:19" ht="32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42742.875</v>
      </c>
      <c r="J1744" s="10">
        <v>42710.876967592594</v>
      </c>
      <c r="K1744" t="b">
        <v>0</v>
      </c>
      <c r="L1744">
        <v>34</v>
      </c>
      <c r="M1744" t="b">
        <v>1</v>
      </c>
      <c r="N1744" t="s">
        <v>8283</v>
      </c>
      <c r="O1744">
        <f t="shared" si="84"/>
        <v>109</v>
      </c>
      <c r="P1744" s="6">
        <f t="shared" si="85"/>
        <v>63.97</v>
      </c>
      <c r="Q1744" s="12" t="s">
        <v>8336</v>
      </c>
      <c r="R1744" t="s">
        <v>8337</v>
      </c>
      <c r="S1744">
        <f t="shared" si="86"/>
        <v>2016</v>
      </c>
    </row>
    <row r="1745" spans="1:19" ht="32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42609.165972222225</v>
      </c>
      <c r="J1745" s="10">
        <v>42586.925636574073</v>
      </c>
      <c r="K1745" t="b">
        <v>0</v>
      </c>
      <c r="L1745">
        <v>67</v>
      </c>
      <c r="M1745" t="b">
        <v>1</v>
      </c>
      <c r="N1745" t="s">
        <v>8283</v>
      </c>
      <c r="O1745">
        <f t="shared" si="84"/>
        <v>100</v>
      </c>
      <c r="P1745" s="6">
        <f t="shared" si="85"/>
        <v>89.93</v>
      </c>
      <c r="Q1745" s="12" t="s">
        <v>8336</v>
      </c>
      <c r="R1745" t="s">
        <v>8337</v>
      </c>
      <c r="S1745">
        <f t="shared" si="86"/>
        <v>2016</v>
      </c>
    </row>
    <row r="1746" spans="1:19" ht="32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42071.563391203701</v>
      </c>
      <c r="J1746" s="10">
        <v>42026.605057870373</v>
      </c>
      <c r="K1746" t="b">
        <v>0</v>
      </c>
      <c r="L1746">
        <v>70</v>
      </c>
      <c r="M1746" t="b">
        <v>1</v>
      </c>
      <c r="N1746" t="s">
        <v>8283</v>
      </c>
      <c r="O1746">
        <f t="shared" si="84"/>
        <v>118</v>
      </c>
      <c r="P1746" s="6">
        <f t="shared" si="85"/>
        <v>93.07</v>
      </c>
      <c r="Q1746" s="12" t="s">
        <v>8336</v>
      </c>
      <c r="R1746" t="s">
        <v>8337</v>
      </c>
      <c r="S1746">
        <f t="shared" si="86"/>
        <v>2015</v>
      </c>
    </row>
    <row r="1747" spans="1:19" ht="32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42726.083333333328</v>
      </c>
      <c r="J1747" s="10">
        <v>42690.259699074071</v>
      </c>
      <c r="K1747" t="b">
        <v>0</v>
      </c>
      <c r="L1747">
        <v>89</v>
      </c>
      <c r="M1747" t="b">
        <v>1</v>
      </c>
      <c r="N1747" t="s">
        <v>8283</v>
      </c>
      <c r="O1747">
        <f t="shared" si="84"/>
        <v>114</v>
      </c>
      <c r="P1747" s="6">
        <f t="shared" si="85"/>
        <v>89.67</v>
      </c>
      <c r="Q1747" s="12" t="s">
        <v>8336</v>
      </c>
      <c r="R1747" t="s">
        <v>8337</v>
      </c>
      <c r="S1747">
        <f t="shared" si="86"/>
        <v>2016</v>
      </c>
    </row>
    <row r="1748" spans="1:19" ht="32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42698.083333333328</v>
      </c>
      <c r="J1748" s="10">
        <v>42668.176701388889</v>
      </c>
      <c r="K1748" t="b">
        <v>0</v>
      </c>
      <c r="L1748">
        <v>107</v>
      </c>
      <c r="M1748" t="b">
        <v>1</v>
      </c>
      <c r="N1748" t="s">
        <v>8283</v>
      </c>
      <c r="O1748">
        <f t="shared" si="84"/>
        <v>148</v>
      </c>
      <c r="P1748" s="6">
        <f t="shared" si="85"/>
        <v>207.62</v>
      </c>
      <c r="Q1748" s="12" t="s">
        <v>8336</v>
      </c>
      <c r="R1748" t="s">
        <v>8337</v>
      </c>
      <c r="S1748">
        <f t="shared" si="86"/>
        <v>2016</v>
      </c>
    </row>
    <row r="1749" spans="1:19" ht="32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42321.625</v>
      </c>
      <c r="J1749" s="10">
        <v>42292.435532407406</v>
      </c>
      <c r="K1749" t="b">
        <v>0</v>
      </c>
      <c r="L1749">
        <v>159</v>
      </c>
      <c r="M1749" t="b">
        <v>1</v>
      </c>
      <c r="N1749" t="s">
        <v>8283</v>
      </c>
      <c r="O1749">
        <f t="shared" si="84"/>
        <v>105</v>
      </c>
      <c r="P1749" s="6">
        <f t="shared" si="85"/>
        <v>59.41</v>
      </c>
      <c r="Q1749" s="12" t="s">
        <v>8336</v>
      </c>
      <c r="R1749" t="s">
        <v>8337</v>
      </c>
      <c r="S1749">
        <f t="shared" si="86"/>
        <v>2015</v>
      </c>
    </row>
    <row r="1750" spans="1:19" ht="16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42249.950729166667</v>
      </c>
      <c r="J1750" s="10">
        <v>42219.950729166667</v>
      </c>
      <c r="K1750" t="b">
        <v>0</v>
      </c>
      <c r="L1750">
        <v>181</v>
      </c>
      <c r="M1750" t="b">
        <v>1</v>
      </c>
      <c r="N1750" t="s">
        <v>8283</v>
      </c>
      <c r="O1750">
        <f t="shared" si="84"/>
        <v>130</v>
      </c>
      <c r="P1750" s="6">
        <f t="shared" si="85"/>
        <v>358.97</v>
      </c>
      <c r="Q1750" s="12" t="s">
        <v>8336</v>
      </c>
      <c r="R1750" t="s">
        <v>8337</v>
      </c>
      <c r="S1750">
        <f t="shared" si="86"/>
        <v>2015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42795.791666666672</v>
      </c>
      <c r="J1751" s="10">
        <v>42758.975937499999</v>
      </c>
      <c r="K1751" t="b">
        <v>0</v>
      </c>
      <c r="L1751">
        <v>131</v>
      </c>
      <c r="M1751" t="b">
        <v>1</v>
      </c>
      <c r="N1751" t="s">
        <v>8283</v>
      </c>
      <c r="O1751">
        <f t="shared" si="84"/>
        <v>123</v>
      </c>
      <c r="P1751" s="6">
        <f t="shared" si="85"/>
        <v>94.74</v>
      </c>
      <c r="Q1751" s="12" t="s">
        <v>8336</v>
      </c>
      <c r="R1751" t="s">
        <v>8337</v>
      </c>
      <c r="S1751">
        <f t="shared" si="86"/>
        <v>2017</v>
      </c>
    </row>
    <row r="1752" spans="1:19" ht="32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42479.836851851855</v>
      </c>
      <c r="J1752" s="10">
        <v>42454.836851851855</v>
      </c>
      <c r="K1752" t="b">
        <v>0</v>
      </c>
      <c r="L1752">
        <v>125</v>
      </c>
      <c r="M1752" t="b">
        <v>1</v>
      </c>
      <c r="N1752" t="s">
        <v>8283</v>
      </c>
      <c r="O1752">
        <f t="shared" si="84"/>
        <v>202</v>
      </c>
      <c r="P1752" s="6">
        <f t="shared" si="85"/>
        <v>80.650000000000006</v>
      </c>
      <c r="Q1752" s="12" t="s">
        <v>8336</v>
      </c>
      <c r="R1752" t="s">
        <v>8337</v>
      </c>
      <c r="S1752">
        <f t="shared" si="86"/>
        <v>2016</v>
      </c>
    </row>
    <row r="1753" spans="1:19" ht="16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42082.739849537036</v>
      </c>
      <c r="J1753" s="10">
        <v>42052.7815162037</v>
      </c>
      <c r="K1753" t="b">
        <v>0</v>
      </c>
      <c r="L1753">
        <v>61</v>
      </c>
      <c r="M1753" t="b">
        <v>1</v>
      </c>
      <c r="N1753" t="s">
        <v>8283</v>
      </c>
      <c r="O1753">
        <f t="shared" si="84"/>
        <v>103</v>
      </c>
      <c r="P1753" s="6">
        <f t="shared" si="85"/>
        <v>168.69</v>
      </c>
      <c r="Q1753" s="12" t="s">
        <v>8336</v>
      </c>
      <c r="R1753" t="s">
        <v>8337</v>
      </c>
      <c r="S1753">
        <f t="shared" si="86"/>
        <v>2015</v>
      </c>
    </row>
    <row r="1754" spans="1:19" ht="16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42657.253263888888</v>
      </c>
      <c r="J1754" s="10">
        <v>42627.253263888888</v>
      </c>
      <c r="K1754" t="b">
        <v>0</v>
      </c>
      <c r="L1754">
        <v>90</v>
      </c>
      <c r="M1754" t="b">
        <v>1</v>
      </c>
      <c r="N1754" t="s">
        <v>8283</v>
      </c>
      <c r="O1754">
        <f t="shared" si="84"/>
        <v>260</v>
      </c>
      <c r="P1754" s="6">
        <f t="shared" si="85"/>
        <v>34.69</v>
      </c>
      <c r="Q1754" s="12" t="s">
        <v>8336</v>
      </c>
      <c r="R1754" t="s">
        <v>8337</v>
      </c>
      <c r="S1754">
        <f t="shared" si="86"/>
        <v>2016</v>
      </c>
    </row>
    <row r="1755" spans="1:19" ht="32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42450.707962962959</v>
      </c>
      <c r="J1755" s="10">
        <v>42420.74962962963</v>
      </c>
      <c r="K1755" t="b">
        <v>0</v>
      </c>
      <c r="L1755">
        <v>35</v>
      </c>
      <c r="M1755" t="b">
        <v>1</v>
      </c>
      <c r="N1755" t="s">
        <v>8283</v>
      </c>
      <c r="O1755">
        <f t="shared" si="84"/>
        <v>108</v>
      </c>
      <c r="P1755" s="6">
        <f t="shared" si="85"/>
        <v>462.86</v>
      </c>
      <c r="Q1755" s="12" t="s">
        <v>8336</v>
      </c>
      <c r="R1755" t="s">
        <v>8337</v>
      </c>
      <c r="S1755">
        <f t="shared" si="86"/>
        <v>2016</v>
      </c>
    </row>
    <row r="1756" spans="1:19" ht="32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42097.835104166668</v>
      </c>
      <c r="J1756" s="10">
        <v>42067.876770833333</v>
      </c>
      <c r="K1756" t="b">
        <v>0</v>
      </c>
      <c r="L1756">
        <v>90</v>
      </c>
      <c r="M1756" t="b">
        <v>1</v>
      </c>
      <c r="N1756" t="s">
        <v>8283</v>
      </c>
      <c r="O1756">
        <f t="shared" si="84"/>
        <v>111</v>
      </c>
      <c r="P1756" s="6">
        <f t="shared" si="85"/>
        <v>104.39</v>
      </c>
      <c r="Q1756" s="12" t="s">
        <v>8336</v>
      </c>
      <c r="R1756" t="s">
        <v>8337</v>
      </c>
      <c r="S1756">
        <f t="shared" si="86"/>
        <v>2015</v>
      </c>
    </row>
    <row r="1757" spans="1:19" ht="32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42282.788900462961</v>
      </c>
      <c r="J1757" s="10">
        <v>42252.788900462961</v>
      </c>
      <c r="K1757" t="b">
        <v>0</v>
      </c>
      <c r="L1757">
        <v>4</v>
      </c>
      <c r="M1757" t="b">
        <v>1</v>
      </c>
      <c r="N1757" t="s">
        <v>8283</v>
      </c>
      <c r="O1757">
        <f t="shared" si="84"/>
        <v>120</v>
      </c>
      <c r="P1757" s="6">
        <f t="shared" si="85"/>
        <v>7.5</v>
      </c>
      <c r="Q1757" s="12" t="s">
        <v>8336</v>
      </c>
      <c r="R1757" t="s">
        <v>8337</v>
      </c>
      <c r="S1757">
        <f t="shared" si="86"/>
        <v>2015</v>
      </c>
    </row>
    <row r="1758" spans="1:19" ht="32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42611.167465277773</v>
      </c>
      <c r="J1758" s="10">
        <v>42571.167465277773</v>
      </c>
      <c r="K1758" t="b">
        <v>0</v>
      </c>
      <c r="L1758">
        <v>120</v>
      </c>
      <c r="M1758" t="b">
        <v>1</v>
      </c>
      <c r="N1758" t="s">
        <v>8283</v>
      </c>
      <c r="O1758">
        <f t="shared" si="84"/>
        <v>103</v>
      </c>
      <c r="P1758" s="6">
        <f t="shared" si="85"/>
        <v>47.13</v>
      </c>
      <c r="Q1758" s="12" t="s">
        <v>8336</v>
      </c>
      <c r="R1758" t="s">
        <v>8337</v>
      </c>
      <c r="S1758">
        <f t="shared" si="86"/>
        <v>2016</v>
      </c>
    </row>
    <row r="1759" spans="1:19" ht="16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42763.811805555553</v>
      </c>
      <c r="J1759" s="10">
        <v>42733.827349537038</v>
      </c>
      <c r="K1759" t="b">
        <v>0</v>
      </c>
      <c r="L1759">
        <v>14</v>
      </c>
      <c r="M1759" t="b">
        <v>1</v>
      </c>
      <c r="N1759" t="s">
        <v>8283</v>
      </c>
      <c r="O1759">
        <f t="shared" si="84"/>
        <v>116</v>
      </c>
      <c r="P1759" s="6">
        <f t="shared" si="85"/>
        <v>414.29</v>
      </c>
      <c r="Q1759" s="12" t="s">
        <v>8336</v>
      </c>
      <c r="R1759" t="s">
        <v>8337</v>
      </c>
      <c r="S1759">
        <f t="shared" si="86"/>
        <v>2016</v>
      </c>
    </row>
    <row r="1760" spans="1:19" ht="32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42565.955925925926</v>
      </c>
      <c r="J1760" s="10">
        <v>42505.955925925926</v>
      </c>
      <c r="K1760" t="b">
        <v>0</v>
      </c>
      <c r="L1760">
        <v>27</v>
      </c>
      <c r="M1760" t="b">
        <v>1</v>
      </c>
      <c r="N1760" t="s">
        <v>8283</v>
      </c>
      <c r="O1760">
        <f t="shared" si="84"/>
        <v>115</v>
      </c>
      <c r="P1760" s="6">
        <f t="shared" si="85"/>
        <v>42.48</v>
      </c>
      <c r="Q1760" s="12" t="s">
        <v>8336</v>
      </c>
      <c r="R1760" t="s">
        <v>8337</v>
      </c>
      <c r="S1760">
        <f t="shared" si="86"/>
        <v>2016</v>
      </c>
    </row>
    <row r="1761" spans="1:19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42088.787372685183</v>
      </c>
      <c r="J1761" s="10">
        <v>42068.829039351855</v>
      </c>
      <c r="K1761" t="b">
        <v>0</v>
      </c>
      <c r="L1761">
        <v>49</v>
      </c>
      <c r="M1761" t="b">
        <v>1</v>
      </c>
      <c r="N1761" t="s">
        <v>8283</v>
      </c>
      <c r="O1761">
        <f t="shared" si="84"/>
        <v>107</v>
      </c>
      <c r="P1761" s="6">
        <f t="shared" si="85"/>
        <v>108.78</v>
      </c>
      <c r="Q1761" s="12" t="s">
        <v>8336</v>
      </c>
      <c r="R1761" t="s">
        <v>8337</v>
      </c>
      <c r="S1761">
        <f t="shared" si="86"/>
        <v>2015</v>
      </c>
    </row>
    <row r="1762" spans="1:19" ht="32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42425.67260416667</v>
      </c>
      <c r="J1762" s="10">
        <v>42405.67260416667</v>
      </c>
      <c r="K1762" t="b">
        <v>0</v>
      </c>
      <c r="L1762">
        <v>102</v>
      </c>
      <c r="M1762" t="b">
        <v>1</v>
      </c>
      <c r="N1762" t="s">
        <v>8283</v>
      </c>
      <c r="O1762">
        <f t="shared" si="84"/>
        <v>165</v>
      </c>
      <c r="P1762" s="6">
        <f t="shared" si="85"/>
        <v>81.099999999999994</v>
      </c>
      <c r="Q1762" s="12" t="s">
        <v>8336</v>
      </c>
      <c r="R1762" t="s">
        <v>8337</v>
      </c>
      <c r="S1762">
        <f t="shared" si="86"/>
        <v>2016</v>
      </c>
    </row>
    <row r="1763" spans="1:19" ht="16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42259.567824074074</v>
      </c>
      <c r="J1763" s="10">
        <v>42209.567824074074</v>
      </c>
      <c r="K1763" t="b">
        <v>0</v>
      </c>
      <c r="L1763">
        <v>3</v>
      </c>
      <c r="M1763" t="b">
        <v>1</v>
      </c>
      <c r="N1763" t="s">
        <v>8283</v>
      </c>
      <c r="O1763">
        <f t="shared" si="84"/>
        <v>155</v>
      </c>
      <c r="P1763" s="6">
        <f t="shared" si="85"/>
        <v>51.67</v>
      </c>
      <c r="Q1763" s="12" t="s">
        <v>8336</v>
      </c>
      <c r="R1763" t="s">
        <v>8337</v>
      </c>
      <c r="S1763">
        <f t="shared" si="86"/>
        <v>2015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42440.982002314813</v>
      </c>
      <c r="J1764" s="10">
        <v>42410.982002314813</v>
      </c>
      <c r="K1764" t="b">
        <v>0</v>
      </c>
      <c r="L1764">
        <v>25</v>
      </c>
      <c r="M1764" t="b">
        <v>1</v>
      </c>
      <c r="N1764" t="s">
        <v>8283</v>
      </c>
      <c r="O1764">
        <f t="shared" si="84"/>
        <v>885</v>
      </c>
      <c r="P1764" s="6">
        <f t="shared" si="85"/>
        <v>35.4</v>
      </c>
      <c r="Q1764" s="12" t="s">
        <v>8336</v>
      </c>
      <c r="R1764" t="s">
        <v>8337</v>
      </c>
      <c r="S1764">
        <f t="shared" si="86"/>
        <v>2016</v>
      </c>
    </row>
    <row r="1765" spans="1:19" ht="32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42666.868518518517</v>
      </c>
      <c r="J1765" s="10">
        <v>42636.868518518517</v>
      </c>
      <c r="K1765" t="b">
        <v>0</v>
      </c>
      <c r="L1765">
        <v>118</v>
      </c>
      <c r="M1765" t="b">
        <v>1</v>
      </c>
      <c r="N1765" t="s">
        <v>8283</v>
      </c>
      <c r="O1765">
        <f t="shared" si="84"/>
        <v>102</v>
      </c>
      <c r="P1765" s="6">
        <f t="shared" si="85"/>
        <v>103.64</v>
      </c>
      <c r="Q1765" s="12" t="s">
        <v>8336</v>
      </c>
      <c r="R1765" t="s">
        <v>8337</v>
      </c>
      <c r="S1765">
        <f t="shared" si="86"/>
        <v>2016</v>
      </c>
    </row>
    <row r="1766" spans="1:19" ht="32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41854.485868055555</v>
      </c>
      <c r="J1766" s="10">
        <v>41825.485868055555</v>
      </c>
      <c r="K1766" t="b">
        <v>1</v>
      </c>
      <c r="L1766">
        <v>39</v>
      </c>
      <c r="M1766" t="b">
        <v>0</v>
      </c>
      <c r="N1766" t="s">
        <v>8283</v>
      </c>
      <c r="O1766">
        <f t="shared" si="84"/>
        <v>20</v>
      </c>
      <c r="P1766" s="6">
        <f t="shared" si="85"/>
        <v>55.28</v>
      </c>
      <c r="Q1766" s="12" t="s">
        <v>8336</v>
      </c>
      <c r="R1766" t="s">
        <v>8337</v>
      </c>
      <c r="S1766">
        <f t="shared" si="86"/>
        <v>2014</v>
      </c>
    </row>
    <row r="1767" spans="1:19" ht="32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41864.980462962965</v>
      </c>
      <c r="J1767" s="10">
        <v>41834.980462962965</v>
      </c>
      <c r="K1767" t="b">
        <v>1</v>
      </c>
      <c r="L1767">
        <v>103</v>
      </c>
      <c r="M1767" t="b">
        <v>0</v>
      </c>
      <c r="N1767" t="s">
        <v>8283</v>
      </c>
      <c r="O1767">
        <f t="shared" si="84"/>
        <v>59</v>
      </c>
      <c r="P1767" s="6">
        <f t="shared" si="85"/>
        <v>72.17</v>
      </c>
      <c r="Q1767" s="12" t="s">
        <v>8336</v>
      </c>
      <c r="R1767" t="s">
        <v>8337</v>
      </c>
      <c r="S1767">
        <f t="shared" si="86"/>
        <v>2014</v>
      </c>
    </row>
    <row r="1768" spans="1:19" ht="16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41876.859814814816</v>
      </c>
      <c r="J1768" s="10">
        <v>41855.859814814816</v>
      </c>
      <c r="K1768" t="b">
        <v>1</v>
      </c>
      <c r="L1768">
        <v>0</v>
      </c>
      <c r="M1768" t="b">
        <v>0</v>
      </c>
      <c r="N1768" t="s">
        <v>8283</v>
      </c>
      <c r="O1768">
        <f t="shared" si="84"/>
        <v>0</v>
      </c>
      <c r="P1768" s="6" t="str">
        <f t="shared" si="85"/>
        <v>0</v>
      </c>
      <c r="Q1768" s="12" t="s">
        <v>8336</v>
      </c>
      <c r="R1768" t="s">
        <v>8337</v>
      </c>
      <c r="S1768">
        <f t="shared" si="86"/>
        <v>2014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41854.658379629633</v>
      </c>
      <c r="J1769" s="10">
        <v>41824.658379629633</v>
      </c>
      <c r="K1769" t="b">
        <v>1</v>
      </c>
      <c r="L1769">
        <v>39</v>
      </c>
      <c r="M1769" t="b">
        <v>0</v>
      </c>
      <c r="N1769" t="s">
        <v>8283</v>
      </c>
      <c r="O1769">
        <f t="shared" si="84"/>
        <v>46</v>
      </c>
      <c r="P1769" s="6">
        <f t="shared" si="85"/>
        <v>58.62</v>
      </c>
      <c r="Q1769" s="12" t="s">
        <v>8336</v>
      </c>
      <c r="R1769" t="s">
        <v>8337</v>
      </c>
      <c r="S1769">
        <f t="shared" si="86"/>
        <v>2014</v>
      </c>
    </row>
    <row r="1770" spans="1:19" ht="32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41909.560694444444</v>
      </c>
      <c r="J1770" s="10">
        <v>41849.560694444444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4"/>
        <v>4</v>
      </c>
      <c r="P1770" s="6">
        <f t="shared" si="85"/>
        <v>12.47</v>
      </c>
      <c r="Q1770" s="12" t="s">
        <v>8336</v>
      </c>
      <c r="R1770" t="s">
        <v>8337</v>
      </c>
      <c r="S1770">
        <f t="shared" si="86"/>
        <v>2014</v>
      </c>
    </row>
    <row r="1771" spans="1:19" ht="32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42017.818969907406</v>
      </c>
      <c r="J1771" s="10">
        <v>41987.818969907406</v>
      </c>
      <c r="K1771" t="b">
        <v>1</v>
      </c>
      <c r="L1771">
        <v>22</v>
      </c>
      <c r="M1771" t="b">
        <v>0</v>
      </c>
      <c r="N1771" t="s">
        <v>8283</v>
      </c>
      <c r="O1771">
        <f t="shared" si="84"/>
        <v>3</v>
      </c>
      <c r="P1771" s="6">
        <f t="shared" si="85"/>
        <v>49.14</v>
      </c>
      <c r="Q1771" s="12" t="s">
        <v>8336</v>
      </c>
      <c r="R1771" t="s">
        <v>8337</v>
      </c>
      <c r="S1771">
        <f t="shared" si="86"/>
        <v>2014</v>
      </c>
    </row>
    <row r="1772" spans="1:19" ht="32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41926.780023148152</v>
      </c>
      <c r="J1772" s="10">
        <v>41891.780023148152</v>
      </c>
      <c r="K1772" t="b">
        <v>1</v>
      </c>
      <c r="L1772">
        <v>92</v>
      </c>
      <c r="M1772" t="b">
        <v>0</v>
      </c>
      <c r="N1772" t="s">
        <v>8283</v>
      </c>
      <c r="O1772">
        <f t="shared" si="84"/>
        <v>57</v>
      </c>
      <c r="P1772" s="6">
        <f t="shared" si="85"/>
        <v>150.5</v>
      </c>
      <c r="Q1772" s="12" t="s">
        <v>8336</v>
      </c>
      <c r="R1772" t="s">
        <v>8337</v>
      </c>
      <c r="S1772">
        <f t="shared" si="86"/>
        <v>2014</v>
      </c>
    </row>
    <row r="1773" spans="1:19" ht="32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41935.979629629626</v>
      </c>
      <c r="J1773" s="10">
        <v>41905.979629629626</v>
      </c>
      <c r="K1773" t="b">
        <v>1</v>
      </c>
      <c r="L1773">
        <v>25</v>
      </c>
      <c r="M1773" t="b">
        <v>0</v>
      </c>
      <c r="N1773" t="s">
        <v>8283</v>
      </c>
      <c r="O1773">
        <f t="shared" si="84"/>
        <v>21</v>
      </c>
      <c r="P1773" s="6">
        <f t="shared" si="85"/>
        <v>35.799999999999997</v>
      </c>
      <c r="Q1773" s="12" t="s">
        <v>8336</v>
      </c>
      <c r="R1773" t="s">
        <v>8337</v>
      </c>
      <c r="S1773">
        <f t="shared" si="86"/>
        <v>2014</v>
      </c>
    </row>
    <row r="1774" spans="1:19" ht="16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41826.718009259261</v>
      </c>
      <c r="J1774" s="10">
        <v>41766.718009259261</v>
      </c>
      <c r="K1774" t="b">
        <v>1</v>
      </c>
      <c r="L1774">
        <v>19</v>
      </c>
      <c r="M1774" t="b">
        <v>0</v>
      </c>
      <c r="N1774" t="s">
        <v>8283</v>
      </c>
      <c r="O1774">
        <f t="shared" si="84"/>
        <v>16</v>
      </c>
      <c r="P1774" s="6">
        <f t="shared" si="85"/>
        <v>45.16</v>
      </c>
      <c r="Q1774" s="12" t="s">
        <v>8336</v>
      </c>
      <c r="R1774" t="s">
        <v>8337</v>
      </c>
      <c r="S1774">
        <f t="shared" si="86"/>
        <v>2014</v>
      </c>
    </row>
    <row r="1775" spans="1:19" ht="32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42023.760393518518</v>
      </c>
      <c r="J1775" s="10">
        <v>41978.760393518518</v>
      </c>
      <c r="K1775" t="b">
        <v>1</v>
      </c>
      <c r="L1775">
        <v>19</v>
      </c>
      <c r="M1775" t="b">
        <v>0</v>
      </c>
      <c r="N1775" t="s">
        <v>8283</v>
      </c>
      <c r="O1775">
        <f t="shared" si="84"/>
        <v>6</v>
      </c>
      <c r="P1775" s="6">
        <f t="shared" si="85"/>
        <v>98.79</v>
      </c>
      <c r="Q1775" s="12" t="s">
        <v>8336</v>
      </c>
      <c r="R1775" t="s">
        <v>8337</v>
      </c>
      <c r="S1775">
        <f t="shared" si="86"/>
        <v>2014</v>
      </c>
    </row>
    <row r="1776" spans="1:19" ht="32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41972.624305555553</v>
      </c>
      <c r="J1776" s="10">
        <v>41930.218657407408</v>
      </c>
      <c r="K1776" t="b">
        <v>1</v>
      </c>
      <c r="L1776">
        <v>13</v>
      </c>
      <c r="M1776" t="b">
        <v>0</v>
      </c>
      <c r="N1776" t="s">
        <v>8283</v>
      </c>
      <c r="O1776">
        <f t="shared" si="84"/>
        <v>46</v>
      </c>
      <c r="P1776" s="6">
        <f t="shared" si="85"/>
        <v>88.31</v>
      </c>
      <c r="Q1776" s="12" t="s">
        <v>8336</v>
      </c>
      <c r="R1776" t="s">
        <v>8337</v>
      </c>
      <c r="S1776">
        <f t="shared" si="86"/>
        <v>2014</v>
      </c>
    </row>
    <row r="1777" spans="1:19" ht="32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41936.976388888885</v>
      </c>
      <c r="J1777" s="10">
        <v>41891.976388888885</v>
      </c>
      <c r="K1777" t="b">
        <v>1</v>
      </c>
      <c r="L1777">
        <v>124</v>
      </c>
      <c r="M1777" t="b">
        <v>0</v>
      </c>
      <c r="N1777" t="s">
        <v>8283</v>
      </c>
      <c r="O1777">
        <f t="shared" si="84"/>
        <v>65</v>
      </c>
      <c r="P1777" s="6">
        <f t="shared" si="85"/>
        <v>170.63</v>
      </c>
      <c r="Q1777" s="12" t="s">
        <v>8336</v>
      </c>
      <c r="R1777" t="s">
        <v>8337</v>
      </c>
      <c r="S1777">
        <f t="shared" si="86"/>
        <v>2014</v>
      </c>
    </row>
    <row r="1778" spans="1:19" ht="32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41941.95684027778</v>
      </c>
      <c r="J1778" s="10">
        <v>41905.95684027778</v>
      </c>
      <c r="K1778" t="b">
        <v>1</v>
      </c>
      <c r="L1778">
        <v>4</v>
      </c>
      <c r="M1778" t="b">
        <v>0</v>
      </c>
      <c r="N1778" t="s">
        <v>8283</v>
      </c>
      <c r="O1778">
        <f t="shared" si="84"/>
        <v>7</v>
      </c>
      <c r="P1778" s="6">
        <f t="shared" si="85"/>
        <v>83.75</v>
      </c>
      <c r="Q1778" s="12" t="s">
        <v>8336</v>
      </c>
      <c r="R1778" t="s">
        <v>8337</v>
      </c>
      <c r="S1778">
        <f t="shared" si="86"/>
        <v>2014</v>
      </c>
    </row>
    <row r="1779" spans="1:19" ht="32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42055.357094907406</v>
      </c>
      <c r="J1779" s="10">
        <v>42025.357094907406</v>
      </c>
      <c r="K1779" t="b">
        <v>1</v>
      </c>
      <c r="L1779">
        <v>10</v>
      </c>
      <c r="M1779" t="b">
        <v>0</v>
      </c>
      <c r="N1779" t="s">
        <v>8283</v>
      </c>
      <c r="O1779">
        <f t="shared" si="84"/>
        <v>14</v>
      </c>
      <c r="P1779" s="6">
        <f t="shared" si="85"/>
        <v>65.099999999999994</v>
      </c>
      <c r="Q1779" s="12" t="s">
        <v>8336</v>
      </c>
      <c r="R1779" t="s">
        <v>8337</v>
      </c>
      <c r="S1779">
        <f t="shared" si="86"/>
        <v>2015</v>
      </c>
    </row>
    <row r="1780" spans="1:19" ht="32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42090.821701388893</v>
      </c>
      <c r="J1780" s="10">
        <v>42045.86336805555</v>
      </c>
      <c r="K1780" t="b">
        <v>1</v>
      </c>
      <c r="L1780">
        <v>15</v>
      </c>
      <c r="M1780" t="b">
        <v>0</v>
      </c>
      <c r="N1780" t="s">
        <v>8283</v>
      </c>
      <c r="O1780">
        <f t="shared" si="84"/>
        <v>2</v>
      </c>
      <c r="P1780" s="6">
        <f t="shared" si="85"/>
        <v>66.33</v>
      </c>
      <c r="Q1780" s="12" t="s">
        <v>8336</v>
      </c>
      <c r="R1780" t="s">
        <v>8337</v>
      </c>
      <c r="S1780">
        <f t="shared" si="86"/>
        <v>2015</v>
      </c>
    </row>
    <row r="1781" spans="1:19" ht="32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42615.691898148143</v>
      </c>
      <c r="J1781" s="10">
        <v>42585.691898148143</v>
      </c>
      <c r="K1781" t="b">
        <v>1</v>
      </c>
      <c r="L1781">
        <v>38</v>
      </c>
      <c r="M1781" t="b">
        <v>0</v>
      </c>
      <c r="N1781" t="s">
        <v>8283</v>
      </c>
      <c r="O1781">
        <f t="shared" si="84"/>
        <v>36</v>
      </c>
      <c r="P1781" s="6">
        <f t="shared" si="85"/>
        <v>104.89</v>
      </c>
      <c r="Q1781" s="12" t="s">
        <v>8336</v>
      </c>
      <c r="R1781" t="s">
        <v>8337</v>
      </c>
      <c r="S1781">
        <f t="shared" si="86"/>
        <v>2016</v>
      </c>
    </row>
    <row r="1782" spans="1:19" ht="32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42553.600810185184</v>
      </c>
      <c r="J1782" s="10">
        <v>42493.600810185184</v>
      </c>
      <c r="K1782" t="b">
        <v>1</v>
      </c>
      <c r="L1782">
        <v>152</v>
      </c>
      <c r="M1782" t="b">
        <v>0</v>
      </c>
      <c r="N1782" t="s">
        <v>8283</v>
      </c>
      <c r="O1782">
        <f t="shared" si="84"/>
        <v>40</v>
      </c>
      <c r="P1782" s="6">
        <f t="shared" si="85"/>
        <v>78.44</v>
      </c>
      <c r="Q1782" s="12" t="s">
        <v>8336</v>
      </c>
      <c r="R1782" t="s">
        <v>8337</v>
      </c>
      <c r="S1782">
        <f t="shared" si="86"/>
        <v>2016</v>
      </c>
    </row>
    <row r="1783" spans="1:19" ht="32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42628.617418981477</v>
      </c>
      <c r="J1783" s="10">
        <v>42597.617418981477</v>
      </c>
      <c r="K1783" t="b">
        <v>1</v>
      </c>
      <c r="L1783">
        <v>24</v>
      </c>
      <c r="M1783" t="b">
        <v>0</v>
      </c>
      <c r="N1783" t="s">
        <v>8283</v>
      </c>
      <c r="O1783">
        <f t="shared" si="84"/>
        <v>26</v>
      </c>
      <c r="P1783" s="6">
        <f t="shared" si="85"/>
        <v>59.04</v>
      </c>
      <c r="Q1783" s="12" t="s">
        <v>8336</v>
      </c>
      <c r="R1783" t="s">
        <v>8337</v>
      </c>
      <c r="S1783">
        <f t="shared" si="86"/>
        <v>2016</v>
      </c>
    </row>
    <row r="1784" spans="1:19" ht="32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42421.575104166666</v>
      </c>
      <c r="J1784" s="10">
        <v>42388.575104166666</v>
      </c>
      <c r="K1784" t="b">
        <v>1</v>
      </c>
      <c r="L1784">
        <v>76</v>
      </c>
      <c r="M1784" t="b">
        <v>0</v>
      </c>
      <c r="N1784" t="s">
        <v>8283</v>
      </c>
      <c r="O1784">
        <f t="shared" si="84"/>
        <v>15</v>
      </c>
      <c r="P1784" s="6">
        <f t="shared" si="85"/>
        <v>71.34</v>
      </c>
      <c r="Q1784" s="12" t="s">
        <v>8336</v>
      </c>
      <c r="R1784" t="s">
        <v>8337</v>
      </c>
      <c r="S1784">
        <f t="shared" si="86"/>
        <v>2016</v>
      </c>
    </row>
    <row r="1785" spans="1:19" ht="32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42145.949976851851</v>
      </c>
      <c r="J1785" s="10">
        <v>42115.949976851851</v>
      </c>
      <c r="K1785" t="b">
        <v>1</v>
      </c>
      <c r="L1785">
        <v>185</v>
      </c>
      <c r="M1785" t="b">
        <v>0</v>
      </c>
      <c r="N1785" t="s">
        <v>8283</v>
      </c>
      <c r="O1785">
        <f t="shared" si="84"/>
        <v>24</v>
      </c>
      <c r="P1785" s="6">
        <f t="shared" si="85"/>
        <v>51.23</v>
      </c>
      <c r="Q1785" s="12" t="s">
        <v>8336</v>
      </c>
      <c r="R1785" t="s">
        <v>8337</v>
      </c>
      <c r="S1785">
        <f t="shared" si="86"/>
        <v>2015</v>
      </c>
    </row>
    <row r="1786" spans="1:19" ht="3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42035.142361111109</v>
      </c>
      <c r="J1786" s="10">
        <v>42003.655555555553</v>
      </c>
      <c r="K1786" t="b">
        <v>1</v>
      </c>
      <c r="L1786">
        <v>33</v>
      </c>
      <c r="M1786" t="b">
        <v>0</v>
      </c>
      <c r="N1786" t="s">
        <v>8283</v>
      </c>
      <c r="O1786">
        <f t="shared" si="84"/>
        <v>40</v>
      </c>
      <c r="P1786" s="6">
        <f t="shared" si="85"/>
        <v>60.24</v>
      </c>
      <c r="Q1786" s="12" t="s">
        <v>8336</v>
      </c>
      <c r="R1786" t="s">
        <v>8337</v>
      </c>
      <c r="S1786">
        <f t="shared" si="86"/>
        <v>2014</v>
      </c>
    </row>
    <row r="1787" spans="1:19" ht="3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41928</v>
      </c>
      <c r="J1787" s="10">
        <v>41897.134895833333</v>
      </c>
      <c r="K1787" t="b">
        <v>1</v>
      </c>
      <c r="L1787">
        <v>108</v>
      </c>
      <c r="M1787" t="b">
        <v>0</v>
      </c>
      <c r="N1787" t="s">
        <v>8283</v>
      </c>
      <c r="O1787">
        <f t="shared" si="84"/>
        <v>20</v>
      </c>
      <c r="P1787" s="6">
        <f t="shared" si="85"/>
        <v>44.94</v>
      </c>
      <c r="Q1787" s="12" t="s">
        <v>8336</v>
      </c>
      <c r="R1787" t="s">
        <v>8337</v>
      </c>
      <c r="S1787">
        <f t="shared" si="86"/>
        <v>2014</v>
      </c>
    </row>
    <row r="1788" spans="1:19" ht="32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41988.550659722227</v>
      </c>
      <c r="J1788" s="10">
        <v>41958.550659722227</v>
      </c>
      <c r="K1788" t="b">
        <v>1</v>
      </c>
      <c r="L1788">
        <v>29</v>
      </c>
      <c r="M1788" t="b">
        <v>0</v>
      </c>
      <c r="N1788" t="s">
        <v>8283</v>
      </c>
      <c r="O1788">
        <f t="shared" si="84"/>
        <v>48</v>
      </c>
      <c r="P1788" s="6">
        <f t="shared" si="85"/>
        <v>31.21</v>
      </c>
      <c r="Q1788" s="12" t="s">
        <v>8336</v>
      </c>
      <c r="R1788" t="s">
        <v>8337</v>
      </c>
      <c r="S1788">
        <f t="shared" si="86"/>
        <v>2014</v>
      </c>
    </row>
    <row r="1789" spans="1:19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42098.613854166666</v>
      </c>
      <c r="J1789" s="10">
        <v>42068.65552083333</v>
      </c>
      <c r="K1789" t="b">
        <v>1</v>
      </c>
      <c r="L1789">
        <v>24</v>
      </c>
      <c r="M1789" t="b">
        <v>0</v>
      </c>
      <c r="N1789" t="s">
        <v>8283</v>
      </c>
      <c r="O1789">
        <f t="shared" si="84"/>
        <v>15</v>
      </c>
      <c r="P1789" s="6">
        <f t="shared" si="85"/>
        <v>63.88</v>
      </c>
      <c r="Q1789" s="12" t="s">
        <v>8336</v>
      </c>
      <c r="R1789" t="s">
        <v>8337</v>
      </c>
      <c r="S1789">
        <f t="shared" si="86"/>
        <v>2015</v>
      </c>
    </row>
    <row r="1790" spans="1:19" ht="16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41943.94840277778</v>
      </c>
      <c r="J1790" s="10">
        <v>41913.94840277778</v>
      </c>
      <c r="K1790" t="b">
        <v>1</v>
      </c>
      <c r="L1790">
        <v>4</v>
      </c>
      <c r="M1790" t="b">
        <v>0</v>
      </c>
      <c r="N1790" t="s">
        <v>8283</v>
      </c>
      <c r="O1790">
        <f t="shared" si="84"/>
        <v>1</v>
      </c>
      <c r="P1790" s="6">
        <f t="shared" si="85"/>
        <v>19</v>
      </c>
      <c r="Q1790" s="12" t="s">
        <v>8336</v>
      </c>
      <c r="R1790" t="s">
        <v>8337</v>
      </c>
      <c r="S1790">
        <f t="shared" si="86"/>
        <v>2014</v>
      </c>
    </row>
    <row r="1791" spans="1:19" ht="32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42016.250034722223</v>
      </c>
      <c r="J1791" s="10">
        <v>41956.250034722223</v>
      </c>
      <c r="K1791" t="b">
        <v>1</v>
      </c>
      <c r="L1791">
        <v>4</v>
      </c>
      <c r="M1791" t="b">
        <v>0</v>
      </c>
      <c r="N1791" t="s">
        <v>8283</v>
      </c>
      <c r="O1791">
        <f t="shared" si="84"/>
        <v>1</v>
      </c>
      <c r="P1791" s="6">
        <f t="shared" si="85"/>
        <v>10</v>
      </c>
      <c r="Q1791" s="12" t="s">
        <v>8336</v>
      </c>
      <c r="R1791" t="s">
        <v>8337</v>
      </c>
      <c r="S1791">
        <f t="shared" si="86"/>
        <v>2014</v>
      </c>
    </row>
    <row r="1792" spans="1:19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42040.674513888887</v>
      </c>
      <c r="J1792" s="10">
        <v>42010.674513888887</v>
      </c>
      <c r="K1792" t="b">
        <v>1</v>
      </c>
      <c r="L1792">
        <v>15</v>
      </c>
      <c r="M1792" t="b">
        <v>0</v>
      </c>
      <c r="N1792" t="s">
        <v>8283</v>
      </c>
      <c r="O1792">
        <f t="shared" si="84"/>
        <v>5</v>
      </c>
      <c r="P1792" s="6">
        <f t="shared" si="85"/>
        <v>109.07</v>
      </c>
      <c r="Q1792" s="12" t="s">
        <v>8336</v>
      </c>
      <c r="R1792" t="s">
        <v>8337</v>
      </c>
      <c r="S1792">
        <f t="shared" si="86"/>
        <v>2015</v>
      </c>
    </row>
    <row r="1793" spans="1:19" ht="16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42033.740335648152</v>
      </c>
      <c r="J1793" s="10">
        <v>41973.740335648152</v>
      </c>
      <c r="K1793" t="b">
        <v>1</v>
      </c>
      <c r="L1793">
        <v>4</v>
      </c>
      <c r="M1793" t="b">
        <v>0</v>
      </c>
      <c r="N1793" t="s">
        <v>8283</v>
      </c>
      <c r="O1793">
        <f t="shared" si="84"/>
        <v>4</v>
      </c>
      <c r="P1793" s="6">
        <f t="shared" si="85"/>
        <v>26.75</v>
      </c>
      <c r="Q1793" s="12" t="s">
        <v>8336</v>
      </c>
      <c r="R1793" t="s">
        <v>8337</v>
      </c>
      <c r="S1793">
        <f t="shared" si="86"/>
        <v>2014</v>
      </c>
    </row>
    <row r="1794" spans="1:19" ht="16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42226.290972222225</v>
      </c>
      <c r="J1794" s="10">
        <v>42189.031041666662</v>
      </c>
      <c r="K1794" t="b">
        <v>1</v>
      </c>
      <c r="L1794">
        <v>139</v>
      </c>
      <c r="M1794" t="b">
        <v>0</v>
      </c>
      <c r="N1794" t="s">
        <v>8283</v>
      </c>
      <c r="O1794">
        <f t="shared" si="84"/>
        <v>61</v>
      </c>
      <c r="P1794" s="6">
        <f t="shared" si="85"/>
        <v>109.94</v>
      </c>
      <c r="Q1794" s="12" t="s">
        <v>8336</v>
      </c>
      <c r="R1794" t="s">
        <v>8337</v>
      </c>
      <c r="S1794">
        <f t="shared" si="86"/>
        <v>2015</v>
      </c>
    </row>
    <row r="1795" spans="1:19" ht="32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41970.933333333334</v>
      </c>
      <c r="J1795" s="10">
        <v>41940.891666666663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 s="6">
        <f t="shared" si="85"/>
        <v>20</v>
      </c>
      <c r="Q1795" s="12" t="s">
        <v>8336</v>
      </c>
      <c r="R1795" t="s">
        <v>8337</v>
      </c>
      <c r="S1795">
        <f t="shared" si="86"/>
        <v>2014</v>
      </c>
    </row>
    <row r="1796" spans="1:19" ht="32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42046.551180555558</v>
      </c>
      <c r="J1796" s="10">
        <v>42011.551180555558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 s="6">
        <f t="shared" si="85"/>
        <v>55.39</v>
      </c>
      <c r="Q1796" s="12" t="s">
        <v>8336</v>
      </c>
      <c r="R1796" t="s">
        <v>8337</v>
      </c>
      <c r="S1796">
        <f t="shared" si="86"/>
        <v>2015</v>
      </c>
    </row>
    <row r="1797" spans="1:19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42657.666666666672</v>
      </c>
      <c r="J1797" s="10">
        <v>42628.288668981477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 s="6">
        <f t="shared" si="85"/>
        <v>133.9</v>
      </c>
      <c r="Q1797" s="12" t="s">
        <v>8336</v>
      </c>
      <c r="R1797" t="s">
        <v>8337</v>
      </c>
      <c r="S1797">
        <f t="shared" si="86"/>
        <v>2016</v>
      </c>
    </row>
    <row r="1798" spans="1:19" ht="32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42575.439421296294</v>
      </c>
      <c r="J1798" s="10">
        <v>42515.439421296294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 s="6">
        <f t="shared" si="85"/>
        <v>48.72</v>
      </c>
      <c r="Q1798" s="12" t="s">
        <v>8336</v>
      </c>
      <c r="R1798" t="s">
        <v>8337</v>
      </c>
      <c r="S1798">
        <f t="shared" si="86"/>
        <v>2016</v>
      </c>
    </row>
    <row r="1799" spans="1:19" ht="32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42719.56931712963</v>
      </c>
      <c r="J1799" s="10">
        <v>42689.56931712963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 s="6">
        <f t="shared" si="85"/>
        <v>48.25</v>
      </c>
      <c r="Q1799" s="12" t="s">
        <v>8336</v>
      </c>
      <c r="R1799" t="s">
        <v>8337</v>
      </c>
      <c r="S1799">
        <f t="shared" si="86"/>
        <v>2016</v>
      </c>
    </row>
    <row r="1800" spans="1:19" ht="32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42404.32677083333</v>
      </c>
      <c r="J1800" s="10">
        <v>42344.32677083333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 s="6">
        <f t="shared" si="85"/>
        <v>58.97</v>
      </c>
      <c r="Q1800" s="12" t="s">
        <v>8336</v>
      </c>
      <c r="R1800" t="s">
        <v>8337</v>
      </c>
      <c r="S1800">
        <f t="shared" si="86"/>
        <v>2015</v>
      </c>
    </row>
    <row r="1801" spans="1:19" ht="16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41954.884351851855</v>
      </c>
      <c r="J1801" s="10">
        <v>41934.842685185184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 s="6">
        <f t="shared" si="85"/>
        <v>11.64</v>
      </c>
      <c r="Q1801" s="12" t="s">
        <v>8336</v>
      </c>
      <c r="R1801" t="s">
        <v>8337</v>
      </c>
      <c r="S1801">
        <f t="shared" si="86"/>
        <v>2014</v>
      </c>
    </row>
    <row r="1802" spans="1:19" ht="32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42653.606134259258</v>
      </c>
      <c r="J1802" s="10">
        <v>42623.606134259258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87">ROUND(E1802/D1802*100,0)</f>
        <v>20</v>
      </c>
      <c r="P1802" s="6">
        <f t="shared" ref="P1802:P1865" si="88">IFERROR(ROUND(E1802/L1802,2),"0")</f>
        <v>83.72</v>
      </c>
      <c r="Q1802" s="12" t="s">
        <v>8336</v>
      </c>
      <c r="R1802" t="s">
        <v>8337</v>
      </c>
      <c r="S1802">
        <f t="shared" ref="S1802:S1865" si="89">YEAR(J1802)</f>
        <v>2016</v>
      </c>
    </row>
    <row r="1803" spans="1:19" ht="32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42353.506944444445</v>
      </c>
      <c r="J1803" s="10">
        <v>42321.660509259258</v>
      </c>
      <c r="K1803" t="b">
        <v>1</v>
      </c>
      <c r="L1803">
        <v>37</v>
      </c>
      <c r="M1803" t="b">
        <v>0</v>
      </c>
      <c r="N1803" t="s">
        <v>8283</v>
      </c>
      <c r="O1803">
        <f t="shared" si="87"/>
        <v>14</v>
      </c>
      <c r="P1803" s="6">
        <f t="shared" si="88"/>
        <v>63.65</v>
      </c>
      <c r="Q1803" s="12" t="s">
        <v>8336</v>
      </c>
      <c r="R1803" t="s">
        <v>8337</v>
      </c>
      <c r="S1803">
        <f t="shared" si="89"/>
        <v>2015</v>
      </c>
    </row>
    <row r="1804" spans="1:19" ht="16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42182.915972222225</v>
      </c>
      <c r="J1804" s="10">
        <v>42159.47256944445</v>
      </c>
      <c r="K1804" t="b">
        <v>1</v>
      </c>
      <c r="L1804">
        <v>18</v>
      </c>
      <c r="M1804" t="b">
        <v>0</v>
      </c>
      <c r="N1804" t="s">
        <v>8283</v>
      </c>
      <c r="O1804">
        <f t="shared" si="87"/>
        <v>48</v>
      </c>
      <c r="P1804" s="6">
        <f t="shared" si="88"/>
        <v>94.28</v>
      </c>
      <c r="Q1804" s="12" t="s">
        <v>8336</v>
      </c>
      <c r="R1804" t="s">
        <v>8337</v>
      </c>
      <c r="S1804">
        <f t="shared" si="89"/>
        <v>2015</v>
      </c>
    </row>
    <row r="1805" spans="1:19" ht="32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42049.071550925924</v>
      </c>
      <c r="J1805" s="10">
        <v>42018.071550925924</v>
      </c>
      <c r="K1805" t="b">
        <v>1</v>
      </c>
      <c r="L1805">
        <v>75</v>
      </c>
      <c r="M1805" t="b">
        <v>0</v>
      </c>
      <c r="N1805" t="s">
        <v>8283</v>
      </c>
      <c r="O1805">
        <f t="shared" si="87"/>
        <v>31</v>
      </c>
      <c r="P1805" s="6">
        <f t="shared" si="88"/>
        <v>71.87</v>
      </c>
      <c r="Q1805" s="12" t="s">
        <v>8336</v>
      </c>
      <c r="R1805" t="s">
        <v>8337</v>
      </c>
      <c r="S1805">
        <f t="shared" si="89"/>
        <v>2015</v>
      </c>
    </row>
    <row r="1806" spans="1:19" ht="3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42322.719953703709</v>
      </c>
      <c r="J1806" s="10">
        <v>42282.678287037037</v>
      </c>
      <c r="K1806" t="b">
        <v>1</v>
      </c>
      <c r="L1806">
        <v>52</v>
      </c>
      <c r="M1806" t="b">
        <v>0</v>
      </c>
      <c r="N1806" t="s">
        <v>8283</v>
      </c>
      <c r="O1806">
        <f t="shared" si="87"/>
        <v>35</v>
      </c>
      <c r="P1806" s="6">
        <f t="shared" si="88"/>
        <v>104.85</v>
      </c>
      <c r="Q1806" s="12" t="s">
        <v>8336</v>
      </c>
      <c r="R1806" t="s">
        <v>8337</v>
      </c>
      <c r="S1806">
        <f t="shared" si="89"/>
        <v>2015</v>
      </c>
    </row>
    <row r="1807" spans="1:19" ht="32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42279.75</v>
      </c>
      <c r="J1807" s="10">
        <v>42247.803912037038</v>
      </c>
      <c r="K1807" t="b">
        <v>1</v>
      </c>
      <c r="L1807">
        <v>122</v>
      </c>
      <c r="M1807" t="b">
        <v>0</v>
      </c>
      <c r="N1807" t="s">
        <v>8283</v>
      </c>
      <c r="O1807">
        <f t="shared" si="87"/>
        <v>36</v>
      </c>
      <c r="P1807" s="6">
        <f t="shared" si="88"/>
        <v>67.14</v>
      </c>
      <c r="Q1807" s="12" t="s">
        <v>8336</v>
      </c>
      <c r="R1807" t="s">
        <v>8337</v>
      </c>
      <c r="S1807">
        <f t="shared" si="89"/>
        <v>2015</v>
      </c>
    </row>
    <row r="1808" spans="1:19" ht="32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41912.638298611113</v>
      </c>
      <c r="J1808" s="10">
        <v>41877.638298611113</v>
      </c>
      <c r="K1808" t="b">
        <v>1</v>
      </c>
      <c r="L1808">
        <v>8</v>
      </c>
      <c r="M1808" t="b">
        <v>0</v>
      </c>
      <c r="N1808" t="s">
        <v>8283</v>
      </c>
      <c r="O1808">
        <f t="shared" si="87"/>
        <v>3</v>
      </c>
      <c r="P1808" s="6">
        <f t="shared" si="88"/>
        <v>73.88</v>
      </c>
      <c r="Q1808" s="12" t="s">
        <v>8336</v>
      </c>
      <c r="R1808" t="s">
        <v>8337</v>
      </c>
      <c r="S1808">
        <f t="shared" si="89"/>
        <v>2014</v>
      </c>
    </row>
    <row r="1809" spans="1:19" ht="16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41910.068437499998</v>
      </c>
      <c r="J1809" s="10">
        <v>41880.068437499998</v>
      </c>
      <c r="K1809" t="b">
        <v>1</v>
      </c>
      <c r="L1809">
        <v>8</v>
      </c>
      <c r="M1809" t="b">
        <v>0</v>
      </c>
      <c r="N1809" t="s">
        <v>8283</v>
      </c>
      <c r="O1809">
        <f t="shared" si="87"/>
        <v>11</v>
      </c>
      <c r="P1809" s="6">
        <f t="shared" si="88"/>
        <v>69.13</v>
      </c>
      <c r="Q1809" s="12" t="s">
        <v>8336</v>
      </c>
      <c r="R1809" t="s">
        <v>8337</v>
      </c>
      <c r="S1809">
        <f t="shared" si="89"/>
        <v>2014</v>
      </c>
    </row>
    <row r="1810" spans="1:19" ht="32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42777.680902777778</v>
      </c>
      <c r="J1810" s="10">
        <v>42742.680902777778</v>
      </c>
      <c r="K1810" t="b">
        <v>1</v>
      </c>
      <c r="L1810">
        <v>96</v>
      </c>
      <c r="M1810" t="b">
        <v>0</v>
      </c>
      <c r="N1810" t="s">
        <v>8283</v>
      </c>
      <c r="O1810">
        <f t="shared" si="87"/>
        <v>41</v>
      </c>
      <c r="P1810" s="6">
        <f t="shared" si="88"/>
        <v>120.77</v>
      </c>
      <c r="Q1810" s="12" t="s">
        <v>8336</v>
      </c>
      <c r="R1810" t="s">
        <v>8337</v>
      </c>
      <c r="S1810">
        <f t="shared" si="89"/>
        <v>2017</v>
      </c>
    </row>
    <row r="1811" spans="1:19" ht="32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42064.907858796301</v>
      </c>
      <c r="J1811" s="10">
        <v>42029.907858796301</v>
      </c>
      <c r="K1811" t="b">
        <v>1</v>
      </c>
      <c r="L1811">
        <v>9</v>
      </c>
      <c r="M1811" t="b">
        <v>0</v>
      </c>
      <c r="N1811" t="s">
        <v>8283</v>
      </c>
      <c r="O1811">
        <f t="shared" si="87"/>
        <v>11</v>
      </c>
      <c r="P1811" s="6">
        <f t="shared" si="88"/>
        <v>42.22</v>
      </c>
      <c r="Q1811" s="12" t="s">
        <v>8336</v>
      </c>
      <c r="R1811" t="s">
        <v>8337</v>
      </c>
      <c r="S1811">
        <f t="shared" si="89"/>
        <v>2015</v>
      </c>
    </row>
    <row r="1812" spans="1:19" ht="16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41872.91002314815</v>
      </c>
      <c r="J1812" s="10">
        <v>41860.91002314815</v>
      </c>
      <c r="K1812" t="b">
        <v>0</v>
      </c>
      <c r="L1812">
        <v>2</v>
      </c>
      <c r="M1812" t="b">
        <v>0</v>
      </c>
      <c r="N1812" t="s">
        <v>8283</v>
      </c>
      <c r="O1812">
        <f t="shared" si="87"/>
        <v>3</v>
      </c>
      <c r="P1812" s="6">
        <f t="shared" si="88"/>
        <v>7.5</v>
      </c>
      <c r="Q1812" s="12" t="s">
        <v>8336</v>
      </c>
      <c r="R1812" t="s">
        <v>8337</v>
      </c>
      <c r="S1812">
        <f t="shared" si="89"/>
        <v>2014</v>
      </c>
    </row>
    <row r="1813" spans="1:19" ht="16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41936.166666666664</v>
      </c>
      <c r="J1813" s="10">
        <v>41876.433680555558</v>
      </c>
      <c r="K1813" t="b">
        <v>0</v>
      </c>
      <c r="L1813">
        <v>26</v>
      </c>
      <c r="M1813" t="b">
        <v>0</v>
      </c>
      <c r="N1813" t="s">
        <v>8283</v>
      </c>
      <c r="O1813">
        <f t="shared" si="87"/>
        <v>0</v>
      </c>
      <c r="P1813" s="6">
        <f t="shared" si="88"/>
        <v>1.54</v>
      </c>
      <c r="Q1813" s="12" t="s">
        <v>8336</v>
      </c>
      <c r="R1813" t="s">
        <v>8337</v>
      </c>
      <c r="S1813">
        <f t="shared" si="89"/>
        <v>2014</v>
      </c>
    </row>
    <row r="1814" spans="1:19" ht="32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42554.318703703699</v>
      </c>
      <c r="J1814" s="10">
        <v>42524.318703703699</v>
      </c>
      <c r="K1814" t="b">
        <v>0</v>
      </c>
      <c r="L1814">
        <v>23</v>
      </c>
      <c r="M1814" t="b">
        <v>0</v>
      </c>
      <c r="N1814" t="s">
        <v>8283</v>
      </c>
      <c r="O1814">
        <f t="shared" si="87"/>
        <v>13</v>
      </c>
      <c r="P1814" s="6">
        <f t="shared" si="88"/>
        <v>37.61</v>
      </c>
      <c r="Q1814" s="12" t="s">
        <v>8336</v>
      </c>
      <c r="R1814" t="s">
        <v>8337</v>
      </c>
      <c r="S1814">
        <f t="shared" si="89"/>
        <v>2016</v>
      </c>
    </row>
    <row r="1815" spans="1:19" ht="32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41859.889027777775</v>
      </c>
      <c r="J1815" s="10">
        <v>41829.889027777775</v>
      </c>
      <c r="K1815" t="b">
        <v>0</v>
      </c>
      <c r="L1815">
        <v>0</v>
      </c>
      <c r="M1815" t="b">
        <v>0</v>
      </c>
      <c r="N1815" t="s">
        <v>8283</v>
      </c>
      <c r="O1815">
        <f t="shared" si="87"/>
        <v>0</v>
      </c>
      <c r="P1815" s="6" t="str">
        <f t="shared" si="88"/>
        <v>0</v>
      </c>
      <c r="Q1815" s="12" t="s">
        <v>8336</v>
      </c>
      <c r="R1815" t="s">
        <v>8337</v>
      </c>
      <c r="S1815">
        <f t="shared" si="89"/>
        <v>2014</v>
      </c>
    </row>
    <row r="1816" spans="1:19" ht="32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42063.314074074078</v>
      </c>
      <c r="J1816" s="10">
        <v>42033.314074074078</v>
      </c>
      <c r="K1816" t="b">
        <v>0</v>
      </c>
      <c r="L1816">
        <v>140</v>
      </c>
      <c r="M1816" t="b">
        <v>0</v>
      </c>
      <c r="N1816" t="s">
        <v>8283</v>
      </c>
      <c r="O1816">
        <f t="shared" si="87"/>
        <v>49</v>
      </c>
      <c r="P1816" s="6">
        <f t="shared" si="88"/>
        <v>42.16</v>
      </c>
      <c r="Q1816" s="12" t="s">
        <v>8336</v>
      </c>
      <c r="R1816" t="s">
        <v>8337</v>
      </c>
      <c r="S1816">
        <f t="shared" si="89"/>
        <v>2015</v>
      </c>
    </row>
    <row r="1817" spans="1:19" ht="32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42186.906678240739</v>
      </c>
      <c r="J1817" s="10">
        <v>42172.906678240739</v>
      </c>
      <c r="K1817" t="b">
        <v>0</v>
      </c>
      <c r="L1817">
        <v>0</v>
      </c>
      <c r="M1817" t="b">
        <v>0</v>
      </c>
      <c r="N1817" t="s">
        <v>8283</v>
      </c>
      <c r="O1817">
        <f t="shared" si="87"/>
        <v>0</v>
      </c>
      <c r="P1817" s="6" t="str">
        <f t="shared" si="88"/>
        <v>0</v>
      </c>
      <c r="Q1817" s="12" t="s">
        <v>8336</v>
      </c>
      <c r="R1817" t="s">
        <v>8337</v>
      </c>
      <c r="S1817">
        <f t="shared" si="89"/>
        <v>2015</v>
      </c>
    </row>
    <row r="1818" spans="1:19" ht="3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42576.791666666672</v>
      </c>
      <c r="J1818" s="10">
        <v>42548.876192129625</v>
      </c>
      <c r="K1818" t="b">
        <v>0</v>
      </c>
      <c r="L1818">
        <v>6</v>
      </c>
      <c r="M1818" t="b">
        <v>0</v>
      </c>
      <c r="N1818" t="s">
        <v>8283</v>
      </c>
      <c r="O1818">
        <f t="shared" si="87"/>
        <v>2</v>
      </c>
      <c r="P1818" s="6">
        <f t="shared" si="88"/>
        <v>84.83</v>
      </c>
      <c r="Q1818" s="12" t="s">
        <v>8336</v>
      </c>
      <c r="R1818" t="s">
        <v>8337</v>
      </c>
      <c r="S1818">
        <f t="shared" si="89"/>
        <v>2016</v>
      </c>
    </row>
    <row r="1819" spans="1:19" ht="16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42765.290972222225</v>
      </c>
      <c r="J1819" s="10">
        <v>42705.662118055552</v>
      </c>
      <c r="K1819" t="b">
        <v>0</v>
      </c>
      <c r="L1819">
        <v>100</v>
      </c>
      <c r="M1819" t="b">
        <v>0</v>
      </c>
      <c r="N1819" t="s">
        <v>8283</v>
      </c>
      <c r="O1819">
        <f t="shared" si="87"/>
        <v>52</v>
      </c>
      <c r="P1819" s="6">
        <f t="shared" si="88"/>
        <v>94.19</v>
      </c>
      <c r="Q1819" s="12" t="s">
        <v>8336</v>
      </c>
      <c r="R1819" t="s">
        <v>8337</v>
      </c>
      <c r="S1819">
        <f t="shared" si="89"/>
        <v>2016</v>
      </c>
    </row>
    <row r="1820" spans="1:19" ht="16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42097.192708333328</v>
      </c>
      <c r="J1820" s="10">
        <v>42067.234375</v>
      </c>
      <c r="K1820" t="b">
        <v>0</v>
      </c>
      <c r="L1820">
        <v>0</v>
      </c>
      <c r="M1820" t="b">
        <v>0</v>
      </c>
      <c r="N1820" t="s">
        <v>8283</v>
      </c>
      <c r="O1820">
        <f t="shared" si="87"/>
        <v>0</v>
      </c>
      <c r="P1820" s="6" t="str">
        <f t="shared" si="88"/>
        <v>0</v>
      </c>
      <c r="Q1820" s="12" t="s">
        <v>8336</v>
      </c>
      <c r="R1820" t="s">
        <v>8337</v>
      </c>
      <c r="S1820">
        <f t="shared" si="89"/>
        <v>2015</v>
      </c>
    </row>
    <row r="1821" spans="1:19" ht="32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41850.752268518518</v>
      </c>
      <c r="J1821" s="10">
        <v>41820.752268518518</v>
      </c>
      <c r="K1821" t="b">
        <v>0</v>
      </c>
      <c r="L1821">
        <v>4</v>
      </c>
      <c r="M1821" t="b">
        <v>0</v>
      </c>
      <c r="N1821" t="s">
        <v>8283</v>
      </c>
      <c r="O1821">
        <f t="shared" si="87"/>
        <v>2</v>
      </c>
      <c r="P1821" s="6">
        <f t="shared" si="88"/>
        <v>6.25</v>
      </c>
      <c r="Q1821" s="12" t="s">
        <v>8336</v>
      </c>
      <c r="R1821" t="s">
        <v>8337</v>
      </c>
      <c r="S1821">
        <f t="shared" si="89"/>
        <v>2014</v>
      </c>
    </row>
    <row r="1822" spans="1:19" ht="32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42095.042708333334</v>
      </c>
      <c r="J1822" s="10">
        <v>42065.084374999999</v>
      </c>
      <c r="K1822" t="b">
        <v>0</v>
      </c>
      <c r="L1822">
        <v>8</v>
      </c>
      <c r="M1822" t="b">
        <v>0</v>
      </c>
      <c r="N1822" t="s">
        <v>8283</v>
      </c>
      <c r="O1822">
        <f t="shared" si="87"/>
        <v>7</v>
      </c>
      <c r="P1822" s="6">
        <f t="shared" si="88"/>
        <v>213.38</v>
      </c>
      <c r="Q1822" s="12" t="s">
        <v>8336</v>
      </c>
      <c r="R1822" t="s">
        <v>8337</v>
      </c>
      <c r="S1822">
        <f t="shared" si="89"/>
        <v>2015</v>
      </c>
    </row>
    <row r="1823" spans="1:19" ht="32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40971.319062499999</v>
      </c>
      <c r="J1823" s="10">
        <v>40926.319062499999</v>
      </c>
      <c r="K1823" t="b">
        <v>0</v>
      </c>
      <c r="L1823">
        <v>57</v>
      </c>
      <c r="M1823" t="b">
        <v>1</v>
      </c>
      <c r="N1823" t="s">
        <v>8274</v>
      </c>
      <c r="O1823">
        <f t="shared" si="87"/>
        <v>135</v>
      </c>
      <c r="P1823" s="6">
        <f t="shared" si="88"/>
        <v>59.16</v>
      </c>
      <c r="Q1823" s="12" t="s">
        <v>8323</v>
      </c>
      <c r="R1823" t="s">
        <v>8324</v>
      </c>
      <c r="S1823">
        <f t="shared" si="89"/>
        <v>2012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41670.792361111111</v>
      </c>
      <c r="J1824" s="10">
        <v>41634.797013888892</v>
      </c>
      <c r="K1824" t="b">
        <v>0</v>
      </c>
      <c r="L1824">
        <v>11</v>
      </c>
      <c r="M1824" t="b">
        <v>1</v>
      </c>
      <c r="N1824" t="s">
        <v>8274</v>
      </c>
      <c r="O1824">
        <f t="shared" si="87"/>
        <v>100</v>
      </c>
      <c r="P1824" s="6">
        <f t="shared" si="88"/>
        <v>27.27</v>
      </c>
      <c r="Q1824" s="12" t="s">
        <v>8323</v>
      </c>
      <c r="R1824" t="s">
        <v>8324</v>
      </c>
      <c r="S1824">
        <f t="shared" si="89"/>
        <v>2013</v>
      </c>
    </row>
    <row r="1825" spans="1:19" ht="32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41206.684907407405</v>
      </c>
      <c r="J1825" s="10">
        <v>41176.684907407405</v>
      </c>
      <c r="K1825" t="b">
        <v>0</v>
      </c>
      <c r="L1825">
        <v>33</v>
      </c>
      <c r="M1825" t="b">
        <v>1</v>
      </c>
      <c r="N1825" t="s">
        <v>8274</v>
      </c>
      <c r="O1825">
        <f t="shared" si="87"/>
        <v>116</v>
      </c>
      <c r="P1825" s="6">
        <f t="shared" si="88"/>
        <v>24.58</v>
      </c>
      <c r="Q1825" s="12" t="s">
        <v>8323</v>
      </c>
      <c r="R1825" t="s">
        <v>8324</v>
      </c>
      <c r="S1825">
        <f t="shared" si="89"/>
        <v>2012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41647.088888888888</v>
      </c>
      <c r="J1826" s="10">
        <v>41626.916284722218</v>
      </c>
      <c r="K1826" t="b">
        <v>0</v>
      </c>
      <c r="L1826">
        <v>40</v>
      </c>
      <c r="M1826" t="b">
        <v>1</v>
      </c>
      <c r="N1826" t="s">
        <v>8274</v>
      </c>
      <c r="O1826">
        <f t="shared" si="87"/>
        <v>100</v>
      </c>
      <c r="P1826" s="6">
        <f t="shared" si="88"/>
        <v>75.05</v>
      </c>
      <c r="Q1826" s="12" t="s">
        <v>8323</v>
      </c>
      <c r="R1826" t="s">
        <v>8324</v>
      </c>
      <c r="S1826">
        <f t="shared" si="89"/>
        <v>2013</v>
      </c>
    </row>
    <row r="1827" spans="1:19" ht="32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41466.83452546296</v>
      </c>
      <c r="J1827" s="10">
        <v>41443.83452546296</v>
      </c>
      <c r="K1827" t="b">
        <v>0</v>
      </c>
      <c r="L1827">
        <v>50</v>
      </c>
      <c r="M1827" t="b">
        <v>1</v>
      </c>
      <c r="N1827" t="s">
        <v>8274</v>
      </c>
      <c r="O1827">
        <f t="shared" si="87"/>
        <v>105</v>
      </c>
      <c r="P1827" s="6">
        <f t="shared" si="88"/>
        <v>42.02</v>
      </c>
      <c r="Q1827" s="12" t="s">
        <v>8323</v>
      </c>
      <c r="R1827" t="s">
        <v>8324</v>
      </c>
      <c r="S1827">
        <f t="shared" si="89"/>
        <v>2013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41687.923807870371</v>
      </c>
      <c r="J1828" s="10">
        <v>41657.923807870371</v>
      </c>
      <c r="K1828" t="b">
        <v>0</v>
      </c>
      <c r="L1828">
        <v>38</v>
      </c>
      <c r="M1828" t="b">
        <v>1</v>
      </c>
      <c r="N1828" t="s">
        <v>8274</v>
      </c>
      <c r="O1828">
        <f t="shared" si="87"/>
        <v>101</v>
      </c>
      <c r="P1828" s="6">
        <f t="shared" si="88"/>
        <v>53.16</v>
      </c>
      <c r="Q1828" s="12" t="s">
        <v>8323</v>
      </c>
      <c r="R1828" t="s">
        <v>8324</v>
      </c>
      <c r="S1828">
        <f t="shared" si="89"/>
        <v>2014</v>
      </c>
    </row>
    <row r="1829" spans="1:19" ht="32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40605.325937499998</v>
      </c>
      <c r="J1829" s="10">
        <v>40555.325937499998</v>
      </c>
      <c r="K1829" t="b">
        <v>0</v>
      </c>
      <c r="L1829">
        <v>96</v>
      </c>
      <c r="M1829" t="b">
        <v>1</v>
      </c>
      <c r="N1829" t="s">
        <v>8274</v>
      </c>
      <c r="O1829">
        <f t="shared" si="87"/>
        <v>101</v>
      </c>
      <c r="P1829" s="6">
        <f t="shared" si="88"/>
        <v>83.89</v>
      </c>
      <c r="Q1829" s="12" t="s">
        <v>8323</v>
      </c>
      <c r="R1829" t="s">
        <v>8324</v>
      </c>
      <c r="S1829">
        <f t="shared" si="89"/>
        <v>2011</v>
      </c>
    </row>
    <row r="1830" spans="1:19" ht="32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41768.916666666664</v>
      </c>
      <c r="J1830" s="10">
        <v>41736.899652777778</v>
      </c>
      <c r="K1830" t="b">
        <v>0</v>
      </c>
      <c r="L1830">
        <v>48</v>
      </c>
      <c r="M1830" t="b">
        <v>1</v>
      </c>
      <c r="N1830" t="s">
        <v>8274</v>
      </c>
      <c r="O1830">
        <f t="shared" si="87"/>
        <v>100</v>
      </c>
      <c r="P1830" s="6">
        <f t="shared" si="88"/>
        <v>417.33</v>
      </c>
      <c r="Q1830" s="12" t="s">
        <v>8323</v>
      </c>
      <c r="R1830" t="s">
        <v>8324</v>
      </c>
      <c r="S1830">
        <f t="shared" si="89"/>
        <v>2014</v>
      </c>
    </row>
    <row r="1831" spans="1:19" ht="32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40564.916666666664</v>
      </c>
      <c r="J1831" s="10">
        <v>40516.087627314817</v>
      </c>
      <c r="K1831" t="b">
        <v>0</v>
      </c>
      <c r="L1831">
        <v>33</v>
      </c>
      <c r="M1831" t="b">
        <v>1</v>
      </c>
      <c r="N1831" t="s">
        <v>8274</v>
      </c>
      <c r="O1831">
        <f t="shared" si="87"/>
        <v>167</v>
      </c>
      <c r="P1831" s="6">
        <f t="shared" si="88"/>
        <v>75.77</v>
      </c>
      <c r="Q1831" s="12" t="s">
        <v>8323</v>
      </c>
      <c r="R1831" t="s">
        <v>8324</v>
      </c>
      <c r="S1831">
        <f t="shared" si="89"/>
        <v>2010</v>
      </c>
    </row>
    <row r="1832" spans="1:19" ht="32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41694.684108796297</v>
      </c>
      <c r="J1832" s="10">
        <v>41664.684108796297</v>
      </c>
      <c r="K1832" t="b">
        <v>0</v>
      </c>
      <c r="L1832">
        <v>226</v>
      </c>
      <c r="M1832" t="b">
        <v>1</v>
      </c>
      <c r="N1832" t="s">
        <v>8274</v>
      </c>
      <c r="O1832">
        <f t="shared" si="87"/>
        <v>102</v>
      </c>
      <c r="P1832" s="6">
        <f t="shared" si="88"/>
        <v>67.39</v>
      </c>
      <c r="Q1832" s="12" t="s">
        <v>8323</v>
      </c>
      <c r="R1832" t="s">
        <v>8324</v>
      </c>
      <c r="S1832">
        <f t="shared" si="89"/>
        <v>2014</v>
      </c>
    </row>
    <row r="1833" spans="1:19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41041.996099537035</v>
      </c>
      <c r="J1833" s="10">
        <v>41026.996099537035</v>
      </c>
      <c r="K1833" t="b">
        <v>0</v>
      </c>
      <c r="L1833">
        <v>14</v>
      </c>
      <c r="M1833" t="b">
        <v>1</v>
      </c>
      <c r="N1833" t="s">
        <v>8274</v>
      </c>
      <c r="O1833">
        <f t="shared" si="87"/>
        <v>103</v>
      </c>
      <c r="P1833" s="6">
        <f t="shared" si="88"/>
        <v>73.569999999999993</v>
      </c>
      <c r="Q1833" s="12" t="s">
        <v>8323</v>
      </c>
      <c r="R1833" t="s">
        <v>8324</v>
      </c>
      <c r="S1833">
        <f t="shared" si="89"/>
        <v>2012</v>
      </c>
    </row>
    <row r="1834" spans="1:19" ht="32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40606.539664351854</v>
      </c>
      <c r="J1834" s="10">
        <v>40576.539664351854</v>
      </c>
      <c r="K1834" t="b">
        <v>0</v>
      </c>
      <c r="L1834">
        <v>20</v>
      </c>
      <c r="M1834" t="b">
        <v>1</v>
      </c>
      <c r="N1834" t="s">
        <v>8274</v>
      </c>
      <c r="O1834">
        <f t="shared" si="87"/>
        <v>143</v>
      </c>
      <c r="P1834" s="6">
        <f t="shared" si="88"/>
        <v>25</v>
      </c>
      <c r="Q1834" s="12" t="s">
        <v>8323</v>
      </c>
      <c r="R1834" t="s">
        <v>8324</v>
      </c>
      <c r="S1834">
        <f t="shared" si="89"/>
        <v>2011</v>
      </c>
    </row>
    <row r="1835" spans="1:19" ht="32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41335.332638888889</v>
      </c>
      <c r="J1835" s="10">
        <v>41303.044016203705</v>
      </c>
      <c r="K1835" t="b">
        <v>0</v>
      </c>
      <c r="L1835">
        <v>25</v>
      </c>
      <c r="M1835" t="b">
        <v>1</v>
      </c>
      <c r="N1835" t="s">
        <v>8274</v>
      </c>
      <c r="O1835">
        <f t="shared" si="87"/>
        <v>263</v>
      </c>
      <c r="P1835" s="6">
        <f t="shared" si="88"/>
        <v>42</v>
      </c>
      <c r="Q1835" s="12" t="s">
        <v>8323</v>
      </c>
      <c r="R1835" t="s">
        <v>8324</v>
      </c>
      <c r="S1835">
        <f t="shared" si="89"/>
        <v>2013</v>
      </c>
    </row>
    <row r="1836" spans="1:19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42028.964062500003</v>
      </c>
      <c r="J1836" s="10">
        <v>41988.964062500003</v>
      </c>
      <c r="K1836" t="b">
        <v>0</v>
      </c>
      <c r="L1836">
        <v>90</v>
      </c>
      <c r="M1836" t="b">
        <v>1</v>
      </c>
      <c r="N1836" t="s">
        <v>8274</v>
      </c>
      <c r="O1836">
        <f t="shared" si="87"/>
        <v>118</v>
      </c>
      <c r="P1836" s="6">
        <f t="shared" si="88"/>
        <v>131.16999999999999</v>
      </c>
      <c r="Q1836" s="12" t="s">
        <v>8323</v>
      </c>
      <c r="R1836" t="s">
        <v>8324</v>
      </c>
      <c r="S1836">
        <f t="shared" si="89"/>
        <v>2014</v>
      </c>
    </row>
    <row r="1837" spans="1:19" ht="48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42460.660543981481</v>
      </c>
      <c r="J1837" s="10">
        <v>42430.702210648145</v>
      </c>
      <c r="K1837" t="b">
        <v>0</v>
      </c>
      <c r="L1837">
        <v>11</v>
      </c>
      <c r="M1837" t="b">
        <v>1</v>
      </c>
      <c r="N1837" t="s">
        <v>8274</v>
      </c>
      <c r="O1837">
        <f t="shared" si="87"/>
        <v>104</v>
      </c>
      <c r="P1837" s="6">
        <f t="shared" si="88"/>
        <v>47.27</v>
      </c>
      <c r="Q1837" s="12" t="s">
        <v>8323</v>
      </c>
      <c r="R1837" t="s">
        <v>8324</v>
      </c>
      <c r="S1837">
        <f t="shared" si="89"/>
        <v>2016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41322.809363425928</v>
      </c>
      <c r="J1838" s="10">
        <v>41305.809363425928</v>
      </c>
      <c r="K1838" t="b">
        <v>0</v>
      </c>
      <c r="L1838">
        <v>55</v>
      </c>
      <c r="M1838" t="b">
        <v>1</v>
      </c>
      <c r="N1838" t="s">
        <v>8274</v>
      </c>
      <c r="O1838">
        <f t="shared" si="87"/>
        <v>200</v>
      </c>
      <c r="P1838" s="6">
        <f t="shared" si="88"/>
        <v>182.13</v>
      </c>
      <c r="Q1838" s="12" t="s">
        <v>8323</v>
      </c>
      <c r="R1838" t="s">
        <v>8324</v>
      </c>
      <c r="S1838">
        <f t="shared" si="89"/>
        <v>2013</v>
      </c>
    </row>
    <row r="1839" spans="1:19" ht="32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40986.006192129629</v>
      </c>
      <c r="J1839" s="10">
        <v>40926.047858796301</v>
      </c>
      <c r="K1839" t="b">
        <v>0</v>
      </c>
      <c r="L1839">
        <v>30</v>
      </c>
      <c r="M1839" t="b">
        <v>1</v>
      </c>
      <c r="N1839" t="s">
        <v>8274</v>
      </c>
      <c r="O1839">
        <f t="shared" si="87"/>
        <v>307</v>
      </c>
      <c r="P1839" s="6">
        <f t="shared" si="88"/>
        <v>61.37</v>
      </c>
      <c r="Q1839" s="12" t="s">
        <v>8323</v>
      </c>
      <c r="R1839" t="s">
        <v>8324</v>
      </c>
      <c r="S1839">
        <f t="shared" si="89"/>
        <v>2012</v>
      </c>
    </row>
    <row r="1840" spans="1:19" ht="32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40817.125</v>
      </c>
      <c r="J1840" s="10">
        <v>40788.786539351851</v>
      </c>
      <c r="K1840" t="b">
        <v>0</v>
      </c>
      <c r="L1840">
        <v>28</v>
      </c>
      <c r="M1840" t="b">
        <v>1</v>
      </c>
      <c r="N1840" t="s">
        <v>8274</v>
      </c>
      <c r="O1840">
        <f t="shared" si="87"/>
        <v>100</v>
      </c>
      <c r="P1840" s="6">
        <f t="shared" si="88"/>
        <v>35.770000000000003</v>
      </c>
      <c r="Q1840" s="12" t="s">
        <v>8323</v>
      </c>
      <c r="R1840" t="s">
        <v>8324</v>
      </c>
      <c r="S1840">
        <f t="shared" si="89"/>
        <v>2011</v>
      </c>
    </row>
    <row r="1841" spans="1:19" ht="32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42644.722013888888</v>
      </c>
      <c r="J1841" s="10">
        <v>42614.722013888888</v>
      </c>
      <c r="K1841" t="b">
        <v>0</v>
      </c>
      <c r="L1841">
        <v>45</v>
      </c>
      <c r="M1841" t="b">
        <v>1</v>
      </c>
      <c r="N1841" t="s">
        <v>8274</v>
      </c>
      <c r="O1841">
        <f t="shared" si="87"/>
        <v>205</v>
      </c>
      <c r="P1841" s="6">
        <f t="shared" si="88"/>
        <v>45.62</v>
      </c>
      <c r="Q1841" s="12" t="s">
        <v>8323</v>
      </c>
      <c r="R1841" t="s">
        <v>8324</v>
      </c>
      <c r="S1841">
        <f t="shared" si="89"/>
        <v>2016</v>
      </c>
    </row>
    <row r="1842" spans="1:19" ht="32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41401.207638888889</v>
      </c>
      <c r="J1842" s="10">
        <v>41382.096180555556</v>
      </c>
      <c r="K1842" t="b">
        <v>0</v>
      </c>
      <c r="L1842">
        <v>13</v>
      </c>
      <c r="M1842" t="b">
        <v>1</v>
      </c>
      <c r="N1842" t="s">
        <v>8274</v>
      </c>
      <c r="O1842">
        <f t="shared" si="87"/>
        <v>109</v>
      </c>
      <c r="P1842" s="6">
        <f t="shared" si="88"/>
        <v>75.38</v>
      </c>
      <c r="Q1842" s="12" t="s">
        <v>8323</v>
      </c>
      <c r="R1842" t="s">
        <v>8324</v>
      </c>
      <c r="S1842">
        <f t="shared" si="89"/>
        <v>2013</v>
      </c>
    </row>
    <row r="1843" spans="1:19" ht="16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41779.207638888889</v>
      </c>
      <c r="J1843" s="10">
        <v>41745.84542824074</v>
      </c>
      <c r="K1843" t="b">
        <v>0</v>
      </c>
      <c r="L1843">
        <v>40</v>
      </c>
      <c r="M1843" t="b">
        <v>1</v>
      </c>
      <c r="N1843" t="s">
        <v>8274</v>
      </c>
      <c r="O1843">
        <f t="shared" si="87"/>
        <v>102</v>
      </c>
      <c r="P1843" s="6">
        <f t="shared" si="88"/>
        <v>50.88</v>
      </c>
      <c r="Q1843" s="12" t="s">
        <v>8323</v>
      </c>
      <c r="R1843" t="s">
        <v>8324</v>
      </c>
      <c r="S1843">
        <f t="shared" si="89"/>
        <v>2014</v>
      </c>
    </row>
    <row r="1844" spans="1:19" ht="3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42065.249305555553</v>
      </c>
      <c r="J1844" s="10">
        <v>42031.631724537037</v>
      </c>
      <c r="K1844" t="b">
        <v>0</v>
      </c>
      <c r="L1844">
        <v>21</v>
      </c>
      <c r="M1844" t="b">
        <v>1</v>
      </c>
      <c r="N1844" t="s">
        <v>8274</v>
      </c>
      <c r="O1844">
        <f t="shared" si="87"/>
        <v>125</v>
      </c>
      <c r="P1844" s="6">
        <f t="shared" si="88"/>
        <v>119.29</v>
      </c>
      <c r="Q1844" s="12" t="s">
        <v>8323</v>
      </c>
      <c r="R1844" t="s">
        <v>8324</v>
      </c>
      <c r="S1844">
        <f t="shared" si="89"/>
        <v>2015</v>
      </c>
    </row>
    <row r="1845" spans="1:19" ht="3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40594.994837962964</v>
      </c>
      <c r="J1845" s="10">
        <v>40564.994837962964</v>
      </c>
      <c r="K1845" t="b">
        <v>0</v>
      </c>
      <c r="L1845">
        <v>134</v>
      </c>
      <c r="M1845" t="b">
        <v>1</v>
      </c>
      <c r="N1845" t="s">
        <v>8274</v>
      </c>
      <c r="O1845">
        <f t="shared" si="87"/>
        <v>124</v>
      </c>
      <c r="P1845" s="6">
        <f t="shared" si="88"/>
        <v>92.54</v>
      </c>
      <c r="Q1845" s="12" t="s">
        <v>8323</v>
      </c>
      <c r="R1845" t="s">
        <v>8324</v>
      </c>
      <c r="S1845">
        <f t="shared" si="89"/>
        <v>2011</v>
      </c>
    </row>
    <row r="1846" spans="1:19" ht="32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40705.125</v>
      </c>
      <c r="J1846" s="10">
        <v>40666.973541666666</v>
      </c>
      <c r="K1846" t="b">
        <v>0</v>
      </c>
      <c r="L1846">
        <v>20</v>
      </c>
      <c r="M1846" t="b">
        <v>1</v>
      </c>
      <c r="N1846" t="s">
        <v>8274</v>
      </c>
      <c r="O1846">
        <f t="shared" si="87"/>
        <v>101</v>
      </c>
      <c r="P1846" s="6">
        <f t="shared" si="88"/>
        <v>76.05</v>
      </c>
      <c r="Q1846" s="12" t="s">
        <v>8323</v>
      </c>
      <c r="R1846" t="s">
        <v>8324</v>
      </c>
      <c r="S1846">
        <f t="shared" si="89"/>
        <v>2011</v>
      </c>
    </row>
    <row r="1847" spans="1:19" ht="8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42538.204861111109</v>
      </c>
      <c r="J1847" s="10">
        <v>42523.333310185189</v>
      </c>
      <c r="K1847" t="b">
        <v>0</v>
      </c>
      <c r="L1847">
        <v>19</v>
      </c>
      <c r="M1847" t="b">
        <v>1</v>
      </c>
      <c r="N1847" t="s">
        <v>8274</v>
      </c>
      <c r="O1847">
        <f t="shared" si="87"/>
        <v>100</v>
      </c>
      <c r="P1847" s="6">
        <f t="shared" si="88"/>
        <v>52.63</v>
      </c>
      <c r="Q1847" s="12" t="s">
        <v>8323</v>
      </c>
      <c r="R1847" t="s">
        <v>8324</v>
      </c>
      <c r="S1847">
        <f t="shared" si="89"/>
        <v>2016</v>
      </c>
    </row>
    <row r="1848" spans="1:19" ht="32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41258.650196759263</v>
      </c>
      <c r="J1848" s="10">
        <v>41228.650196759263</v>
      </c>
      <c r="K1848" t="b">
        <v>0</v>
      </c>
      <c r="L1848">
        <v>209</v>
      </c>
      <c r="M1848" t="b">
        <v>1</v>
      </c>
      <c r="N1848" t="s">
        <v>8274</v>
      </c>
      <c r="O1848">
        <f t="shared" si="87"/>
        <v>138</v>
      </c>
      <c r="P1848" s="6">
        <f t="shared" si="88"/>
        <v>98.99</v>
      </c>
      <c r="Q1848" s="12" t="s">
        <v>8323</v>
      </c>
      <c r="R1848" t="s">
        <v>8324</v>
      </c>
      <c r="S1848">
        <f t="shared" si="89"/>
        <v>2012</v>
      </c>
    </row>
    <row r="1849" spans="1:19" ht="32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42115.236481481479</v>
      </c>
      <c r="J1849" s="10">
        <v>42094.236481481479</v>
      </c>
      <c r="K1849" t="b">
        <v>0</v>
      </c>
      <c r="L1849">
        <v>38</v>
      </c>
      <c r="M1849" t="b">
        <v>1</v>
      </c>
      <c r="N1849" t="s">
        <v>8274</v>
      </c>
      <c r="O1849">
        <f t="shared" si="87"/>
        <v>121</v>
      </c>
      <c r="P1849" s="6">
        <f t="shared" si="88"/>
        <v>79.53</v>
      </c>
      <c r="Q1849" s="12" t="s">
        <v>8323</v>
      </c>
      <c r="R1849" t="s">
        <v>8324</v>
      </c>
      <c r="S1849">
        <f t="shared" si="89"/>
        <v>2015</v>
      </c>
    </row>
    <row r="1850" spans="1:19" ht="32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40755.290972222225</v>
      </c>
      <c r="J1850" s="10">
        <v>40691.788055555553</v>
      </c>
      <c r="K1850" t="b">
        <v>0</v>
      </c>
      <c r="L1850">
        <v>24</v>
      </c>
      <c r="M1850" t="b">
        <v>1</v>
      </c>
      <c r="N1850" t="s">
        <v>8274</v>
      </c>
      <c r="O1850">
        <f t="shared" si="87"/>
        <v>107</v>
      </c>
      <c r="P1850" s="6">
        <f t="shared" si="88"/>
        <v>134.21</v>
      </c>
      <c r="Q1850" s="12" t="s">
        <v>8323</v>
      </c>
      <c r="R1850" t="s">
        <v>8324</v>
      </c>
      <c r="S1850">
        <f t="shared" si="89"/>
        <v>2011</v>
      </c>
    </row>
    <row r="1851" spans="1:19" ht="16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41199.845590277779</v>
      </c>
      <c r="J1851" s="10">
        <v>41169.845590277779</v>
      </c>
      <c r="K1851" t="b">
        <v>0</v>
      </c>
      <c r="L1851">
        <v>8</v>
      </c>
      <c r="M1851" t="b">
        <v>1</v>
      </c>
      <c r="N1851" t="s">
        <v>8274</v>
      </c>
      <c r="O1851">
        <f t="shared" si="87"/>
        <v>100</v>
      </c>
      <c r="P1851" s="6">
        <f t="shared" si="88"/>
        <v>37.630000000000003</v>
      </c>
      <c r="Q1851" s="12" t="s">
        <v>8323</v>
      </c>
      <c r="R1851" t="s">
        <v>8324</v>
      </c>
      <c r="S1851">
        <f t="shared" si="89"/>
        <v>2012</v>
      </c>
    </row>
    <row r="1852" spans="1:19" ht="32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41830.959490740745</v>
      </c>
      <c r="J1852" s="10">
        <v>41800.959490740745</v>
      </c>
      <c r="K1852" t="b">
        <v>0</v>
      </c>
      <c r="L1852">
        <v>179</v>
      </c>
      <c r="M1852" t="b">
        <v>1</v>
      </c>
      <c r="N1852" t="s">
        <v>8274</v>
      </c>
      <c r="O1852">
        <f t="shared" si="87"/>
        <v>102</v>
      </c>
      <c r="P1852" s="6">
        <f t="shared" si="88"/>
        <v>51.04</v>
      </c>
      <c r="Q1852" s="12" t="s">
        <v>8323</v>
      </c>
      <c r="R1852" t="s">
        <v>8324</v>
      </c>
      <c r="S1852">
        <f t="shared" si="89"/>
        <v>2014</v>
      </c>
    </row>
    <row r="1853" spans="1:19" ht="32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41848.041666666664</v>
      </c>
      <c r="J1853" s="10">
        <v>41827.906689814816</v>
      </c>
      <c r="K1853" t="b">
        <v>0</v>
      </c>
      <c r="L1853">
        <v>26</v>
      </c>
      <c r="M1853" t="b">
        <v>1</v>
      </c>
      <c r="N1853" t="s">
        <v>8274</v>
      </c>
      <c r="O1853">
        <f t="shared" si="87"/>
        <v>100</v>
      </c>
      <c r="P1853" s="6">
        <f t="shared" si="88"/>
        <v>50.04</v>
      </c>
      <c r="Q1853" s="12" t="s">
        <v>8323</v>
      </c>
      <c r="R1853" t="s">
        <v>8324</v>
      </c>
      <c r="S1853">
        <f t="shared" si="89"/>
        <v>2014</v>
      </c>
    </row>
    <row r="1854" spans="1:19" ht="32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42119</v>
      </c>
      <c r="J1854" s="10">
        <v>42081.77143518519</v>
      </c>
      <c r="K1854" t="b">
        <v>0</v>
      </c>
      <c r="L1854">
        <v>131</v>
      </c>
      <c r="M1854" t="b">
        <v>1</v>
      </c>
      <c r="N1854" t="s">
        <v>8274</v>
      </c>
      <c r="O1854">
        <f t="shared" si="87"/>
        <v>117</v>
      </c>
      <c r="P1854" s="6">
        <f t="shared" si="88"/>
        <v>133.93</v>
      </c>
      <c r="Q1854" s="12" t="s">
        <v>8323</v>
      </c>
      <c r="R1854" t="s">
        <v>8324</v>
      </c>
      <c r="S1854">
        <f t="shared" si="89"/>
        <v>2015</v>
      </c>
    </row>
    <row r="1855" spans="1:19" ht="32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41227.102048611108</v>
      </c>
      <c r="J1855" s="10">
        <v>41177.060381944444</v>
      </c>
      <c r="K1855" t="b">
        <v>0</v>
      </c>
      <c r="L1855">
        <v>14</v>
      </c>
      <c r="M1855" t="b">
        <v>1</v>
      </c>
      <c r="N1855" t="s">
        <v>8274</v>
      </c>
      <c r="O1855">
        <f t="shared" si="87"/>
        <v>102</v>
      </c>
      <c r="P1855" s="6">
        <f t="shared" si="88"/>
        <v>58.21</v>
      </c>
      <c r="Q1855" s="12" t="s">
        <v>8323</v>
      </c>
      <c r="R1855" t="s">
        <v>8324</v>
      </c>
      <c r="S1855">
        <f t="shared" si="89"/>
        <v>2012</v>
      </c>
    </row>
    <row r="1856" spans="1:19" ht="32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41418.021261574075</v>
      </c>
      <c r="J1856" s="10">
        <v>41388.021261574075</v>
      </c>
      <c r="K1856" t="b">
        <v>0</v>
      </c>
      <c r="L1856">
        <v>174</v>
      </c>
      <c r="M1856" t="b">
        <v>1</v>
      </c>
      <c r="N1856" t="s">
        <v>8274</v>
      </c>
      <c r="O1856">
        <f t="shared" si="87"/>
        <v>102</v>
      </c>
      <c r="P1856" s="6">
        <f t="shared" si="88"/>
        <v>88.04</v>
      </c>
      <c r="Q1856" s="12" t="s">
        <v>8323</v>
      </c>
      <c r="R1856" t="s">
        <v>8324</v>
      </c>
      <c r="S1856">
        <f t="shared" si="89"/>
        <v>2013</v>
      </c>
    </row>
    <row r="1857" spans="1:19" ht="3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41645.538657407407</v>
      </c>
      <c r="J1857" s="10">
        <v>41600.538657407407</v>
      </c>
      <c r="K1857" t="b">
        <v>0</v>
      </c>
      <c r="L1857">
        <v>191</v>
      </c>
      <c r="M1857" t="b">
        <v>1</v>
      </c>
      <c r="N1857" t="s">
        <v>8274</v>
      </c>
      <c r="O1857">
        <f t="shared" si="87"/>
        <v>154</v>
      </c>
      <c r="P1857" s="6">
        <f t="shared" si="88"/>
        <v>70.58</v>
      </c>
      <c r="Q1857" s="12" t="s">
        <v>8323</v>
      </c>
      <c r="R1857" t="s">
        <v>8324</v>
      </c>
      <c r="S1857">
        <f t="shared" si="89"/>
        <v>2013</v>
      </c>
    </row>
    <row r="1858" spans="1:19" ht="32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41838.854999999996</v>
      </c>
      <c r="J1858" s="10">
        <v>41817.854999999996</v>
      </c>
      <c r="K1858" t="b">
        <v>0</v>
      </c>
      <c r="L1858">
        <v>38</v>
      </c>
      <c r="M1858" t="b">
        <v>1</v>
      </c>
      <c r="N1858" t="s">
        <v>8274</v>
      </c>
      <c r="O1858">
        <f t="shared" si="87"/>
        <v>101</v>
      </c>
      <c r="P1858" s="6">
        <f t="shared" si="88"/>
        <v>53.29</v>
      </c>
      <c r="Q1858" s="12" t="s">
        <v>8323</v>
      </c>
      <c r="R1858" t="s">
        <v>8324</v>
      </c>
      <c r="S1858">
        <f t="shared" si="89"/>
        <v>2014</v>
      </c>
    </row>
    <row r="1859" spans="1:19" ht="32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41894.76866898148</v>
      </c>
      <c r="J1859" s="10">
        <v>41864.76866898148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 s="6">
        <f t="shared" si="88"/>
        <v>136.36000000000001</v>
      </c>
      <c r="Q1859" s="12" t="s">
        <v>8323</v>
      </c>
      <c r="R1859" t="s">
        <v>8324</v>
      </c>
      <c r="S1859">
        <f t="shared" si="89"/>
        <v>2014</v>
      </c>
    </row>
    <row r="1860" spans="1:19" ht="32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40893.242141203707</v>
      </c>
      <c r="J1860" s="10">
        <v>40833.200474537036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 s="6">
        <f t="shared" si="88"/>
        <v>40.549999999999997</v>
      </c>
      <c r="Q1860" s="12" t="s">
        <v>8323</v>
      </c>
      <c r="R1860" t="s">
        <v>8324</v>
      </c>
      <c r="S1860">
        <f t="shared" si="89"/>
        <v>2011</v>
      </c>
    </row>
    <row r="1861" spans="1:19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40808.770011574074</v>
      </c>
      <c r="J1861" s="10">
        <v>40778.770011574074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 s="6">
        <f t="shared" si="88"/>
        <v>70.63</v>
      </c>
      <c r="Q1861" s="12" t="s">
        <v>8323</v>
      </c>
      <c r="R1861" t="s">
        <v>8324</v>
      </c>
      <c r="S1861">
        <f t="shared" si="89"/>
        <v>2011</v>
      </c>
    </row>
    <row r="1862" spans="1:19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41676.70930555556</v>
      </c>
      <c r="J1862" s="10">
        <v>41655.70930555556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 s="6">
        <f t="shared" si="88"/>
        <v>52.68</v>
      </c>
      <c r="Q1862" s="12" t="s">
        <v>8323</v>
      </c>
      <c r="R1862" t="s">
        <v>8324</v>
      </c>
      <c r="S1862">
        <f t="shared" si="89"/>
        <v>2014</v>
      </c>
    </row>
    <row r="1863" spans="1:19" ht="32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42030.300243055557</v>
      </c>
      <c r="J1863" s="10">
        <v>42000.300243055557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 s="6" t="str">
        <f t="shared" si="88"/>
        <v>0</v>
      </c>
      <c r="Q1863" s="12" t="s">
        <v>8331</v>
      </c>
      <c r="R1863" t="s">
        <v>8333</v>
      </c>
      <c r="S1863">
        <f t="shared" si="89"/>
        <v>2014</v>
      </c>
    </row>
    <row r="1864" spans="1:19" ht="32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42802.3125</v>
      </c>
      <c r="J1864" s="10">
        <v>42755.492754629631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 s="6">
        <f t="shared" si="88"/>
        <v>90.94</v>
      </c>
      <c r="Q1864" s="12" t="s">
        <v>8331</v>
      </c>
      <c r="R1864" t="s">
        <v>8333</v>
      </c>
      <c r="S1864">
        <f t="shared" si="89"/>
        <v>2017</v>
      </c>
    </row>
    <row r="1865" spans="1:19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41802.797280092593</v>
      </c>
      <c r="J1865" s="10">
        <v>41772.797280092593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 s="6">
        <f t="shared" si="88"/>
        <v>5</v>
      </c>
      <c r="Q1865" s="12" t="s">
        <v>8331</v>
      </c>
      <c r="R1865" t="s">
        <v>8333</v>
      </c>
      <c r="S1865">
        <f t="shared" si="89"/>
        <v>2014</v>
      </c>
    </row>
    <row r="1866" spans="1:19" ht="32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41763.716435185182</v>
      </c>
      <c r="J1866" s="10">
        <v>41733.716435185182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90">ROUND(E1866/D1866*100,0)</f>
        <v>43</v>
      </c>
      <c r="P1866" s="6">
        <f t="shared" ref="P1866:P1929" si="91">IFERROR(ROUND(E1866/L1866,2),"0")</f>
        <v>58.08</v>
      </c>
      <c r="Q1866" s="12" t="s">
        <v>8331</v>
      </c>
      <c r="R1866" t="s">
        <v>8333</v>
      </c>
      <c r="S1866">
        <f t="shared" ref="S1866:S1929" si="92">YEAR(J1866)</f>
        <v>2014</v>
      </c>
    </row>
    <row r="1867" spans="1:19" ht="32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42680.409108796295</v>
      </c>
      <c r="J1867" s="10">
        <v>42645.367442129631</v>
      </c>
      <c r="K1867" t="b">
        <v>0</v>
      </c>
      <c r="L1867">
        <v>2</v>
      </c>
      <c r="M1867" t="b">
        <v>0</v>
      </c>
      <c r="N1867" t="s">
        <v>8281</v>
      </c>
      <c r="O1867">
        <f t="shared" si="90"/>
        <v>0</v>
      </c>
      <c r="P1867" s="6">
        <f t="shared" si="91"/>
        <v>2</v>
      </c>
      <c r="Q1867" s="12" t="s">
        <v>8331</v>
      </c>
      <c r="R1867" t="s">
        <v>8333</v>
      </c>
      <c r="S1867">
        <f t="shared" si="92"/>
        <v>2016</v>
      </c>
    </row>
    <row r="1868" spans="1:19" ht="32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42795.166666666672</v>
      </c>
      <c r="J1868" s="10">
        <v>42742.246493055558</v>
      </c>
      <c r="K1868" t="b">
        <v>0</v>
      </c>
      <c r="L1868">
        <v>2</v>
      </c>
      <c r="M1868" t="b">
        <v>0</v>
      </c>
      <c r="N1868" t="s">
        <v>8281</v>
      </c>
      <c r="O1868">
        <f t="shared" si="90"/>
        <v>1</v>
      </c>
      <c r="P1868" s="6">
        <f t="shared" si="91"/>
        <v>62.5</v>
      </c>
      <c r="Q1868" s="12" t="s">
        <v>8331</v>
      </c>
      <c r="R1868" t="s">
        <v>8333</v>
      </c>
      <c r="S1868">
        <f t="shared" si="92"/>
        <v>2017</v>
      </c>
    </row>
    <row r="1869" spans="1:19" ht="32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42679.924907407403</v>
      </c>
      <c r="J1869" s="10">
        <v>42649.924907407403</v>
      </c>
      <c r="K1869" t="b">
        <v>0</v>
      </c>
      <c r="L1869">
        <v>1</v>
      </c>
      <c r="M1869" t="b">
        <v>0</v>
      </c>
      <c r="N1869" t="s">
        <v>8281</v>
      </c>
      <c r="O1869">
        <f t="shared" si="90"/>
        <v>0</v>
      </c>
      <c r="P1869" s="6">
        <f t="shared" si="91"/>
        <v>10</v>
      </c>
      <c r="Q1869" s="12" t="s">
        <v>8331</v>
      </c>
      <c r="R1869" t="s">
        <v>8333</v>
      </c>
      <c r="S1869">
        <f t="shared" si="92"/>
        <v>2016</v>
      </c>
    </row>
    <row r="1870" spans="1:19" ht="32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42353.332638888889</v>
      </c>
      <c r="J1870" s="10">
        <v>42328.779224537036</v>
      </c>
      <c r="K1870" t="b">
        <v>0</v>
      </c>
      <c r="L1870">
        <v>17</v>
      </c>
      <c r="M1870" t="b">
        <v>0</v>
      </c>
      <c r="N1870" t="s">
        <v>8281</v>
      </c>
      <c r="O1870">
        <f t="shared" si="90"/>
        <v>5</v>
      </c>
      <c r="P1870" s="6">
        <f t="shared" si="91"/>
        <v>71.59</v>
      </c>
      <c r="Q1870" s="12" t="s">
        <v>8331</v>
      </c>
      <c r="R1870" t="s">
        <v>8333</v>
      </c>
      <c r="S1870">
        <f t="shared" si="92"/>
        <v>2015</v>
      </c>
    </row>
    <row r="1871" spans="1:19" ht="32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42739.002881944441</v>
      </c>
      <c r="J1871" s="10">
        <v>42709.002881944441</v>
      </c>
      <c r="K1871" t="b">
        <v>0</v>
      </c>
      <c r="L1871">
        <v>0</v>
      </c>
      <c r="M1871" t="b">
        <v>0</v>
      </c>
      <c r="N1871" t="s">
        <v>8281</v>
      </c>
      <c r="O1871">
        <f t="shared" si="90"/>
        <v>0</v>
      </c>
      <c r="P1871" s="6" t="str">
        <f t="shared" si="91"/>
        <v>0</v>
      </c>
      <c r="Q1871" s="12" t="s">
        <v>8331</v>
      </c>
      <c r="R1871" t="s">
        <v>8333</v>
      </c>
      <c r="S1871">
        <f t="shared" si="92"/>
        <v>2016</v>
      </c>
    </row>
    <row r="1872" spans="1:19" ht="32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42400.178472222222</v>
      </c>
      <c r="J1872" s="10">
        <v>42371.355729166666</v>
      </c>
      <c r="K1872" t="b">
        <v>0</v>
      </c>
      <c r="L1872">
        <v>11</v>
      </c>
      <c r="M1872" t="b">
        <v>0</v>
      </c>
      <c r="N1872" t="s">
        <v>8281</v>
      </c>
      <c r="O1872">
        <f t="shared" si="90"/>
        <v>10</v>
      </c>
      <c r="P1872" s="6">
        <f t="shared" si="91"/>
        <v>32.82</v>
      </c>
      <c r="Q1872" s="12" t="s">
        <v>8331</v>
      </c>
      <c r="R1872" t="s">
        <v>8333</v>
      </c>
      <c r="S1872">
        <f t="shared" si="92"/>
        <v>2016</v>
      </c>
    </row>
    <row r="1873" spans="1:19" ht="32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41963.825243055559</v>
      </c>
      <c r="J1873" s="10">
        <v>41923.783576388887</v>
      </c>
      <c r="K1873" t="b">
        <v>0</v>
      </c>
      <c r="L1873">
        <v>95</v>
      </c>
      <c r="M1873" t="b">
        <v>0</v>
      </c>
      <c r="N1873" t="s">
        <v>8281</v>
      </c>
      <c r="O1873">
        <f t="shared" si="90"/>
        <v>72</v>
      </c>
      <c r="P1873" s="6">
        <f t="shared" si="91"/>
        <v>49.12</v>
      </c>
      <c r="Q1873" s="12" t="s">
        <v>8331</v>
      </c>
      <c r="R1873" t="s">
        <v>8333</v>
      </c>
      <c r="S1873">
        <f t="shared" si="92"/>
        <v>2014</v>
      </c>
    </row>
    <row r="1874" spans="1:19" ht="32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42185.129652777774</v>
      </c>
      <c r="J1874" s="10">
        <v>42155.129652777774</v>
      </c>
      <c r="K1874" t="b">
        <v>0</v>
      </c>
      <c r="L1874">
        <v>13</v>
      </c>
      <c r="M1874" t="b">
        <v>0</v>
      </c>
      <c r="N1874" t="s">
        <v>8281</v>
      </c>
      <c r="O1874">
        <f t="shared" si="90"/>
        <v>1</v>
      </c>
      <c r="P1874" s="6">
        <f t="shared" si="91"/>
        <v>16.309999999999999</v>
      </c>
      <c r="Q1874" s="12" t="s">
        <v>8331</v>
      </c>
      <c r="R1874" t="s">
        <v>8333</v>
      </c>
      <c r="S1874">
        <f t="shared" si="92"/>
        <v>2015</v>
      </c>
    </row>
    <row r="1875" spans="1:19" ht="32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42193.697916666672</v>
      </c>
      <c r="J1875" s="10">
        <v>42164.615856481483</v>
      </c>
      <c r="K1875" t="b">
        <v>0</v>
      </c>
      <c r="L1875">
        <v>2</v>
      </c>
      <c r="M1875" t="b">
        <v>0</v>
      </c>
      <c r="N1875" t="s">
        <v>8281</v>
      </c>
      <c r="O1875">
        <f t="shared" si="90"/>
        <v>0</v>
      </c>
      <c r="P1875" s="6">
        <f t="shared" si="91"/>
        <v>18</v>
      </c>
      <c r="Q1875" s="12" t="s">
        <v>8331</v>
      </c>
      <c r="R1875" t="s">
        <v>8333</v>
      </c>
      <c r="S1875">
        <f t="shared" si="92"/>
        <v>2015</v>
      </c>
    </row>
    <row r="1876" spans="1:19" ht="32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42549.969131944439</v>
      </c>
      <c r="J1876" s="10">
        <v>42529.969131944439</v>
      </c>
      <c r="K1876" t="b">
        <v>0</v>
      </c>
      <c r="L1876">
        <v>2</v>
      </c>
      <c r="M1876" t="b">
        <v>0</v>
      </c>
      <c r="N1876" t="s">
        <v>8281</v>
      </c>
      <c r="O1876">
        <f t="shared" si="90"/>
        <v>0</v>
      </c>
      <c r="P1876" s="6">
        <f t="shared" si="91"/>
        <v>13</v>
      </c>
      <c r="Q1876" s="12" t="s">
        <v>8331</v>
      </c>
      <c r="R1876" t="s">
        <v>8333</v>
      </c>
      <c r="S1876">
        <f t="shared" si="92"/>
        <v>2016</v>
      </c>
    </row>
    <row r="1877" spans="1:19" ht="16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42588.899398148147</v>
      </c>
      <c r="J1877" s="10">
        <v>42528.899398148147</v>
      </c>
      <c r="K1877" t="b">
        <v>0</v>
      </c>
      <c r="L1877">
        <v>3</v>
      </c>
      <c r="M1877" t="b">
        <v>0</v>
      </c>
      <c r="N1877" t="s">
        <v>8281</v>
      </c>
      <c r="O1877">
        <f t="shared" si="90"/>
        <v>1</v>
      </c>
      <c r="P1877" s="6">
        <f t="shared" si="91"/>
        <v>17</v>
      </c>
      <c r="Q1877" s="12" t="s">
        <v>8331</v>
      </c>
      <c r="R1877" t="s">
        <v>8333</v>
      </c>
      <c r="S1877">
        <f t="shared" si="92"/>
        <v>2016</v>
      </c>
    </row>
    <row r="1878" spans="1:19" ht="32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41806.284780092596</v>
      </c>
      <c r="J1878" s="10">
        <v>41776.284780092596</v>
      </c>
      <c r="K1878" t="b">
        <v>0</v>
      </c>
      <c r="L1878">
        <v>0</v>
      </c>
      <c r="M1878" t="b">
        <v>0</v>
      </c>
      <c r="N1878" t="s">
        <v>8281</v>
      </c>
      <c r="O1878">
        <f t="shared" si="90"/>
        <v>0</v>
      </c>
      <c r="P1878" s="6" t="str">
        <f t="shared" si="91"/>
        <v>0</v>
      </c>
      <c r="Q1878" s="12" t="s">
        <v>8331</v>
      </c>
      <c r="R1878" t="s">
        <v>8333</v>
      </c>
      <c r="S1878">
        <f t="shared" si="92"/>
        <v>2014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42064.029224537036</v>
      </c>
      <c r="J1879" s="10">
        <v>42035.029224537036</v>
      </c>
      <c r="K1879" t="b">
        <v>0</v>
      </c>
      <c r="L1879">
        <v>0</v>
      </c>
      <c r="M1879" t="b">
        <v>0</v>
      </c>
      <c r="N1879" t="s">
        <v>8281</v>
      </c>
      <c r="O1879">
        <f t="shared" si="90"/>
        <v>0</v>
      </c>
      <c r="P1879" s="6" t="str">
        <f t="shared" si="91"/>
        <v>0</v>
      </c>
      <c r="Q1879" s="12" t="s">
        <v>8331</v>
      </c>
      <c r="R1879" t="s">
        <v>8333</v>
      </c>
      <c r="S1879">
        <f t="shared" si="92"/>
        <v>2015</v>
      </c>
    </row>
    <row r="1880" spans="1:19" ht="32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41803.008738425924</v>
      </c>
      <c r="J1880" s="10">
        <v>41773.008738425924</v>
      </c>
      <c r="K1880" t="b">
        <v>0</v>
      </c>
      <c r="L1880">
        <v>0</v>
      </c>
      <c r="M1880" t="b">
        <v>0</v>
      </c>
      <c r="N1880" t="s">
        <v>8281</v>
      </c>
      <c r="O1880">
        <f t="shared" si="90"/>
        <v>0</v>
      </c>
      <c r="P1880" s="6" t="str">
        <f t="shared" si="91"/>
        <v>0</v>
      </c>
      <c r="Q1880" s="12" t="s">
        <v>8331</v>
      </c>
      <c r="R1880" t="s">
        <v>8333</v>
      </c>
      <c r="S1880">
        <f t="shared" si="92"/>
        <v>2014</v>
      </c>
    </row>
    <row r="1881" spans="1:19" ht="32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42443.607974537037</v>
      </c>
      <c r="J1881" s="10">
        <v>42413.649641203709</v>
      </c>
      <c r="K1881" t="b">
        <v>0</v>
      </c>
      <c r="L1881">
        <v>2</v>
      </c>
      <c r="M1881" t="b">
        <v>0</v>
      </c>
      <c r="N1881" t="s">
        <v>8281</v>
      </c>
      <c r="O1881">
        <f t="shared" si="90"/>
        <v>0</v>
      </c>
      <c r="P1881" s="6">
        <f t="shared" si="91"/>
        <v>3</v>
      </c>
      <c r="Q1881" s="12" t="s">
        <v>8331</v>
      </c>
      <c r="R1881" t="s">
        <v>8333</v>
      </c>
      <c r="S1881">
        <f t="shared" si="92"/>
        <v>2016</v>
      </c>
    </row>
    <row r="1882" spans="1:19" ht="16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42459.525231481486</v>
      </c>
      <c r="J1882" s="10">
        <v>42430.566898148143</v>
      </c>
      <c r="K1882" t="b">
        <v>0</v>
      </c>
      <c r="L1882">
        <v>24</v>
      </c>
      <c r="M1882" t="b">
        <v>0</v>
      </c>
      <c r="N1882" t="s">
        <v>8281</v>
      </c>
      <c r="O1882">
        <f t="shared" si="90"/>
        <v>20</v>
      </c>
      <c r="P1882" s="6">
        <f t="shared" si="91"/>
        <v>41.83</v>
      </c>
      <c r="Q1882" s="12" t="s">
        <v>8331</v>
      </c>
      <c r="R1882" t="s">
        <v>8333</v>
      </c>
      <c r="S1882">
        <f t="shared" si="92"/>
        <v>2016</v>
      </c>
    </row>
    <row r="1883" spans="1:19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42073.110983796301</v>
      </c>
      <c r="J1883" s="10">
        <v>42043.152650462958</v>
      </c>
      <c r="K1883" t="b">
        <v>0</v>
      </c>
      <c r="L1883">
        <v>70</v>
      </c>
      <c r="M1883" t="b">
        <v>1</v>
      </c>
      <c r="N1883" t="s">
        <v>8277</v>
      </c>
      <c r="O1883">
        <f t="shared" si="90"/>
        <v>173</v>
      </c>
      <c r="P1883" s="6">
        <f t="shared" si="91"/>
        <v>49.34</v>
      </c>
      <c r="Q1883" s="12" t="s">
        <v>8323</v>
      </c>
      <c r="R1883" t="s">
        <v>8327</v>
      </c>
      <c r="S1883">
        <f t="shared" si="92"/>
        <v>2015</v>
      </c>
    </row>
    <row r="1884" spans="1:19" ht="32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41100.991666666669</v>
      </c>
      <c r="J1884" s="10">
        <v>41067.949212962965</v>
      </c>
      <c r="K1884" t="b">
        <v>0</v>
      </c>
      <c r="L1884">
        <v>81</v>
      </c>
      <c r="M1884" t="b">
        <v>1</v>
      </c>
      <c r="N1884" t="s">
        <v>8277</v>
      </c>
      <c r="O1884">
        <f t="shared" si="90"/>
        <v>101</v>
      </c>
      <c r="P1884" s="6">
        <f t="shared" si="91"/>
        <v>41.73</v>
      </c>
      <c r="Q1884" s="12" t="s">
        <v>8323</v>
      </c>
      <c r="R1884" t="s">
        <v>8327</v>
      </c>
      <c r="S1884">
        <f t="shared" si="92"/>
        <v>2012</v>
      </c>
    </row>
    <row r="1885" spans="1:19" ht="3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41007.906342592592</v>
      </c>
      <c r="J1885" s="10">
        <v>40977.948009259257</v>
      </c>
      <c r="K1885" t="b">
        <v>0</v>
      </c>
      <c r="L1885">
        <v>32</v>
      </c>
      <c r="M1885" t="b">
        <v>1</v>
      </c>
      <c r="N1885" t="s">
        <v>8277</v>
      </c>
      <c r="O1885">
        <f t="shared" si="90"/>
        <v>105</v>
      </c>
      <c r="P1885" s="6">
        <f t="shared" si="91"/>
        <v>32.72</v>
      </c>
      <c r="Q1885" s="12" t="s">
        <v>8323</v>
      </c>
      <c r="R1885" t="s">
        <v>8327</v>
      </c>
      <c r="S1885">
        <f t="shared" si="92"/>
        <v>2012</v>
      </c>
    </row>
    <row r="1886" spans="1:19" ht="32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41240.5</v>
      </c>
      <c r="J1886" s="10">
        <v>41205.198321759257</v>
      </c>
      <c r="K1886" t="b">
        <v>0</v>
      </c>
      <c r="L1886">
        <v>26</v>
      </c>
      <c r="M1886" t="b">
        <v>1</v>
      </c>
      <c r="N1886" t="s">
        <v>8277</v>
      </c>
      <c r="O1886">
        <f t="shared" si="90"/>
        <v>135</v>
      </c>
      <c r="P1886" s="6">
        <f t="shared" si="91"/>
        <v>51.96</v>
      </c>
      <c r="Q1886" s="12" t="s">
        <v>8323</v>
      </c>
      <c r="R1886" t="s">
        <v>8327</v>
      </c>
      <c r="S1886">
        <f t="shared" si="92"/>
        <v>2012</v>
      </c>
    </row>
    <row r="1887" spans="1:19" ht="32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41131.916666666664</v>
      </c>
      <c r="J1887" s="10">
        <v>41099.093865740739</v>
      </c>
      <c r="K1887" t="b">
        <v>0</v>
      </c>
      <c r="L1887">
        <v>105</v>
      </c>
      <c r="M1887" t="b">
        <v>1</v>
      </c>
      <c r="N1887" t="s">
        <v>8277</v>
      </c>
      <c r="O1887">
        <f t="shared" si="90"/>
        <v>116</v>
      </c>
      <c r="P1887" s="6">
        <f t="shared" si="91"/>
        <v>50.69</v>
      </c>
      <c r="Q1887" s="12" t="s">
        <v>8323</v>
      </c>
      <c r="R1887" t="s">
        <v>8327</v>
      </c>
      <c r="S1887">
        <f t="shared" si="92"/>
        <v>2012</v>
      </c>
    </row>
    <row r="1888" spans="1:19" ht="32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41955.94835648148</v>
      </c>
      <c r="J1888" s="10">
        <v>41925.906689814816</v>
      </c>
      <c r="K1888" t="b">
        <v>0</v>
      </c>
      <c r="L1888">
        <v>29</v>
      </c>
      <c r="M1888" t="b">
        <v>1</v>
      </c>
      <c r="N1888" t="s">
        <v>8277</v>
      </c>
      <c r="O1888">
        <f t="shared" si="90"/>
        <v>102</v>
      </c>
      <c r="P1888" s="6">
        <f t="shared" si="91"/>
        <v>42.24</v>
      </c>
      <c r="Q1888" s="12" t="s">
        <v>8323</v>
      </c>
      <c r="R1888" t="s">
        <v>8327</v>
      </c>
      <c r="S1888">
        <f t="shared" si="92"/>
        <v>2014</v>
      </c>
    </row>
    <row r="1889" spans="1:19" ht="32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42341.895833333328</v>
      </c>
      <c r="J1889" s="10">
        <v>42323.800138888888</v>
      </c>
      <c r="K1889" t="b">
        <v>0</v>
      </c>
      <c r="L1889">
        <v>8</v>
      </c>
      <c r="M1889" t="b">
        <v>1</v>
      </c>
      <c r="N1889" t="s">
        <v>8277</v>
      </c>
      <c r="O1889">
        <f t="shared" si="90"/>
        <v>111</v>
      </c>
      <c r="P1889" s="6">
        <f t="shared" si="91"/>
        <v>416.88</v>
      </c>
      <c r="Q1889" s="12" t="s">
        <v>8323</v>
      </c>
      <c r="R1889" t="s">
        <v>8327</v>
      </c>
      <c r="S1889">
        <f t="shared" si="92"/>
        <v>2015</v>
      </c>
    </row>
    <row r="1890" spans="1:19" ht="32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40330.207638888889</v>
      </c>
      <c r="J1890" s="10">
        <v>40299.239953703705</v>
      </c>
      <c r="K1890" t="b">
        <v>0</v>
      </c>
      <c r="L1890">
        <v>89</v>
      </c>
      <c r="M1890" t="b">
        <v>1</v>
      </c>
      <c r="N1890" t="s">
        <v>8277</v>
      </c>
      <c r="O1890">
        <f t="shared" si="90"/>
        <v>166</v>
      </c>
      <c r="P1890" s="6">
        <f t="shared" si="91"/>
        <v>46.65</v>
      </c>
      <c r="Q1890" s="12" t="s">
        <v>8323</v>
      </c>
      <c r="R1890" t="s">
        <v>8327</v>
      </c>
      <c r="S1890">
        <f t="shared" si="92"/>
        <v>2010</v>
      </c>
    </row>
    <row r="1891" spans="1:19" ht="32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41344.751689814817</v>
      </c>
      <c r="J1891" s="10">
        <v>41299.793356481481</v>
      </c>
      <c r="K1891" t="b">
        <v>0</v>
      </c>
      <c r="L1891">
        <v>44</v>
      </c>
      <c r="M1891" t="b">
        <v>1</v>
      </c>
      <c r="N1891" t="s">
        <v>8277</v>
      </c>
      <c r="O1891">
        <f t="shared" si="90"/>
        <v>107</v>
      </c>
      <c r="P1891" s="6">
        <f t="shared" si="91"/>
        <v>48.45</v>
      </c>
      <c r="Q1891" s="12" t="s">
        <v>8323</v>
      </c>
      <c r="R1891" t="s">
        <v>8327</v>
      </c>
      <c r="S1891">
        <f t="shared" si="92"/>
        <v>2013</v>
      </c>
    </row>
    <row r="1892" spans="1:19" ht="3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41258.786203703705</v>
      </c>
      <c r="J1892" s="10">
        <v>41228.786203703705</v>
      </c>
      <c r="K1892" t="b">
        <v>0</v>
      </c>
      <c r="L1892">
        <v>246</v>
      </c>
      <c r="M1892" t="b">
        <v>1</v>
      </c>
      <c r="N1892" t="s">
        <v>8277</v>
      </c>
      <c r="O1892">
        <f t="shared" si="90"/>
        <v>145</v>
      </c>
      <c r="P1892" s="6">
        <f t="shared" si="91"/>
        <v>70.53</v>
      </c>
      <c r="Q1892" s="12" t="s">
        <v>8323</v>
      </c>
      <c r="R1892" t="s">
        <v>8327</v>
      </c>
      <c r="S1892">
        <f t="shared" si="92"/>
        <v>2012</v>
      </c>
    </row>
    <row r="1893" spans="1:19" ht="32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40381.25</v>
      </c>
      <c r="J1893" s="10">
        <v>40335.798078703701</v>
      </c>
      <c r="K1893" t="b">
        <v>0</v>
      </c>
      <c r="L1893">
        <v>120</v>
      </c>
      <c r="M1893" t="b">
        <v>1</v>
      </c>
      <c r="N1893" t="s">
        <v>8277</v>
      </c>
      <c r="O1893">
        <f t="shared" si="90"/>
        <v>106</v>
      </c>
      <c r="P1893" s="6">
        <f t="shared" si="91"/>
        <v>87.96</v>
      </c>
      <c r="Q1893" s="12" t="s">
        <v>8323</v>
      </c>
      <c r="R1893" t="s">
        <v>8327</v>
      </c>
      <c r="S1893">
        <f t="shared" si="92"/>
        <v>2010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40701.637511574074</v>
      </c>
      <c r="J1894" s="10">
        <v>40671.637511574074</v>
      </c>
      <c r="K1894" t="b">
        <v>0</v>
      </c>
      <c r="L1894">
        <v>26</v>
      </c>
      <c r="M1894" t="b">
        <v>1</v>
      </c>
      <c r="N1894" t="s">
        <v>8277</v>
      </c>
      <c r="O1894">
        <f t="shared" si="90"/>
        <v>137</v>
      </c>
      <c r="P1894" s="6">
        <f t="shared" si="91"/>
        <v>26.27</v>
      </c>
      <c r="Q1894" s="12" t="s">
        <v>8323</v>
      </c>
      <c r="R1894" t="s">
        <v>8327</v>
      </c>
      <c r="S1894">
        <f t="shared" si="92"/>
        <v>2011</v>
      </c>
    </row>
    <row r="1895" spans="1:19" ht="32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40649.165972222225</v>
      </c>
      <c r="J1895" s="10">
        <v>40632.94195601852</v>
      </c>
      <c r="K1895" t="b">
        <v>0</v>
      </c>
      <c r="L1895">
        <v>45</v>
      </c>
      <c r="M1895" t="b">
        <v>1</v>
      </c>
      <c r="N1895" t="s">
        <v>8277</v>
      </c>
      <c r="O1895">
        <f t="shared" si="90"/>
        <v>104</v>
      </c>
      <c r="P1895" s="6">
        <f t="shared" si="91"/>
        <v>57.78</v>
      </c>
      <c r="Q1895" s="12" t="s">
        <v>8323</v>
      </c>
      <c r="R1895" t="s">
        <v>8327</v>
      </c>
      <c r="S1895">
        <f t="shared" si="92"/>
        <v>2011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40951.90489583333</v>
      </c>
      <c r="J1896" s="10">
        <v>40920.90489583333</v>
      </c>
      <c r="K1896" t="b">
        <v>0</v>
      </c>
      <c r="L1896">
        <v>20</v>
      </c>
      <c r="M1896" t="b">
        <v>1</v>
      </c>
      <c r="N1896" t="s">
        <v>8277</v>
      </c>
      <c r="O1896">
        <f t="shared" si="90"/>
        <v>115</v>
      </c>
      <c r="P1896" s="6">
        <f t="shared" si="91"/>
        <v>57.25</v>
      </c>
      <c r="Q1896" s="12" t="s">
        <v>8323</v>
      </c>
      <c r="R1896" t="s">
        <v>8327</v>
      </c>
      <c r="S1896">
        <f t="shared" si="92"/>
        <v>2012</v>
      </c>
    </row>
    <row r="1897" spans="1:19" ht="32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42297.746782407412</v>
      </c>
      <c r="J1897" s="10">
        <v>42267.746782407412</v>
      </c>
      <c r="K1897" t="b">
        <v>0</v>
      </c>
      <c r="L1897">
        <v>47</v>
      </c>
      <c r="M1897" t="b">
        <v>1</v>
      </c>
      <c r="N1897" t="s">
        <v>8277</v>
      </c>
      <c r="O1897">
        <f t="shared" si="90"/>
        <v>102</v>
      </c>
      <c r="P1897" s="6">
        <f t="shared" si="91"/>
        <v>196.34</v>
      </c>
      <c r="Q1897" s="12" t="s">
        <v>8323</v>
      </c>
      <c r="R1897" t="s">
        <v>8327</v>
      </c>
      <c r="S1897">
        <f t="shared" si="92"/>
        <v>2015</v>
      </c>
    </row>
    <row r="1898" spans="1:19" ht="32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41011.710243055553</v>
      </c>
      <c r="J1898" s="10">
        <v>40981.710243055553</v>
      </c>
      <c r="K1898" t="b">
        <v>0</v>
      </c>
      <c r="L1898">
        <v>13</v>
      </c>
      <c r="M1898" t="b">
        <v>1</v>
      </c>
      <c r="N1898" t="s">
        <v>8277</v>
      </c>
      <c r="O1898">
        <f t="shared" si="90"/>
        <v>124</v>
      </c>
      <c r="P1898" s="6">
        <f t="shared" si="91"/>
        <v>43</v>
      </c>
      <c r="Q1898" s="12" t="s">
        <v>8323</v>
      </c>
      <c r="R1898" t="s">
        <v>8327</v>
      </c>
      <c r="S1898">
        <f t="shared" si="92"/>
        <v>2012</v>
      </c>
    </row>
    <row r="1899" spans="1:19" ht="32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41702.875</v>
      </c>
      <c r="J1899" s="10">
        <v>41680.583402777775</v>
      </c>
      <c r="K1899" t="b">
        <v>0</v>
      </c>
      <c r="L1899">
        <v>183</v>
      </c>
      <c r="M1899" t="b">
        <v>1</v>
      </c>
      <c r="N1899" t="s">
        <v>8277</v>
      </c>
      <c r="O1899">
        <f t="shared" si="90"/>
        <v>102</v>
      </c>
      <c r="P1899" s="6">
        <f t="shared" si="91"/>
        <v>35.549999999999997</v>
      </c>
      <c r="Q1899" s="12" t="s">
        <v>8323</v>
      </c>
      <c r="R1899" t="s">
        <v>8327</v>
      </c>
      <c r="S1899">
        <f t="shared" si="92"/>
        <v>2014</v>
      </c>
    </row>
    <row r="1900" spans="1:19" ht="32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42401.75</v>
      </c>
      <c r="J1900" s="10">
        <v>42366.192974537036</v>
      </c>
      <c r="K1900" t="b">
        <v>0</v>
      </c>
      <c r="L1900">
        <v>21</v>
      </c>
      <c r="M1900" t="b">
        <v>1</v>
      </c>
      <c r="N1900" t="s">
        <v>8277</v>
      </c>
      <c r="O1900">
        <f t="shared" si="90"/>
        <v>145</v>
      </c>
      <c r="P1900" s="6">
        <f t="shared" si="91"/>
        <v>68.81</v>
      </c>
      <c r="Q1900" s="12" t="s">
        <v>8323</v>
      </c>
      <c r="R1900" t="s">
        <v>8327</v>
      </c>
      <c r="S1900">
        <f t="shared" si="92"/>
        <v>2015</v>
      </c>
    </row>
    <row r="1901" spans="1:19" ht="32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42088.90006944444</v>
      </c>
      <c r="J1901" s="10">
        <v>42058.941736111112</v>
      </c>
      <c r="K1901" t="b">
        <v>0</v>
      </c>
      <c r="L1901">
        <v>42</v>
      </c>
      <c r="M1901" t="b">
        <v>1</v>
      </c>
      <c r="N1901" t="s">
        <v>8277</v>
      </c>
      <c r="O1901">
        <f t="shared" si="90"/>
        <v>133</v>
      </c>
      <c r="P1901" s="6">
        <f t="shared" si="91"/>
        <v>28.57</v>
      </c>
      <c r="Q1901" s="12" t="s">
        <v>8323</v>
      </c>
      <c r="R1901" t="s">
        <v>8327</v>
      </c>
      <c r="S1901">
        <f t="shared" si="92"/>
        <v>2015</v>
      </c>
    </row>
    <row r="1902" spans="1:19" ht="32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41188.415972222225</v>
      </c>
      <c r="J1902" s="10">
        <v>41160.871886574074</v>
      </c>
      <c r="K1902" t="b">
        <v>0</v>
      </c>
      <c r="L1902">
        <v>54</v>
      </c>
      <c r="M1902" t="b">
        <v>1</v>
      </c>
      <c r="N1902" t="s">
        <v>8277</v>
      </c>
      <c r="O1902">
        <f t="shared" si="90"/>
        <v>109</v>
      </c>
      <c r="P1902" s="6">
        <f t="shared" si="91"/>
        <v>50.63</v>
      </c>
      <c r="Q1902" s="12" t="s">
        <v>8323</v>
      </c>
      <c r="R1902" t="s">
        <v>8327</v>
      </c>
      <c r="S1902">
        <f t="shared" si="92"/>
        <v>2012</v>
      </c>
    </row>
    <row r="1903" spans="1:19" ht="32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42146.541666666672</v>
      </c>
      <c r="J1903" s="10">
        <v>42116.54315972222</v>
      </c>
      <c r="K1903" t="b">
        <v>0</v>
      </c>
      <c r="L1903">
        <v>25</v>
      </c>
      <c r="M1903" t="b">
        <v>0</v>
      </c>
      <c r="N1903" t="s">
        <v>8292</v>
      </c>
      <c r="O1903">
        <f t="shared" si="90"/>
        <v>3</v>
      </c>
      <c r="P1903" s="6">
        <f t="shared" si="91"/>
        <v>106.8</v>
      </c>
      <c r="Q1903" s="12" t="s">
        <v>8317</v>
      </c>
      <c r="R1903" t="s">
        <v>8346</v>
      </c>
      <c r="S1903">
        <f t="shared" si="92"/>
        <v>2015</v>
      </c>
    </row>
    <row r="1904" spans="1:19" ht="32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42067.789895833332</v>
      </c>
      <c r="J1904" s="10">
        <v>42037.789895833332</v>
      </c>
      <c r="K1904" t="b">
        <v>0</v>
      </c>
      <c r="L1904">
        <v>3</v>
      </c>
      <c r="M1904" t="b">
        <v>0</v>
      </c>
      <c r="N1904" t="s">
        <v>8292</v>
      </c>
      <c r="O1904">
        <f t="shared" si="90"/>
        <v>1</v>
      </c>
      <c r="P1904" s="6">
        <f t="shared" si="91"/>
        <v>4</v>
      </c>
      <c r="Q1904" s="12" t="s">
        <v>8317</v>
      </c>
      <c r="R1904" t="s">
        <v>8346</v>
      </c>
      <c r="S1904">
        <f t="shared" si="92"/>
        <v>2015</v>
      </c>
    </row>
    <row r="1905" spans="1:19" ht="32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42762.770729166667</v>
      </c>
      <c r="J1905" s="10">
        <v>42702.770729166667</v>
      </c>
      <c r="K1905" t="b">
        <v>0</v>
      </c>
      <c r="L1905">
        <v>41</v>
      </c>
      <c r="M1905" t="b">
        <v>0</v>
      </c>
      <c r="N1905" t="s">
        <v>8292</v>
      </c>
      <c r="O1905">
        <f t="shared" si="90"/>
        <v>47</v>
      </c>
      <c r="P1905" s="6">
        <f t="shared" si="91"/>
        <v>34.1</v>
      </c>
      <c r="Q1905" s="12" t="s">
        <v>8317</v>
      </c>
      <c r="R1905" t="s">
        <v>8346</v>
      </c>
      <c r="S1905">
        <f t="shared" si="92"/>
        <v>2016</v>
      </c>
    </row>
    <row r="1906" spans="1:19" ht="32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42371.685428240744</v>
      </c>
      <c r="J1906" s="10">
        <v>42326.685428240744</v>
      </c>
      <c r="K1906" t="b">
        <v>0</v>
      </c>
      <c r="L1906">
        <v>2</v>
      </c>
      <c r="M1906" t="b">
        <v>0</v>
      </c>
      <c r="N1906" t="s">
        <v>8292</v>
      </c>
      <c r="O1906">
        <f t="shared" si="90"/>
        <v>0</v>
      </c>
      <c r="P1906" s="6">
        <f t="shared" si="91"/>
        <v>25</v>
      </c>
      <c r="Q1906" s="12" t="s">
        <v>8317</v>
      </c>
      <c r="R1906" t="s">
        <v>8346</v>
      </c>
      <c r="S1906">
        <f t="shared" si="92"/>
        <v>2015</v>
      </c>
    </row>
    <row r="1907" spans="1:19" ht="32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41889.925856481481</v>
      </c>
      <c r="J1907" s="10">
        <v>41859.925856481481</v>
      </c>
      <c r="K1907" t="b">
        <v>0</v>
      </c>
      <c r="L1907">
        <v>4</v>
      </c>
      <c r="M1907" t="b">
        <v>0</v>
      </c>
      <c r="N1907" t="s">
        <v>8292</v>
      </c>
      <c r="O1907">
        <f t="shared" si="90"/>
        <v>0</v>
      </c>
      <c r="P1907" s="6">
        <f t="shared" si="91"/>
        <v>10.5</v>
      </c>
      <c r="Q1907" s="12" t="s">
        <v>8317</v>
      </c>
      <c r="R1907" t="s">
        <v>8346</v>
      </c>
      <c r="S1907">
        <f t="shared" si="92"/>
        <v>2014</v>
      </c>
    </row>
    <row r="1908" spans="1:19" ht="3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42544.671099537038</v>
      </c>
      <c r="J1908" s="10">
        <v>42514.671099537038</v>
      </c>
      <c r="K1908" t="b">
        <v>0</v>
      </c>
      <c r="L1908">
        <v>99</v>
      </c>
      <c r="M1908" t="b">
        <v>0</v>
      </c>
      <c r="N1908" t="s">
        <v>8292</v>
      </c>
      <c r="O1908">
        <f t="shared" si="90"/>
        <v>43</v>
      </c>
      <c r="P1908" s="6">
        <f t="shared" si="91"/>
        <v>215.96</v>
      </c>
      <c r="Q1908" s="12" t="s">
        <v>8317</v>
      </c>
      <c r="R1908" t="s">
        <v>8346</v>
      </c>
      <c r="S1908">
        <f t="shared" si="92"/>
        <v>2016</v>
      </c>
    </row>
    <row r="1909" spans="1:19" ht="32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41782.587094907409</v>
      </c>
      <c r="J1909" s="10">
        <v>41767.587094907409</v>
      </c>
      <c r="K1909" t="b">
        <v>0</v>
      </c>
      <c r="L1909">
        <v>4</v>
      </c>
      <c r="M1909" t="b">
        <v>0</v>
      </c>
      <c r="N1909" t="s">
        <v>8292</v>
      </c>
      <c r="O1909">
        <f t="shared" si="90"/>
        <v>0</v>
      </c>
      <c r="P1909" s="6">
        <f t="shared" si="91"/>
        <v>21.25</v>
      </c>
      <c r="Q1909" s="12" t="s">
        <v>8317</v>
      </c>
      <c r="R1909" t="s">
        <v>8346</v>
      </c>
      <c r="S1909">
        <f t="shared" si="92"/>
        <v>2014</v>
      </c>
    </row>
    <row r="1910" spans="1:19" ht="32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42733.917824074073</v>
      </c>
      <c r="J1910" s="10">
        <v>42703.917824074073</v>
      </c>
      <c r="K1910" t="b">
        <v>0</v>
      </c>
      <c r="L1910">
        <v>4</v>
      </c>
      <c r="M1910" t="b">
        <v>0</v>
      </c>
      <c r="N1910" t="s">
        <v>8292</v>
      </c>
      <c r="O1910">
        <f t="shared" si="90"/>
        <v>2</v>
      </c>
      <c r="P1910" s="6">
        <f t="shared" si="91"/>
        <v>108.25</v>
      </c>
      <c r="Q1910" s="12" t="s">
        <v>8317</v>
      </c>
      <c r="R1910" t="s">
        <v>8346</v>
      </c>
      <c r="S1910">
        <f t="shared" si="92"/>
        <v>2016</v>
      </c>
    </row>
    <row r="1911" spans="1:19" ht="32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41935.429155092592</v>
      </c>
      <c r="J1911" s="10">
        <v>41905.429155092592</v>
      </c>
      <c r="K1911" t="b">
        <v>0</v>
      </c>
      <c r="L1911">
        <v>38</v>
      </c>
      <c r="M1911" t="b">
        <v>0</v>
      </c>
      <c r="N1911" t="s">
        <v>8292</v>
      </c>
      <c r="O1911">
        <f t="shared" si="90"/>
        <v>14</v>
      </c>
      <c r="P1911" s="6">
        <f t="shared" si="91"/>
        <v>129.97</v>
      </c>
      <c r="Q1911" s="12" t="s">
        <v>8317</v>
      </c>
      <c r="R1911" t="s">
        <v>8346</v>
      </c>
      <c r="S1911">
        <f t="shared" si="92"/>
        <v>2014</v>
      </c>
    </row>
    <row r="1912" spans="1:19" ht="3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42308.947916666672</v>
      </c>
      <c r="J1912" s="10">
        <v>42264.963159722218</v>
      </c>
      <c r="K1912" t="b">
        <v>0</v>
      </c>
      <c r="L1912">
        <v>285</v>
      </c>
      <c r="M1912" t="b">
        <v>0</v>
      </c>
      <c r="N1912" t="s">
        <v>8292</v>
      </c>
      <c r="O1912">
        <f t="shared" si="90"/>
        <v>39</v>
      </c>
      <c r="P1912" s="6">
        <f t="shared" si="91"/>
        <v>117.49</v>
      </c>
      <c r="Q1912" s="12" t="s">
        <v>8317</v>
      </c>
      <c r="R1912" t="s">
        <v>8346</v>
      </c>
      <c r="S1912">
        <f t="shared" si="92"/>
        <v>2015</v>
      </c>
    </row>
    <row r="1913" spans="1:19" ht="32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41860.033958333333</v>
      </c>
      <c r="J1913" s="10">
        <v>41830.033958333333</v>
      </c>
      <c r="K1913" t="b">
        <v>0</v>
      </c>
      <c r="L1913">
        <v>1</v>
      </c>
      <c r="M1913" t="b">
        <v>0</v>
      </c>
      <c r="N1913" t="s">
        <v>8292</v>
      </c>
      <c r="O1913">
        <f t="shared" si="90"/>
        <v>0</v>
      </c>
      <c r="P1913" s="6">
        <f t="shared" si="91"/>
        <v>10</v>
      </c>
      <c r="Q1913" s="12" t="s">
        <v>8317</v>
      </c>
      <c r="R1913" t="s">
        <v>8346</v>
      </c>
      <c r="S1913">
        <f t="shared" si="92"/>
        <v>2014</v>
      </c>
    </row>
    <row r="1914" spans="1:19" ht="3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42159.226388888885</v>
      </c>
      <c r="J1914" s="10">
        <v>42129.226388888885</v>
      </c>
      <c r="K1914" t="b">
        <v>0</v>
      </c>
      <c r="L1914">
        <v>42</v>
      </c>
      <c r="M1914" t="b">
        <v>0</v>
      </c>
      <c r="N1914" t="s">
        <v>8292</v>
      </c>
      <c r="O1914">
        <f t="shared" si="90"/>
        <v>59</v>
      </c>
      <c r="P1914" s="6">
        <f t="shared" si="91"/>
        <v>70.599999999999994</v>
      </c>
      <c r="Q1914" s="12" t="s">
        <v>8317</v>
      </c>
      <c r="R1914" t="s">
        <v>8346</v>
      </c>
      <c r="S1914">
        <f t="shared" si="92"/>
        <v>2015</v>
      </c>
    </row>
    <row r="1915" spans="1:19" ht="16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41920.511319444442</v>
      </c>
      <c r="J1915" s="10">
        <v>41890.511319444442</v>
      </c>
      <c r="K1915" t="b">
        <v>0</v>
      </c>
      <c r="L1915">
        <v>26</v>
      </c>
      <c r="M1915" t="b">
        <v>0</v>
      </c>
      <c r="N1915" t="s">
        <v>8292</v>
      </c>
      <c r="O1915">
        <f t="shared" si="90"/>
        <v>1</v>
      </c>
      <c r="P1915" s="6">
        <f t="shared" si="91"/>
        <v>24.5</v>
      </c>
      <c r="Q1915" s="12" t="s">
        <v>8317</v>
      </c>
      <c r="R1915" t="s">
        <v>8346</v>
      </c>
      <c r="S1915">
        <f t="shared" si="92"/>
        <v>2014</v>
      </c>
    </row>
    <row r="1916" spans="1:19" ht="32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41944.165972222225</v>
      </c>
      <c r="J1916" s="10">
        <v>41929.174456018518</v>
      </c>
      <c r="K1916" t="b">
        <v>0</v>
      </c>
      <c r="L1916">
        <v>2</v>
      </c>
      <c r="M1916" t="b">
        <v>0</v>
      </c>
      <c r="N1916" t="s">
        <v>8292</v>
      </c>
      <c r="O1916">
        <f t="shared" si="90"/>
        <v>9</v>
      </c>
      <c r="P1916" s="6">
        <f t="shared" si="91"/>
        <v>30</v>
      </c>
      <c r="Q1916" s="12" t="s">
        <v>8317</v>
      </c>
      <c r="R1916" t="s">
        <v>8346</v>
      </c>
      <c r="S1916">
        <f t="shared" si="92"/>
        <v>2014</v>
      </c>
    </row>
    <row r="1917" spans="1:19" ht="32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41884.04886574074</v>
      </c>
      <c r="J1917" s="10">
        <v>41864.04886574074</v>
      </c>
      <c r="K1917" t="b">
        <v>0</v>
      </c>
      <c r="L1917">
        <v>4</v>
      </c>
      <c r="M1917" t="b">
        <v>0</v>
      </c>
      <c r="N1917" t="s">
        <v>8292</v>
      </c>
      <c r="O1917">
        <f t="shared" si="90"/>
        <v>2</v>
      </c>
      <c r="P1917" s="6">
        <f t="shared" si="91"/>
        <v>2</v>
      </c>
      <c r="Q1917" s="12" t="s">
        <v>8317</v>
      </c>
      <c r="R1917" t="s">
        <v>8346</v>
      </c>
      <c r="S1917">
        <f t="shared" si="92"/>
        <v>2014</v>
      </c>
    </row>
    <row r="1918" spans="1:19" ht="16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42681.758969907409</v>
      </c>
      <c r="J1918" s="10">
        <v>42656.717303240745</v>
      </c>
      <c r="K1918" t="b">
        <v>0</v>
      </c>
      <c r="L1918">
        <v>6</v>
      </c>
      <c r="M1918" t="b">
        <v>0</v>
      </c>
      <c r="N1918" t="s">
        <v>8292</v>
      </c>
      <c r="O1918">
        <f t="shared" si="90"/>
        <v>1</v>
      </c>
      <c r="P1918" s="6">
        <f t="shared" si="91"/>
        <v>17</v>
      </c>
      <c r="Q1918" s="12" t="s">
        <v>8317</v>
      </c>
      <c r="R1918" t="s">
        <v>8346</v>
      </c>
      <c r="S1918">
        <f t="shared" si="92"/>
        <v>2016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42776.270057870366</v>
      </c>
      <c r="J1919" s="10">
        <v>42746.270057870366</v>
      </c>
      <c r="K1919" t="b">
        <v>0</v>
      </c>
      <c r="L1919">
        <v>70</v>
      </c>
      <c r="M1919" t="b">
        <v>0</v>
      </c>
      <c r="N1919" t="s">
        <v>8292</v>
      </c>
      <c r="O1919">
        <f t="shared" si="90"/>
        <v>53</v>
      </c>
      <c r="P1919" s="6">
        <f t="shared" si="91"/>
        <v>2928.93</v>
      </c>
      <c r="Q1919" s="12" t="s">
        <v>8317</v>
      </c>
      <c r="R1919" t="s">
        <v>8346</v>
      </c>
      <c r="S1919">
        <f t="shared" si="92"/>
        <v>2017</v>
      </c>
    </row>
    <row r="1920" spans="1:19" ht="3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41863.789942129632</v>
      </c>
      <c r="J1920" s="10">
        <v>41828.789942129632</v>
      </c>
      <c r="K1920" t="b">
        <v>0</v>
      </c>
      <c r="L1920">
        <v>9</v>
      </c>
      <c r="M1920" t="b">
        <v>0</v>
      </c>
      <c r="N1920" t="s">
        <v>8292</v>
      </c>
      <c r="O1920">
        <f t="shared" si="90"/>
        <v>1</v>
      </c>
      <c r="P1920" s="6">
        <f t="shared" si="91"/>
        <v>28.89</v>
      </c>
      <c r="Q1920" s="12" t="s">
        <v>8317</v>
      </c>
      <c r="R1920" t="s">
        <v>8346</v>
      </c>
      <c r="S1920">
        <f t="shared" si="92"/>
        <v>2014</v>
      </c>
    </row>
    <row r="1921" spans="1:19" ht="32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42143.875567129631</v>
      </c>
      <c r="J1921" s="10">
        <v>42113.875567129631</v>
      </c>
      <c r="K1921" t="b">
        <v>0</v>
      </c>
      <c r="L1921">
        <v>8</v>
      </c>
      <c r="M1921" t="b">
        <v>0</v>
      </c>
      <c r="N1921" t="s">
        <v>8292</v>
      </c>
      <c r="O1921">
        <f t="shared" si="90"/>
        <v>47</v>
      </c>
      <c r="P1921" s="6">
        <f t="shared" si="91"/>
        <v>29.63</v>
      </c>
      <c r="Q1921" s="12" t="s">
        <v>8317</v>
      </c>
      <c r="R1921" t="s">
        <v>8346</v>
      </c>
      <c r="S1921">
        <f t="shared" si="92"/>
        <v>2015</v>
      </c>
    </row>
    <row r="1922" spans="1:19" ht="32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42298.958333333328</v>
      </c>
      <c r="J1922" s="10">
        <v>42270.875706018516</v>
      </c>
      <c r="K1922" t="b">
        <v>0</v>
      </c>
      <c r="L1922">
        <v>105</v>
      </c>
      <c r="M1922" t="b">
        <v>0</v>
      </c>
      <c r="N1922" t="s">
        <v>8292</v>
      </c>
      <c r="O1922">
        <f t="shared" si="90"/>
        <v>43</v>
      </c>
      <c r="P1922" s="6">
        <f t="shared" si="91"/>
        <v>40.98</v>
      </c>
      <c r="Q1922" s="12" t="s">
        <v>8317</v>
      </c>
      <c r="R1922" t="s">
        <v>8346</v>
      </c>
      <c r="S1922">
        <f t="shared" si="92"/>
        <v>2015</v>
      </c>
    </row>
    <row r="1923" spans="1:19" ht="16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41104.221562500003</v>
      </c>
      <c r="J1923" s="10">
        <v>41074.221562500003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 s="6">
        <f t="shared" si="91"/>
        <v>54</v>
      </c>
      <c r="Q1923" s="12" t="s">
        <v>8323</v>
      </c>
      <c r="R1923" t="s">
        <v>8327</v>
      </c>
      <c r="S1923">
        <f t="shared" si="92"/>
        <v>2012</v>
      </c>
    </row>
    <row r="1924" spans="1:19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41620.255868055552</v>
      </c>
      <c r="J1924" s="10">
        <v>41590.255868055552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 s="6">
        <f t="shared" si="91"/>
        <v>36.11</v>
      </c>
      <c r="Q1924" s="12" t="s">
        <v>8323</v>
      </c>
      <c r="R1924" t="s">
        <v>8327</v>
      </c>
      <c r="S1924">
        <f t="shared" si="92"/>
        <v>2013</v>
      </c>
    </row>
    <row r="1925" spans="1:19" ht="16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40813.207638888889</v>
      </c>
      <c r="J1925" s="10">
        <v>40772.848749999997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 s="6">
        <f t="shared" si="91"/>
        <v>23.15</v>
      </c>
      <c r="Q1925" s="12" t="s">
        <v>8323</v>
      </c>
      <c r="R1925" t="s">
        <v>8327</v>
      </c>
      <c r="S1925">
        <f t="shared" si="92"/>
        <v>2011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41654.814583333333</v>
      </c>
      <c r="J1926" s="10">
        <v>41626.761053240742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 s="6">
        <f t="shared" si="91"/>
        <v>104</v>
      </c>
      <c r="Q1926" s="12" t="s">
        <v>8323</v>
      </c>
      <c r="R1926" t="s">
        <v>8327</v>
      </c>
      <c r="S1926">
        <f t="shared" si="92"/>
        <v>2013</v>
      </c>
    </row>
    <row r="1927" spans="1:19" ht="16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41558</v>
      </c>
      <c r="J1927" s="10">
        <v>41535.90148148148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 s="6">
        <f t="shared" si="91"/>
        <v>31.83</v>
      </c>
      <c r="Q1927" s="12" t="s">
        <v>8323</v>
      </c>
      <c r="R1927" t="s">
        <v>8327</v>
      </c>
      <c r="S1927">
        <f t="shared" si="92"/>
        <v>2013</v>
      </c>
    </row>
    <row r="1928" spans="1:19" ht="32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40484.018055555556</v>
      </c>
      <c r="J1928" s="10">
        <v>40456.954351851848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 s="6">
        <f t="shared" si="91"/>
        <v>27.39</v>
      </c>
      <c r="Q1928" s="12" t="s">
        <v>8323</v>
      </c>
      <c r="R1928" t="s">
        <v>8327</v>
      </c>
      <c r="S1928">
        <f t="shared" si="92"/>
        <v>2010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40976.207638888889</v>
      </c>
      <c r="J1929" s="10">
        <v>40960.861562500002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 s="6">
        <f t="shared" si="91"/>
        <v>56.36</v>
      </c>
      <c r="Q1929" s="12" t="s">
        <v>8323</v>
      </c>
      <c r="R1929" t="s">
        <v>8327</v>
      </c>
      <c r="S1929">
        <f t="shared" si="92"/>
        <v>2012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41401.6480787037</v>
      </c>
      <c r="J1930" s="10">
        <v>41371.6480787037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93">ROUND(E1930/D1930*100,0)</f>
        <v>103</v>
      </c>
      <c r="P1930" s="6">
        <f t="shared" ref="P1930:P1993" si="94">IFERROR(ROUND(E1930/L1930,2),"0")</f>
        <v>77.349999999999994</v>
      </c>
      <c r="Q1930" s="12" t="s">
        <v>8323</v>
      </c>
      <c r="R1930" t="s">
        <v>8327</v>
      </c>
      <c r="S1930">
        <f t="shared" ref="S1930:S1993" si="95">YEAR(J1930)</f>
        <v>2013</v>
      </c>
    </row>
    <row r="1931" spans="1:19" ht="32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40729.021597222221</v>
      </c>
      <c r="J1931" s="10">
        <v>40687.021597222221</v>
      </c>
      <c r="K1931" t="b">
        <v>0</v>
      </c>
      <c r="L1931">
        <v>75</v>
      </c>
      <c r="M1931" t="b">
        <v>1</v>
      </c>
      <c r="N1931" t="s">
        <v>8277</v>
      </c>
      <c r="O1931">
        <f t="shared" si="93"/>
        <v>100</v>
      </c>
      <c r="P1931" s="6">
        <f t="shared" si="94"/>
        <v>42.8</v>
      </c>
      <c r="Q1931" s="12" t="s">
        <v>8323</v>
      </c>
      <c r="R1931" t="s">
        <v>8327</v>
      </c>
      <c r="S1931">
        <f t="shared" si="95"/>
        <v>2011</v>
      </c>
    </row>
    <row r="1932" spans="1:19" ht="16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41462.558819444443</v>
      </c>
      <c r="J1932" s="10">
        <v>41402.558819444443</v>
      </c>
      <c r="K1932" t="b">
        <v>0</v>
      </c>
      <c r="L1932">
        <v>26</v>
      </c>
      <c r="M1932" t="b">
        <v>1</v>
      </c>
      <c r="N1932" t="s">
        <v>8277</v>
      </c>
      <c r="O1932">
        <f t="shared" si="93"/>
        <v>127</v>
      </c>
      <c r="P1932" s="6">
        <f t="shared" si="94"/>
        <v>48.85</v>
      </c>
      <c r="Q1932" s="12" t="s">
        <v>8323</v>
      </c>
      <c r="R1932" t="s">
        <v>8327</v>
      </c>
      <c r="S1932">
        <f t="shared" si="95"/>
        <v>2013</v>
      </c>
    </row>
    <row r="1933" spans="1:19" ht="16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41051.145833333336</v>
      </c>
      <c r="J1933" s="10">
        <v>41037.892465277779</v>
      </c>
      <c r="K1933" t="b">
        <v>0</v>
      </c>
      <c r="L1933">
        <v>50</v>
      </c>
      <c r="M1933" t="b">
        <v>1</v>
      </c>
      <c r="N1933" t="s">
        <v>8277</v>
      </c>
      <c r="O1933">
        <f t="shared" si="93"/>
        <v>121</v>
      </c>
      <c r="P1933" s="6">
        <f t="shared" si="94"/>
        <v>48.24</v>
      </c>
      <c r="Q1933" s="12" t="s">
        <v>8323</v>
      </c>
      <c r="R1933" t="s">
        <v>8327</v>
      </c>
      <c r="S1933">
        <f t="shared" si="95"/>
        <v>2012</v>
      </c>
    </row>
    <row r="1934" spans="1:19" ht="32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40932.809872685189</v>
      </c>
      <c r="J1934" s="10">
        <v>40911.809872685189</v>
      </c>
      <c r="K1934" t="b">
        <v>0</v>
      </c>
      <c r="L1934">
        <v>80</v>
      </c>
      <c r="M1934" t="b">
        <v>1</v>
      </c>
      <c r="N1934" t="s">
        <v>8277</v>
      </c>
      <c r="O1934">
        <f t="shared" si="93"/>
        <v>107</v>
      </c>
      <c r="P1934" s="6">
        <f t="shared" si="94"/>
        <v>70.209999999999994</v>
      </c>
      <c r="Q1934" s="12" t="s">
        <v>8323</v>
      </c>
      <c r="R1934" t="s">
        <v>8327</v>
      </c>
      <c r="S1934">
        <f t="shared" si="95"/>
        <v>2012</v>
      </c>
    </row>
    <row r="1935" spans="1:19" ht="32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41909.130868055552</v>
      </c>
      <c r="J1935" s="10">
        <v>41879.130868055552</v>
      </c>
      <c r="K1935" t="b">
        <v>0</v>
      </c>
      <c r="L1935">
        <v>110</v>
      </c>
      <c r="M1935" t="b">
        <v>1</v>
      </c>
      <c r="N1935" t="s">
        <v>8277</v>
      </c>
      <c r="O1935">
        <f t="shared" si="93"/>
        <v>172</v>
      </c>
      <c r="P1935" s="6">
        <f t="shared" si="94"/>
        <v>94.05</v>
      </c>
      <c r="Q1935" s="12" t="s">
        <v>8323</v>
      </c>
      <c r="R1935" t="s">
        <v>8327</v>
      </c>
      <c r="S1935">
        <f t="shared" si="95"/>
        <v>2014</v>
      </c>
    </row>
    <row r="1936" spans="1:19" ht="32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40902.208333333336</v>
      </c>
      <c r="J1936" s="10">
        <v>40865.867141203707</v>
      </c>
      <c r="K1936" t="b">
        <v>0</v>
      </c>
      <c r="L1936">
        <v>77</v>
      </c>
      <c r="M1936" t="b">
        <v>1</v>
      </c>
      <c r="N1936" t="s">
        <v>8277</v>
      </c>
      <c r="O1936">
        <f t="shared" si="93"/>
        <v>124</v>
      </c>
      <c r="P1936" s="6">
        <f t="shared" si="94"/>
        <v>80.27</v>
      </c>
      <c r="Q1936" s="12" t="s">
        <v>8323</v>
      </c>
      <c r="R1936" t="s">
        <v>8327</v>
      </c>
      <c r="S1936">
        <f t="shared" si="95"/>
        <v>2011</v>
      </c>
    </row>
    <row r="1937" spans="1:19" ht="32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41811.207638888889</v>
      </c>
      <c r="J1937" s="10">
        <v>41773.932534722218</v>
      </c>
      <c r="K1937" t="b">
        <v>0</v>
      </c>
      <c r="L1937">
        <v>50</v>
      </c>
      <c r="M1937" t="b">
        <v>1</v>
      </c>
      <c r="N1937" t="s">
        <v>8277</v>
      </c>
      <c r="O1937">
        <f t="shared" si="93"/>
        <v>108</v>
      </c>
      <c r="P1937" s="6">
        <f t="shared" si="94"/>
        <v>54.2</v>
      </c>
      <c r="Q1937" s="12" t="s">
        <v>8323</v>
      </c>
      <c r="R1937" t="s">
        <v>8327</v>
      </c>
      <c r="S1937">
        <f t="shared" si="95"/>
        <v>2014</v>
      </c>
    </row>
    <row r="1938" spans="1:19" ht="32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40883.249305555553</v>
      </c>
      <c r="J1938" s="10">
        <v>40852.889699074076</v>
      </c>
      <c r="K1938" t="b">
        <v>0</v>
      </c>
      <c r="L1938">
        <v>145</v>
      </c>
      <c r="M1938" t="b">
        <v>1</v>
      </c>
      <c r="N1938" t="s">
        <v>8277</v>
      </c>
      <c r="O1938">
        <f t="shared" si="93"/>
        <v>117</v>
      </c>
      <c r="P1938" s="6">
        <f t="shared" si="94"/>
        <v>60.27</v>
      </c>
      <c r="Q1938" s="12" t="s">
        <v>8323</v>
      </c>
      <c r="R1938" t="s">
        <v>8327</v>
      </c>
      <c r="S1938">
        <f t="shared" si="95"/>
        <v>2011</v>
      </c>
    </row>
    <row r="1939" spans="1:19" ht="32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41075.165972222225</v>
      </c>
      <c r="J1939" s="10">
        <v>41059.118993055556</v>
      </c>
      <c r="K1939" t="b">
        <v>0</v>
      </c>
      <c r="L1939">
        <v>29</v>
      </c>
      <c r="M1939" t="b">
        <v>1</v>
      </c>
      <c r="N1939" t="s">
        <v>8277</v>
      </c>
      <c r="O1939">
        <f t="shared" si="93"/>
        <v>187</v>
      </c>
      <c r="P1939" s="6">
        <f t="shared" si="94"/>
        <v>38.74</v>
      </c>
      <c r="Q1939" s="12" t="s">
        <v>8323</v>
      </c>
      <c r="R1939" t="s">
        <v>8327</v>
      </c>
      <c r="S1939">
        <f t="shared" si="95"/>
        <v>2012</v>
      </c>
    </row>
    <row r="1940" spans="1:19" ht="32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41457.208333333336</v>
      </c>
      <c r="J1940" s="10">
        <v>41426.259618055556</v>
      </c>
      <c r="K1940" t="b">
        <v>0</v>
      </c>
      <c r="L1940">
        <v>114</v>
      </c>
      <c r="M1940" t="b">
        <v>1</v>
      </c>
      <c r="N1940" t="s">
        <v>8277</v>
      </c>
      <c r="O1940">
        <f t="shared" si="93"/>
        <v>116</v>
      </c>
      <c r="P1940" s="6">
        <f t="shared" si="94"/>
        <v>152.54</v>
      </c>
      <c r="Q1940" s="12" t="s">
        <v>8323</v>
      </c>
      <c r="R1940" t="s">
        <v>8327</v>
      </c>
      <c r="S1940">
        <f t="shared" si="95"/>
        <v>2013</v>
      </c>
    </row>
    <row r="1941" spans="1:19" ht="32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41343.943379629629</v>
      </c>
      <c r="J1941" s="10">
        <v>41313.985046296293</v>
      </c>
      <c r="K1941" t="b">
        <v>0</v>
      </c>
      <c r="L1941">
        <v>96</v>
      </c>
      <c r="M1941" t="b">
        <v>1</v>
      </c>
      <c r="N1941" t="s">
        <v>8277</v>
      </c>
      <c r="O1941">
        <f t="shared" si="93"/>
        <v>111</v>
      </c>
      <c r="P1941" s="6">
        <f t="shared" si="94"/>
        <v>115.31</v>
      </c>
      <c r="Q1941" s="12" t="s">
        <v>8323</v>
      </c>
      <c r="R1941" t="s">
        <v>8327</v>
      </c>
      <c r="S1941">
        <f t="shared" si="95"/>
        <v>2013</v>
      </c>
    </row>
    <row r="1942" spans="1:19" ht="32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40709.165972222225</v>
      </c>
      <c r="J1942" s="10">
        <v>40670.507326388892</v>
      </c>
      <c r="K1942" t="b">
        <v>0</v>
      </c>
      <c r="L1942">
        <v>31</v>
      </c>
      <c r="M1942" t="b">
        <v>1</v>
      </c>
      <c r="N1942" t="s">
        <v>8277</v>
      </c>
      <c r="O1942">
        <f t="shared" si="93"/>
        <v>171</v>
      </c>
      <c r="P1942" s="6">
        <f t="shared" si="94"/>
        <v>35.840000000000003</v>
      </c>
      <c r="Q1942" s="12" t="s">
        <v>8323</v>
      </c>
      <c r="R1942" t="s">
        <v>8327</v>
      </c>
      <c r="S1942">
        <f t="shared" si="95"/>
        <v>2011</v>
      </c>
    </row>
    <row r="1943" spans="1:19" ht="32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41774.290868055556</v>
      </c>
      <c r="J1943" s="10">
        <v>41744.290868055556</v>
      </c>
      <c r="K1943" t="b">
        <v>1</v>
      </c>
      <c r="L1943">
        <v>4883</v>
      </c>
      <c r="M1943" t="b">
        <v>1</v>
      </c>
      <c r="N1943" t="s">
        <v>8293</v>
      </c>
      <c r="O1943">
        <f t="shared" si="93"/>
        <v>126</v>
      </c>
      <c r="P1943" s="6">
        <f t="shared" si="94"/>
        <v>64.569999999999993</v>
      </c>
      <c r="Q1943" s="12" t="s">
        <v>8317</v>
      </c>
      <c r="R1943" t="s">
        <v>8347</v>
      </c>
      <c r="S1943">
        <f t="shared" si="95"/>
        <v>2014</v>
      </c>
    </row>
    <row r="1944" spans="1:19" ht="32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40728.828009259261</v>
      </c>
      <c r="J1944" s="10">
        <v>40638.828009259261</v>
      </c>
      <c r="K1944" t="b">
        <v>1</v>
      </c>
      <c r="L1944">
        <v>95</v>
      </c>
      <c r="M1944" t="b">
        <v>1</v>
      </c>
      <c r="N1944" t="s">
        <v>8293</v>
      </c>
      <c r="O1944">
        <f t="shared" si="93"/>
        <v>138</v>
      </c>
      <c r="P1944" s="6">
        <f t="shared" si="94"/>
        <v>87.44</v>
      </c>
      <c r="Q1944" s="12" t="s">
        <v>8317</v>
      </c>
      <c r="R1944" t="s">
        <v>8347</v>
      </c>
      <c r="S1944">
        <f t="shared" si="95"/>
        <v>2011</v>
      </c>
    </row>
    <row r="1945" spans="1:19" ht="32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42593.269861111112</v>
      </c>
      <c r="J1945" s="10">
        <v>42548.269861111112</v>
      </c>
      <c r="K1945" t="b">
        <v>1</v>
      </c>
      <c r="L1945">
        <v>2478</v>
      </c>
      <c r="M1945" t="b">
        <v>1</v>
      </c>
      <c r="N1945" t="s">
        <v>8293</v>
      </c>
      <c r="O1945">
        <f t="shared" si="93"/>
        <v>1705</v>
      </c>
      <c r="P1945" s="6">
        <f t="shared" si="94"/>
        <v>68.819999999999993</v>
      </c>
      <c r="Q1945" s="12" t="s">
        <v>8317</v>
      </c>
      <c r="R1945" t="s">
        <v>8347</v>
      </c>
      <c r="S1945">
        <f t="shared" si="95"/>
        <v>2016</v>
      </c>
    </row>
    <row r="1946" spans="1:19" ht="32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41760.584374999999</v>
      </c>
      <c r="J1946" s="10">
        <v>41730.584374999999</v>
      </c>
      <c r="K1946" t="b">
        <v>1</v>
      </c>
      <c r="L1946">
        <v>1789</v>
      </c>
      <c r="M1946" t="b">
        <v>1</v>
      </c>
      <c r="N1946" t="s">
        <v>8293</v>
      </c>
      <c r="O1946">
        <f t="shared" si="93"/>
        <v>788</v>
      </c>
      <c r="P1946" s="6">
        <f t="shared" si="94"/>
        <v>176.2</v>
      </c>
      <c r="Q1946" s="12" t="s">
        <v>8317</v>
      </c>
      <c r="R1946" t="s">
        <v>8347</v>
      </c>
      <c r="S1946">
        <f t="shared" si="95"/>
        <v>2014</v>
      </c>
    </row>
    <row r="1947" spans="1:19" ht="32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42197.251828703702</v>
      </c>
      <c r="J1947" s="10">
        <v>42157.251828703702</v>
      </c>
      <c r="K1947" t="b">
        <v>1</v>
      </c>
      <c r="L1947">
        <v>680</v>
      </c>
      <c r="M1947" t="b">
        <v>1</v>
      </c>
      <c r="N1947" t="s">
        <v>8293</v>
      </c>
      <c r="O1947">
        <f t="shared" si="93"/>
        <v>348</v>
      </c>
      <c r="P1947" s="6">
        <f t="shared" si="94"/>
        <v>511.79</v>
      </c>
      <c r="Q1947" s="12" t="s">
        <v>8317</v>
      </c>
      <c r="R1947" t="s">
        <v>8347</v>
      </c>
      <c r="S1947">
        <f t="shared" si="95"/>
        <v>2015</v>
      </c>
    </row>
    <row r="1948" spans="1:19" ht="32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41749.108344907407</v>
      </c>
      <c r="J1948" s="10">
        <v>41689.150011574078</v>
      </c>
      <c r="K1948" t="b">
        <v>1</v>
      </c>
      <c r="L1948">
        <v>70</v>
      </c>
      <c r="M1948" t="b">
        <v>1</v>
      </c>
      <c r="N1948" t="s">
        <v>8293</v>
      </c>
      <c r="O1948">
        <f t="shared" si="93"/>
        <v>150</v>
      </c>
      <c r="P1948" s="6">
        <f t="shared" si="94"/>
        <v>160.44</v>
      </c>
      <c r="Q1948" s="12" t="s">
        <v>8317</v>
      </c>
      <c r="R1948" t="s">
        <v>8347</v>
      </c>
      <c r="S1948">
        <f t="shared" si="95"/>
        <v>2014</v>
      </c>
    </row>
    <row r="1949" spans="1:19" ht="32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40140.249305555553</v>
      </c>
      <c r="J1949" s="10">
        <v>40102.918055555558</v>
      </c>
      <c r="K1949" t="b">
        <v>1</v>
      </c>
      <c r="L1949">
        <v>23</v>
      </c>
      <c r="M1949" t="b">
        <v>1</v>
      </c>
      <c r="N1949" t="s">
        <v>8293</v>
      </c>
      <c r="O1949">
        <f t="shared" si="93"/>
        <v>101</v>
      </c>
      <c r="P1949" s="6">
        <f t="shared" si="94"/>
        <v>35</v>
      </c>
      <c r="Q1949" s="12" t="s">
        <v>8317</v>
      </c>
      <c r="R1949" t="s">
        <v>8347</v>
      </c>
      <c r="S1949">
        <f t="shared" si="95"/>
        <v>2009</v>
      </c>
    </row>
    <row r="1950" spans="1:19" ht="16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42527.709722222222</v>
      </c>
      <c r="J1950" s="10">
        <v>42473.604270833333</v>
      </c>
      <c r="K1950" t="b">
        <v>1</v>
      </c>
      <c r="L1950">
        <v>4245</v>
      </c>
      <c r="M1950" t="b">
        <v>1</v>
      </c>
      <c r="N1950" t="s">
        <v>8293</v>
      </c>
      <c r="O1950">
        <f t="shared" si="93"/>
        <v>800</v>
      </c>
      <c r="P1950" s="6">
        <f t="shared" si="94"/>
        <v>188.51</v>
      </c>
      <c r="Q1950" s="12" t="s">
        <v>8317</v>
      </c>
      <c r="R1950" t="s">
        <v>8347</v>
      </c>
      <c r="S1950">
        <f t="shared" si="95"/>
        <v>2016</v>
      </c>
    </row>
    <row r="1951" spans="1:19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41830.423043981486</v>
      </c>
      <c r="J1951" s="10">
        <v>41800.423043981486</v>
      </c>
      <c r="K1951" t="b">
        <v>1</v>
      </c>
      <c r="L1951">
        <v>943</v>
      </c>
      <c r="M1951" t="b">
        <v>1</v>
      </c>
      <c r="N1951" t="s">
        <v>8293</v>
      </c>
      <c r="O1951">
        <f t="shared" si="93"/>
        <v>106</v>
      </c>
      <c r="P1951" s="6">
        <f t="shared" si="94"/>
        <v>56.2</v>
      </c>
      <c r="Q1951" s="12" t="s">
        <v>8317</v>
      </c>
      <c r="R1951" t="s">
        <v>8347</v>
      </c>
      <c r="S1951">
        <f t="shared" si="95"/>
        <v>2014</v>
      </c>
    </row>
    <row r="1952" spans="1:19" ht="32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40655.181400462963</v>
      </c>
      <c r="J1952" s="10">
        <v>40624.181400462963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3"/>
        <v>201</v>
      </c>
      <c r="P1952" s="6">
        <f t="shared" si="94"/>
        <v>51.31</v>
      </c>
      <c r="Q1952" s="12" t="s">
        <v>8317</v>
      </c>
      <c r="R1952" t="s">
        <v>8347</v>
      </c>
      <c r="S1952">
        <f t="shared" si="95"/>
        <v>2011</v>
      </c>
    </row>
    <row r="1953" spans="1:19" ht="32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42681.462233796294</v>
      </c>
      <c r="J1953" s="10">
        <v>42651.420567129629</v>
      </c>
      <c r="K1953" t="b">
        <v>1</v>
      </c>
      <c r="L1953">
        <v>834</v>
      </c>
      <c r="M1953" t="b">
        <v>1</v>
      </c>
      <c r="N1953" t="s">
        <v>8293</v>
      </c>
      <c r="O1953">
        <f t="shared" si="93"/>
        <v>212</v>
      </c>
      <c r="P1953" s="6">
        <f t="shared" si="94"/>
        <v>127.36</v>
      </c>
      <c r="Q1953" s="12" t="s">
        <v>8317</v>
      </c>
      <c r="R1953" t="s">
        <v>8347</v>
      </c>
      <c r="S1953">
        <f t="shared" si="95"/>
        <v>2016</v>
      </c>
    </row>
    <row r="1954" spans="1:19" ht="32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41563.60665509259</v>
      </c>
      <c r="J1954" s="10">
        <v>41526.60665509259</v>
      </c>
      <c r="K1954" t="b">
        <v>1</v>
      </c>
      <c r="L1954">
        <v>682</v>
      </c>
      <c r="M1954" t="b">
        <v>1</v>
      </c>
      <c r="N1954" t="s">
        <v>8293</v>
      </c>
      <c r="O1954">
        <f t="shared" si="93"/>
        <v>198</v>
      </c>
      <c r="P1954" s="6">
        <f t="shared" si="94"/>
        <v>101.86</v>
      </c>
      <c r="Q1954" s="12" t="s">
        <v>8317</v>
      </c>
      <c r="R1954" t="s">
        <v>8347</v>
      </c>
      <c r="S1954">
        <f t="shared" si="95"/>
        <v>2013</v>
      </c>
    </row>
    <row r="1955" spans="1:19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40970.125</v>
      </c>
      <c r="J1955" s="10">
        <v>40941.199826388889</v>
      </c>
      <c r="K1955" t="b">
        <v>1</v>
      </c>
      <c r="L1955">
        <v>147</v>
      </c>
      <c r="M1955" t="b">
        <v>1</v>
      </c>
      <c r="N1955" t="s">
        <v>8293</v>
      </c>
      <c r="O1955">
        <f t="shared" si="93"/>
        <v>226</v>
      </c>
      <c r="P1955" s="6">
        <f t="shared" si="94"/>
        <v>230.56</v>
      </c>
      <c r="Q1955" s="12" t="s">
        <v>8317</v>
      </c>
      <c r="R1955" t="s">
        <v>8347</v>
      </c>
      <c r="S1955">
        <f t="shared" si="95"/>
        <v>2012</v>
      </c>
    </row>
    <row r="1956" spans="1:19" ht="1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42441.208333333328</v>
      </c>
      <c r="J1956" s="10">
        <v>42394.580740740741</v>
      </c>
      <c r="K1956" t="b">
        <v>1</v>
      </c>
      <c r="L1956">
        <v>415</v>
      </c>
      <c r="M1956" t="b">
        <v>1</v>
      </c>
      <c r="N1956" t="s">
        <v>8293</v>
      </c>
      <c r="O1956">
        <f t="shared" si="93"/>
        <v>699</v>
      </c>
      <c r="P1956" s="6">
        <f t="shared" si="94"/>
        <v>842.11</v>
      </c>
      <c r="Q1956" s="12" t="s">
        <v>8317</v>
      </c>
      <c r="R1956" t="s">
        <v>8347</v>
      </c>
      <c r="S1956">
        <f t="shared" si="95"/>
        <v>2016</v>
      </c>
    </row>
    <row r="1957" spans="1:19" ht="32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41052.791666666664</v>
      </c>
      <c r="J1957" s="10">
        <v>41020.271770833337</v>
      </c>
      <c r="K1957" t="b">
        <v>1</v>
      </c>
      <c r="L1957">
        <v>290</v>
      </c>
      <c r="M1957" t="b">
        <v>1</v>
      </c>
      <c r="N1957" t="s">
        <v>8293</v>
      </c>
      <c r="O1957">
        <f t="shared" si="93"/>
        <v>399</v>
      </c>
      <c r="P1957" s="6">
        <f t="shared" si="94"/>
        <v>577.28</v>
      </c>
      <c r="Q1957" s="12" t="s">
        <v>8317</v>
      </c>
      <c r="R1957" t="s">
        <v>8347</v>
      </c>
      <c r="S1957">
        <f t="shared" si="95"/>
        <v>2012</v>
      </c>
    </row>
    <row r="1958" spans="1:19" ht="32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42112.882002314815</v>
      </c>
      <c r="J1958" s="10">
        <v>42067.923668981486</v>
      </c>
      <c r="K1958" t="b">
        <v>1</v>
      </c>
      <c r="L1958">
        <v>365</v>
      </c>
      <c r="M1958" t="b">
        <v>1</v>
      </c>
      <c r="N1958" t="s">
        <v>8293</v>
      </c>
      <c r="O1958">
        <f t="shared" si="93"/>
        <v>294</v>
      </c>
      <c r="P1958" s="6">
        <f t="shared" si="94"/>
        <v>483.34</v>
      </c>
      <c r="Q1958" s="12" t="s">
        <v>8317</v>
      </c>
      <c r="R1958" t="s">
        <v>8347</v>
      </c>
      <c r="S1958">
        <f t="shared" si="95"/>
        <v>2015</v>
      </c>
    </row>
    <row r="1959" spans="1:19" ht="16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41209.098530092597</v>
      </c>
      <c r="J1959" s="10">
        <v>41179.098530092597</v>
      </c>
      <c r="K1959" t="b">
        <v>1</v>
      </c>
      <c r="L1959">
        <v>660</v>
      </c>
      <c r="M1959" t="b">
        <v>1</v>
      </c>
      <c r="N1959" t="s">
        <v>8293</v>
      </c>
      <c r="O1959">
        <f t="shared" si="93"/>
        <v>168</v>
      </c>
      <c r="P1959" s="6">
        <f t="shared" si="94"/>
        <v>76.14</v>
      </c>
      <c r="Q1959" s="12" t="s">
        <v>8317</v>
      </c>
      <c r="R1959" t="s">
        <v>8347</v>
      </c>
      <c r="S1959">
        <f t="shared" si="95"/>
        <v>2012</v>
      </c>
    </row>
    <row r="1960" spans="1:19" ht="32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41356.94630787037</v>
      </c>
      <c r="J1960" s="10">
        <v>41326.987974537034</v>
      </c>
      <c r="K1960" t="b">
        <v>1</v>
      </c>
      <c r="L1960">
        <v>1356</v>
      </c>
      <c r="M1960" t="b">
        <v>1</v>
      </c>
      <c r="N1960" t="s">
        <v>8293</v>
      </c>
      <c r="O1960">
        <f t="shared" si="93"/>
        <v>1436</v>
      </c>
      <c r="P1960" s="6">
        <f t="shared" si="94"/>
        <v>74.11</v>
      </c>
      <c r="Q1960" s="12" t="s">
        <v>8317</v>
      </c>
      <c r="R1960" t="s">
        <v>8347</v>
      </c>
      <c r="S1960">
        <f t="shared" si="95"/>
        <v>2013</v>
      </c>
    </row>
    <row r="1961" spans="1:19" ht="32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41913</v>
      </c>
      <c r="J1961" s="10">
        <v>41871.845601851848</v>
      </c>
      <c r="K1961" t="b">
        <v>1</v>
      </c>
      <c r="L1961">
        <v>424</v>
      </c>
      <c r="M1961" t="b">
        <v>1</v>
      </c>
      <c r="N1961" t="s">
        <v>8293</v>
      </c>
      <c r="O1961">
        <f t="shared" si="93"/>
        <v>157</v>
      </c>
      <c r="P1961" s="6">
        <f t="shared" si="94"/>
        <v>36.97</v>
      </c>
      <c r="Q1961" s="12" t="s">
        <v>8317</v>
      </c>
      <c r="R1961" t="s">
        <v>8347</v>
      </c>
      <c r="S1961">
        <f t="shared" si="95"/>
        <v>2014</v>
      </c>
    </row>
    <row r="1962" spans="1:19" ht="32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41994.362743055557</v>
      </c>
      <c r="J1962" s="10">
        <v>41964.362743055557</v>
      </c>
      <c r="K1962" t="b">
        <v>1</v>
      </c>
      <c r="L1962">
        <v>33</v>
      </c>
      <c r="M1962" t="b">
        <v>1</v>
      </c>
      <c r="N1962" t="s">
        <v>8293</v>
      </c>
      <c r="O1962">
        <f t="shared" si="93"/>
        <v>118</v>
      </c>
      <c r="P1962" s="6">
        <f t="shared" si="94"/>
        <v>2500.9699999999998</v>
      </c>
      <c r="Q1962" s="12" t="s">
        <v>8317</v>
      </c>
      <c r="R1962" t="s">
        <v>8347</v>
      </c>
      <c r="S1962">
        <f t="shared" si="95"/>
        <v>2014</v>
      </c>
    </row>
    <row r="1963" spans="1:19" ht="32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41188.165972222225</v>
      </c>
      <c r="J1963" s="10">
        <v>41148.194641203707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3"/>
        <v>1105</v>
      </c>
      <c r="P1963" s="6">
        <f t="shared" si="94"/>
        <v>67.69</v>
      </c>
      <c r="Q1963" s="12" t="s">
        <v>8317</v>
      </c>
      <c r="R1963" t="s">
        <v>8347</v>
      </c>
      <c r="S1963">
        <f t="shared" si="95"/>
        <v>2012</v>
      </c>
    </row>
    <row r="1964" spans="1:19" ht="32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41772.780509259261</v>
      </c>
      <c r="J1964" s="10">
        <v>41742.780509259261</v>
      </c>
      <c r="K1964" t="b">
        <v>1</v>
      </c>
      <c r="L1964">
        <v>306</v>
      </c>
      <c r="M1964" t="b">
        <v>1</v>
      </c>
      <c r="N1964" t="s">
        <v>8293</v>
      </c>
      <c r="O1964">
        <f t="shared" si="93"/>
        <v>193</v>
      </c>
      <c r="P1964" s="6">
        <f t="shared" si="94"/>
        <v>63.05</v>
      </c>
      <c r="Q1964" s="12" t="s">
        <v>8317</v>
      </c>
      <c r="R1964" t="s">
        <v>8347</v>
      </c>
      <c r="S1964">
        <f t="shared" si="95"/>
        <v>2014</v>
      </c>
    </row>
    <row r="1965" spans="1:19" ht="32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41898.429791666669</v>
      </c>
      <c r="J1965" s="10">
        <v>41863.429791666669</v>
      </c>
      <c r="K1965" t="b">
        <v>1</v>
      </c>
      <c r="L1965">
        <v>205</v>
      </c>
      <c r="M1965" t="b">
        <v>1</v>
      </c>
      <c r="N1965" t="s">
        <v>8293</v>
      </c>
      <c r="O1965">
        <f t="shared" si="93"/>
        <v>127</v>
      </c>
      <c r="P1965" s="6">
        <f t="shared" si="94"/>
        <v>117.6</v>
      </c>
      <c r="Q1965" s="12" t="s">
        <v>8317</v>
      </c>
      <c r="R1965" t="s">
        <v>8347</v>
      </c>
      <c r="S1965">
        <f t="shared" si="95"/>
        <v>2014</v>
      </c>
    </row>
    <row r="1966" spans="1:19" ht="32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42482.272824074069</v>
      </c>
      <c r="J1966" s="10">
        <v>42452.272824074069</v>
      </c>
      <c r="K1966" t="b">
        <v>1</v>
      </c>
      <c r="L1966">
        <v>1281</v>
      </c>
      <c r="M1966" t="b">
        <v>1</v>
      </c>
      <c r="N1966" t="s">
        <v>8293</v>
      </c>
      <c r="O1966">
        <f t="shared" si="93"/>
        <v>260</v>
      </c>
      <c r="P1966" s="6">
        <f t="shared" si="94"/>
        <v>180.75</v>
      </c>
      <c r="Q1966" s="12" t="s">
        <v>8317</v>
      </c>
      <c r="R1966" t="s">
        <v>8347</v>
      </c>
      <c r="S1966">
        <f t="shared" si="95"/>
        <v>2016</v>
      </c>
    </row>
    <row r="1967" spans="1:19" ht="32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40920.041666666664</v>
      </c>
      <c r="J1967" s="10">
        <v>40898.089236111111</v>
      </c>
      <c r="K1967" t="b">
        <v>1</v>
      </c>
      <c r="L1967">
        <v>103</v>
      </c>
      <c r="M1967" t="b">
        <v>1</v>
      </c>
      <c r="N1967" t="s">
        <v>8293</v>
      </c>
      <c r="O1967">
        <f t="shared" si="93"/>
        <v>262</v>
      </c>
      <c r="P1967" s="6">
        <f t="shared" si="94"/>
        <v>127.32</v>
      </c>
      <c r="Q1967" s="12" t="s">
        <v>8317</v>
      </c>
      <c r="R1967" t="s">
        <v>8347</v>
      </c>
      <c r="S1967">
        <f t="shared" si="95"/>
        <v>2011</v>
      </c>
    </row>
    <row r="1968" spans="1:19" ht="32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41865.540486111109</v>
      </c>
      <c r="J1968" s="10">
        <v>41835.540486111109</v>
      </c>
      <c r="K1968" t="b">
        <v>1</v>
      </c>
      <c r="L1968">
        <v>1513</v>
      </c>
      <c r="M1968" t="b">
        <v>1</v>
      </c>
      <c r="N1968" t="s">
        <v>8293</v>
      </c>
      <c r="O1968">
        <f t="shared" si="93"/>
        <v>207</v>
      </c>
      <c r="P1968" s="6">
        <f t="shared" si="94"/>
        <v>136.63999999999999</v>
      </c>
      <c r="Q1968" s="12" t="s">
        <v>8317</v>
      </c>
      <c r="R1968" t="s">
        <v>8347</v>
      </c>
      <c r="S1968">
        <f t="shared" si="95"/>
        <v>2014</v>
      </c>
    </row>
    <row r="1969" spans="1:19" ht="32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41760.663530092592</v>
      </c>
      <c r="J1969" s="10">
        <v>41730.663530092592</v>
      </c>
      <c r="K1969" t="b">
        <v>1</v>
      </c>
      <c r="L1969">
        <v>405</v>
      </c>
      <c r="M1969" t="b">
        <v>1</v>
      </c>
      <c r="N1969" t="s">
        <v>8293</v>
      </c>
      <c r="O1969">
        <f t="shared" si="93"/>
        <v>370</v>
      </c>
      <c r="P1969" s="6">
        <f t="shared" si="94"/>
        <v>182.78</v>
      </c>
      <c r="Q1969" s="12" t="s">
        <v>8317</v>
      </c>
      <c r="R1969" t="s">
        <v>8347</v>
      </c>
      <c r="S1969">
        <f t="shared" si="95"/>
        <v>2014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42707.628645833334</v>
      </c>
      <c r="J1970" s="10">
        <v>42676.586979166663</v>
      </c>
      <c r="K1970" t="b">
        <v>1</v>
      </c>
      <c r="L1970">
        <v>510</v>
      </c>
      <c r="M1970" t="b">
        <v>1</v>
      </c>
      <c r="N1970" t="s">
        <v>8293</v>
      </c>
      <c r="O1970">
        <f t="shared" si="93"/>
        <v>285</v>
      </c>
      <c r="P1970" s="6">
        <f t="shared" si="94"/>
        <v>279.38</v>
      </c>
      <c r="Q1970" s="12" t="s">
        <v>8317</v>
      </c>
      <c r="R1970" t="s">
        <v>8347</v>
      </c>
      <c r="S1970">
        <f t="shared" si="95"/>
        <v>2016</v>
      </c>
    </row>
    <row r="1971" spans="1:19" ht="32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42587.792453703703</v>
      </c>
      <c r="J1971" s="10">
        <v>42557.792453703703</v>
      </c>
      <c r="K1971" t="b">
        <v>1</v>
      </c>
      <c r="L1971">
        <v>1887</v>
      </c>
      <c r="M1971" t="b">
        <v>1</v>
      </c>
      <c r="N1971" t="s">
        <v>8293</v>
      </c>
      <c r="O1971">
        <f t="shared" si="93"/>
        <v>579</v>
      </c>
      <c r="P1971" s="6">
        <f t="shared" si="94"/>
        <v>61.38</v>
      </c>
      <c r="Q1971" s="12" t="s">
        <v>8317</v>
      </c>
      <c r="R1971" t="s">
        <v>8347</v>
      </c>
      <c r="S1971">
        <f t="shared" si="95"/>
        <v>2016</v>
      </c>
    </row>
    <row r="1972" spans="1:19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41384.151631944442</v>
      </c>
      <c r="J1972" s="10">
        <v>41324.193298611113</v>
      </c>
      <c r="K1972" t="b">
        <v>1</v>
      </c>
      <c r="L1972">
        <v>701</v>
      </c>
      <c r="M1972" t="b">
        <v>1</v>
      </c>
      <c r="N1972" t="s">
        <v>8293</v>
      </c>
      <c r="O1972">
        <f t="shared" si="93"/>
        <v>1132</v>
      </c>
      <c r="P1972" s="6">
        <f t="shared" si="94"/>
        <v>80.73</v>
      </c>
      <c r="Q1972" s="12" t="s">
        <v>8317</v>
      </c>
      <c r="R1972" t="s">
        <v>8347</v>
      </c>
      <c r="S1972">
        <f t="shared" si="95"/>
        <v>2013</v>
      </c>
    </row>
    <row r="1973" spans="1:19" ht="32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41593.166666666664</v>
      </c>
      <c r="J1973" s="10">
        <v>41561.500706018516</v>
      </c>
      <c r="K1973" t="b">
        <v>1</v>
      </c>
      <c r="L1973">
        <v>3863</v>
      </c>
      <c r="M1973" t="b">
        <v>1</v>
      </c>
      <c r="N1973" t="s">
        <v>8293</v>
      </c>
      <c r="O1973">
        <f t="shared" si="93"/>
        <v>263</v>
      </c>
      <c r="P1973" s="6">
        <f t="shared" si="94"/>
        <v>272.36</v>
      </c>
      <c r="Q1973" s="12" t="s">
        <v>8317</v>
      </c>
      <c r="R1973" t="s">
        <v>8347</v>
      </c>
      <c r="S1973">
        <f t="shared" si="95"/>
        <v>2013</v>
      </c>
    </row>
    <row r="1974" spans="1:19" ht="32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41231.053749999999</v>
      </c>
      <c r="J1974" s="10">
        <v>41201.012083333335</v>
      </c>
      <c r="K1974" t="b">
        <v>1</v>
      </c>
      <c r="L1974">
        <v>238</v>
      </c>
      <c r="M1974" t="b">
        <v>1</v>
      </c>
      <c r="N1974" t="s">
        <v>8293</v>
      </c>
      <c r="O1974">
        <f t="shared" si="93"/>
        <v>674</v>
      </c>
      <c r="P1974" s="6">
        <f t="shared" si="94"/>
        <v>70.849999999999994</v>
      </c>
      <c r="Q1974" s="12" t="s">
        <v>8317</v>
      </c>
      <c r="R1974" t="s">
        <v>8347</v>
      </c>
      <c r="S1974">
        <f t="shared" si="95"/>
        <v>2012</v>
      </c>
    </row>
    <row r="1975" spans="1:19" ht="32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42588.291666666672</v>
      </c>
      <c r="J1975" s="10">
        <v>42549.722962962958</v>
      </c>
      <c r="K1975" t="b">
        <v>1</v>
      </c>
      <c r="L1975">
        <v>2051</v>
      </c>
      <c r="M1975" t="b">
        <v>1</v>
      </c>
      <c r="N1975" t="s">
        <v>8293</v>
      </c>
      <c r="O1975">
        <f t="shared" si="93"/>
        <v>257</v>
      </c>
      <c r="P1975" s="6">
        <f t="shared" si="94"/>
        <v>247.94</v>
      </c>
      <c r="Q1975" s="12" t="s">
        <v>8317</v>
      </c>
      <c r="R1975" t="s">
        <v>8347</v>
      </c>
      <c r="S1975">
        <f t="shared" si="95"/>
        <v>2016</v>
      </c>
    </row>
    <row r="1976" spans="1:19" ht="32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41505.334131944444</v>
      </c>
      <c r="J1976" s="10">
        <v>41445.334131944444</v>
      </c>
      <c r="K1976" t="b">
        <v>1</v>
      </c>
      <c r="L1976">
        <v>402</v>
      </c>
      <c r="M1976" t="b">
        <v>1</v>
      </c>
      <c r="N1976" t="s">
        <v>8293</v>
      </c>
      <c r="O1976">
        <f t="shared" si="93"/>
        <v>375</v>
      </c>
      <c r="P1976" s="6">
        <f t="shared" si="94"/>
        <v>186.81</v>
      </c>
      <c r="Q1976" s="12" t="s">
        <v>8317</v>
      </c>
      <c r="R1976" t="s">
        <v>8347</v>
      </c>
      <c r="S1976">
        <f t="shared" si="95"/>
        <v>2013</v>
      </c>
    </row>
    <row r="1977" spans="1:19" ht="16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41343.755219907405</v>
      </c>
      <c r="J1977" s="10">
        <v>41313.755219907405</v>
      </c>
      <c r="K1977" t="b">
        <v>1</v>
      </c>
      <c r="L1977">
        <v>253</v>
      </c>
      <c r="M1977" t="b">
        <v>1</v>
      </c>
      <c r="N1977" t="s">
        <v>8293</v>
      </c>
      <c r="O1977">
        <f t="shared" si="93"/>
        <v>209</v>
      </c>
      <c r="P1977" s="6">
        <f t="shared" si="94"/>
        <v>131.99</v>
      </c>
      <c r="Q1977" s="12" t="s">
        <v>8317</v>
      </c>
      <c r="R1977" t="s">
        <v>8347</v>
      </c>
      <c r="S1977">
        <f t="shared" si="95"/>
        <v>2013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41468.899594907409</v>
      </c>
      <c r="J1978" s="10">
        <v>41438.899594907409</v>
      </c>
      <c r="K1978" t="b">
        <v>1</v>
      </c>
      <c r="L1978">
        <v>473</v>
      </c>
      <c r="M1978" t="b">
        <v>1</v>
      </c>
      <c r="N1978" t="s">
        <v>8293</v>
      </c>
      <c r="O1978">
        <f t="shared" si="93"/>
        <v>347</v>
      </c>
      <c r="P1978" s="6">
        <f t="shared" si="94"/>
        <v>29.31</v>
      </c>
      <c r="Q1978" s="12" t="s">
        <v>8317</v>
      </c>
      <c r="R1978" t="s">
        <v>8347</v>
      </c>
      <c r="S1978">
        <f t="shared" si="95"/>
        <v>2013</v>
      </c>
    </row>
    <row r="1979" spans="1:19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42357.332638888889</v>
      </c>
      <c r="J1979" s="10">
        <v>42311.216898148152</v>
      </c>
      <c r="K1979" t="b">
        <v>1</v>
      </c>
      <c r="L1979">
        <v>821</v>
      </c>
      <c r="M1979" t="b">
        <v>1</v>
      </c>
      <c r="N1979" t="s">
        <v>8293</v>
      </c>
      <c r="O1979">
        <f t="shared" si="93"/>
        <v>402</v>
      </c>
      <c r="P1979" s="6">
        <f t="shared" si="94"/>
        <v>245.02</v>
      </c>
      <c r="Q1979" s="12" t="s">
        <v>8317</v>
      </c>
      <c r="R1979" t="s">
        <v>8347</v>
      </c>
      <c r="S1979">
        <f t="shared" si="95"/>
        <v>2015</v>
      </c>
    </row>
    <row r="1980" spans="1:19" ht="32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41072.291666666664</v>
      </c>
      <c r="J1980" s="10">
        <v>41039.225601851853</v>
      </c>
      <c r="K1980" t="b">
        <v>1</v>
      </c>
      <c r="L1980">
        <v>388</v>
      </c>
      <c r="M1980" t="b">
        <v>1</v>
      </c>
      <c r="N1980" t="s">
        <v>8293</v>
      </c>
      <c r="O1980">
        <f t="shared" si="93"/>
        <v>1027</v>
      </c>
      <c r="P1980" s="6">
        <f t="shared" si="94"/>
        <v>1323.25</v>
      </c>
      <c r="Q1980" s="12" t="s">
        <v>8317</v>
      </c>
      <c r="R1980" t="s">
        <v>8347</v>
      </c>
      <c r="S1980">
        <f t="shared" si="95"/>
        <v>2012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42327.207638888889</v>
      </c>
      <c r="J1981" s="10">
        <v>42290.460023148145</v>
      </c>
      <c r="K1981" t="b">
        <v>1</v>
      </c>
      <c r="L1981">
        <v>813</v>
      </c>
      <c r="M1981" t="b">
        <v>1</v>
      </c>
      <c r="N1981" t="s">
        <v>8293</v>
      </c>
      <c r="O1981">
        <f t="shared" si="93"/>
        <v>115</v>
      </c>
      <c r="P1981" s="6">
        <f t="shared" si="94"/>
        <v>282.66000000000003</v>
      </c>
      <c r="Q1981" s="12" t="s">
        <v>8317</v>
      </c>
      <c r="R1981" t="s">
        <v>8347</v>
      </c>
      <c r="S1981">
        <f t="shared" si="95"/>
        <v>2015</v>
      </c>
    </row>
    <row r="1982" spans="1:19" ht="16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42463.500717592593</v>
      </c>
      <c r="J1982" s="10">
        <v>42423.542384259257</v>
      </c>
      <c r="K1982" t="b">
        <v>1</v>
      </c>
      <c r="L1982">
        <v>1945</v>
      </c>
      <c r="M1982" t="b">
        <v>1</v>
      </c>
      <c r="N1982" t="s">
        <v>8293</v>
      </c>
      <c r="O1982">
        <f t="shared" si="93"/>
        <v>355</v>
      </c>
      <c r="P1982" s="6">
        <f t="shared" si="94"/>
        <v>91.21</v>
      </c>
      <c r="Q1982" s="12" t="s">
        <v>8317</v>
      </c>
      <c r="R1982" t="s">
        <v>8347</v>
      </c>
      <c r="S1982">
        <f t="shared" si="95"/>
        <v>2016</v>
      </c>
    </row>
    <row r="1983" spans="1:19" ht="32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41829.725289351853</v>
      </c>
      <c r="J1983" s="10">
        <v>41799.725289351853</v>
      </c>
      <c r="K1983" t="b">
        <v>0</v>
      </c>
      <c r="L1983">
        <v>12</v>
      </c>
      <c r="M1983" t="b">
        <v>0</v>
      </c>
      <c r="N1983" t="s">
        <v>8294</v>
      </c>
      <c r="O1983">
        <f t="shared" si="93"/>
        <v>5</v>
      </c>
      <c r="P1983" s="6">
        <f t="shared" si="94"/>
        <v>31.75</v>
      </c>
      <c r="Q1983" s="12" t="s">
        <v>8336</v>
      </c>
      <c r="R1983" t="s">
        <v>8348</v>
      </c>
      <c r="S1983">
        <f t="shared" si="95"/>
        <v>2014</v>
      </c>
    </row>
    <row r="1984" spans="1:19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42708.628321759257</v>
      </c>
      <c r="J1984" s="10">
        <v>42678.586655092593</v>
      </c>
      <c r="K1984" t="b">
        <v>0</v>
      </c>
      <c r="L1984">
        <v>0</v>
      </c>
      <c r="M1984" t="b">
        <v>0</v>
      </c>
      <c r="N1984" t="s">
        <v>8294</v>
      </c>
      <c r="O1984">
        <f t="shared" si="93"/>
        <v>0</v>
      </c>
      <c r="P1984" s="6" t="str">
        <f t="shared" si="94"/>
        <v>0</v>
      </c>
      <c r="Q1984" s="12" t="s">
        <v>8336</v>
      </c>
      <c r="R1984" t="s">
        <v>8348</v>
      </c>
      <c r="S1984">
        <f t="shared" si="95"/>
        <v>2016</v>
      </c>
    </row>
    <row r="1985" spans="1:19" ht="32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42615.291666666672</v>
      </c>
      <c r="J1985" s="10">
        <v>42593.011782407411</v>
      </c>
      <c r="K1985" t="b">
        <v>0</v>
      </c>
      <c r="L1985">
        <v>16</v>
      </c>
      <c r="M1985" t="b">
        <v>0</v>
      </c>
      <c r="N1985" t="s">
        <v>8294</v>
      </c>
      <c r="O1985">
        <f t="shared" si="93"/>
        <v>4</v>
      </c>
      <c r="P1985" s="6">
        <f t="shared" si="94"/>
        <v>88.69</v>
      </c>
      <c r="Q1985" s="12" t="s">
        <v>8336</v>
      </c>
      <c r="R1985" t="s">
        <v>8348</v>
      </c>
      <c r="S1985">
        <f t="shared" si="95"/>
        <v>2016</v>
      </c>
    </row>
    <row r="1986" spans="1:19" ht="48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41973.831956018519</v>
      </c>
      <c r="J1986" s="10">
        <v>41913.790289351848</v>
      </c>
      <c r="K1986" t="b">
        <v>0</v>
      </c>
      <c r="L1986">
        <v>7</v>
      </c>
      <c r="M1986" t="b">
        <v>0</v>
      </c>
      <c r="N1986" t="s">
        <v>8294</v>
      </c>
      <c r="O1986">
        <f t="shared" si="93"/>
        <v>21</v>
      </c>
      <c r="P1986" s="6">
        <f t="shared" si="94"/>
        <v>453.14</v>
      </c>
      <c r="Q1986" s="12" t="s">
        <v>8336</v>
      </c>
      <c r="R1986" t="s">
        <v>8348</v>
      </c>
      <c r="S1986">
        <f t="shared" si="95"/>
        <v>2014</v>
      </c>
    </row>
    <row r="1987" spans="1:19" ht="32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42584.958333333328</v>
      </c>
      <c r="J1987" s="10">
        <v>42555.698738425926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 s="6">
        <f t="shared" si="94"/>
        <v>12.75</v>
      </c>
      <c r="Q1987" s="12" t="s">
        <v>8336</v>
      </c>
      <c r="R1987" t="s">
        <v>8348</v>
      </c>
      <c r="S1987">
        <f t="shared" si="95"/>
        <v>2016</v>
      </c>
    </row>
    <row r="1988" spans="1:19" ht="32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42443.392164351855</v>
      </c>
      <c r="J1988" s="10">
        <v>42413.433831018519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 s="6">
        <f t="shared" si="94"/>
        <v>1</v>
      </c>
      <c r="Q1988" s="12" t="s">
        <v>8336</v>
      </c>
      <c r="R1988" t="s">
        <v>8348</v>
      </c>
      <c r="S1988">
        <f t="shared" si="95"/>
        <v>2016</v>
      </c>
    </row>
    <row r="1989" spans="1:19" ht="16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42064.639768518522</v>
      </c>
      <c r="J1989" s="10">
        <v>42034.639768518522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 s="6">
        <f t="shared" si="94"/>
        <v>83.43</v>
      </c>
      <c r="Q1989" s="12" t="s">
        <v>8336</v>
      </c>
      <c r="R1989" t="s">
        <v>8348</v>
      </c>
      <c r="S1989">
        <f t="shared" si="95"/>
        <v>2015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42236.763217592597</v>
      </c>
      <c r="J1990" s="10">
        <v>42206.763217592597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 s="6">
        <f t="shared" si="94"/>
        <v>25</v>
      </c>
      <c r="Q1990" s="12" t="s">
        <v>8336</v>
      </c>
      <c r="R1990" t="s">
        <v>8348</v>
      </c>
      <c r="S1990">
        <f t="shared" si="95"/>
        <v>2015</v>
      </c>
    </row>
    <row r="1991" spans="1:19" ht="32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42715.680648148147</v>
      </c>
      <c r="J1991" s="10">
        <v>42685.680648148147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 s="6">
        <f t="shared" si="94"/>
        <v>50</v>
      </c>
      <c r="Q1991" s="12" t="s">
        <v>8336</v>
      </c>
      <c r="R1991" t="s">
        <v>8348</v>
      </c>
      <c r="S1991">
        <f t="shared" si="95"/>
        <v>2016</v>
      </c>
    </row>
    <row r="1992" spans="1:19" ht="32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42413.195972222224</v>
      </c>
      <c r="J1992" s="10">
        <v>42398.195972222224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 s="6">
        <f t="shared" si="94"/>
        <v>101.8</v>
      </c>
      <c r="Q1992" s="12" t="s">
        <v>8336</v>
      </c>
      <c r="R1992" t="s">
        <v>8348</v>
      </c>
      <c r="S1992">
        <f t="shared" si="95"/>
        <v>2016</v>
      </c>
    </row>
    <row r="1993" spans="1:19" ht="16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42188.89335648148</v>
      </c>
      <c r="J1993" s="10">
        <v>42167.89335648148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 s="6">
        <f t="shared" si="94"/>
        <v>46.67</v>
      </c>
      <c r="Q1993" s="12" t="s">
        <v>8336</v>
      </c>
      <c r="R1993" t="s">
        <v>8348</v>
      </c>
      <c r="S1993">
        <f t="shared" si="95"/>
        <v>2015</v>
      </c>
    </row>
    <row r="1994" spans="1:19" ht="16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42053.143414351856</v>
      </c>
      <c r="J1994" s="10">
        <v>42023.143414351856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96">ROUND(E1994/D1994*100,0)</f>
        <v>0</v>
      </c>
      <c r="P1994" s="6">
        <f t="shared" ref="P1994:P2057" si="97">IFERROR(ROUND(E1994/L1994,2),"0")</f>
        <v>1</v>
      </c>
      <c r="Q1994" s="12" t="s">
        <v>8336</v>
      </c>
      <c r="R1994" t="s">
        <v>8348</v>
      </c>
      <c r="S1994">
        <f t="shared" ref="S1994:S2057" si="98">YEAR(J1994)</f>
        <v>2015</v>
      </c>
    </row>
    <row r="1995" spans="1:19" ht="32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42359.588391203702</v>
      </c>
      <c r="J1995" s="10">
        <v>42329.588391203702</v>
      </c>
      <c r="K1995" t="b">
        <v>0</v>
      </c>
      <c r="L1995">
        <v>0</v>
      </c>
      <c r="M1995" t="b">
        <v>0</v>
      </c>
      <c r="N1995" t="s">
        <v>8294</v>
      </c>
      <c r="O1995">
        <f t="shared" si="96"/>
        <v>0</v>
      </c>
      <c r="P1995" s="6" t="str">
        <f t="shared" si="97"/>
        <v>0</v>
      </c>
      <c r="Q1995" s="12" t="s">
        <v>8336</v>
      </c>
      <c r="R1995" t="s">
        <v>8348</v>
      </c>
      <c r="S1995">
        <f t="shared" si="98"/>
        <v>2015</v>
      </c>
    </row>
    <row r="1996" spans="1:19" ht="32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42711.047939814816</v>
      </c>
      <c r="J1996" s="10">
        <v>42651.006273148145</v>
      </c>
      <c r="K1996" t="b">
        <v>0</v>
      </c>
      <c r="L1996">
        <v>0</v>
      </c>
      <c r="M1996" t="b">
        <v>0</v>
      </c>
      <c r="N1996" t="s">
        <v>8294</v>
      </c>
      <c r="O1996">
        <f t="shared" si="96"/>
        <v>0</v>
      </c>
      <c r="P1996" s="6" t="str">
        <f t="shared" si="97"/>
        <v>0</v>
      </c>
      <c r="Q1996" s="12" t="s">
        <v>8336</v>
      </c>
      <c r="R1996" t="s">
        <v>8348</v>
      </c>
      <c r="S1996">
        <f t="shared" si="98"/>
        <v>2016</v>
      </c>
    </row>
    <row r="1997" spans="1:19" ht="32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42201.902037037042</v>
      </c>
      <c r="J1997" s="10">
        <v>42181.902037037042</v>
      </c>
      <c r="K1997" t="b">
        <v>0</v>
      </c>
      <c r="L1997">
        <v>3</v>
      </c>
      <c r="M1997" t="b">
        <v>0</v>
      </c>
      <c r="N1997" t="s">
        <v>8294</v>
      </c>
      <c r="O1997">
        <f t="shared" si="96"/>
        <v>8</v>
      </c>
      <c r="P1997" s="6">
        <f t="shared" si="97"/>
        <v>26</v>
      </c>
      <c r="Q1997" s="12" t="s">
        <v>8336</v>
      </c>
      <c r="R1997" t="s">
        <v>8348</v>
      </c>
      <c r="S1997">
        <f t="shared" si="98"/>
        <v>2015</v>
      </c>
    </row>
    <row r="1998" spans="1:19" ht="32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41830.819571759261</v>
      </c>
      <c r="J1998" s="10">
        <v>41800.819571759261</v>
      </c>
      <c r="K1998" t="b">
        <v>0</v>
      </c>
      <c r="L1998">
        <v>0</v>
      </c>
      <c r="M1998" t="b">
        <v>0</v>
      </c>
      <c r="N1998" t="s">
        <v>8294</v>
      </c>
      <c r="O1998">
        <f t="shared" si="96"/>
        <v>0</v>
      </c>
      <c r="P1998" s="6" t="str">
        <f t="shared" si="97"/>
        <v>0</v>
      </c>
      <c r="Q1998" s="12" t="s">
        <v>8336</v>
      </c>
      <c r="R1998" t="s">
        <v>8348</v>
      </c>
      <c r="S1998">
        <f t="shared" si="98"/>
        <v>2014</v>
      </c>
    </row>
    <row r="1999" spans="1:19" ht="32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41877.930694444447</v>
      </c>
      <c r="J1999" s="10">
        <v>41847.930694444447</v>
      </c>
      <c r="K1999" t="b">
        <v>0</v>
      </c>
      <c r="L1999">
        <v>0</v>
      </c>
      <c r="M1999" t="b">
        <v>0</v>
      </c>
      <c r="N1999" t="s">
        <v>8294</v>
      </c>
      <c r="O1999">
        <f t="shared" si="96"/>
        <v>0</v>
      </c>
      <c r="P1999" s="6" t="str">
        <f t="shared" si="97"/>
        <v>0</v>
      </c>
      <c r="Q1999" s="12" t="s">
        <v>8336</v>
      </c>
      <c r="R1999" t="s">
        <v>8348</v>
      </c>
      <c r="S1999">
        <f t="shared" si="98"/>
        <v>2014</v>
      </c>
    </row>
    <row r="2000" spans="1:19" ht="32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41852.118495370371</v>
      </c>
      <c r="J2000" s="10">
        <v>41807.118495370371</v>
      </c>
      <c r="K2000" t="b">
        <v>0</v>
      </c>
      <c r="L2000">
        <v>3</v>
      </c>
      <c r="M2000" t="b">
        <v>0</v>
      </c>
      <c r="N2000" t="s">
        <v>8294</v>
      </c>
      <c r="O2000">
        <f t="shared" si="96"/>
        <v>26</v>
      </c>
      <c r="P2000" s="6">
        <f t="shared" si="97"/>
        <v>218.33</v>
      </c>
      <c r="Q2000" s="12" t="s">
        <v>8336</v>
      </c>
      <c r="R2000" t="s">
        <v>8348</v>
      </c>
      <c r="S2000">
        <f t="shared" si="98"/>
        <v>2014</v>
      </c>
    </row>
    <row r="2001" spans="1:19" ht="16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41956.524398148147</v>
      </c>
      <c r="J2001" s="10">
        <v>41926.482731481483</v>
      </c>
      <c r="K2001" t="b">
        <v>0</v>
      </c>
      <c r="L2001">
        <v>7</v>
      </c>
      <c r="M2001" t="b">
        <v>0</v>
      </c>
      <c r="N2001" t="s">
        <v>8294</v>
      </c>
      <c r="O2001">
        <f t="shared" si="96"/>
        <v>1</v>
      </c>
      <c r="P2001" s="6">
        <f t="shared" si="97"/>
        <v>33.71</v>
      </c>
      <c r="Q2001" s="12" t="s">
        <v>8336</v>
      </c>
      <c r="R2001" t="s">
        <v>8348</v>
      </c>
      <c r="S2001">
        <f t="shared" si="98"/>
        <v>2014</v>
      </c>
    </row>
    <row r="2002" spans="1:19" ht="32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42375.951539351852</v>
      </c>
      <c r="J2002" s="10">
        <v>42345.951539351852</v>
      </c>
      <c r="K2002" t="b">
        <v>0</v>
      </c>
      <c r="L2002">
        <v>25</v>
      </c>
      <c r="M2002" t="b">
        <v>0</v>
      </c>
      <c r="N2002" t="s">
        <v>8294</v>
      </c>
      <c r="O2002">
        <f t="shared" si="96"/>
        <v>13</v>
      </c>
      <c r="P2002" s="6">
        <f t="shared" si="97"/>
        <v>25</v>
      </c>
      <c r="Q2002" s="12" t="s">
        <v>8336</v>
      </c>
      <c r="R2002" t="s">
        <v>8348</v>
      </c>
      <c r="S2002">
        <f t="shared" si="98"/>
        <v>2015</v>
      </c>
    </row>
    <row r="2003" spans="1:19" ht="16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42167.833333333328</v>
      </c>
      <c r="J2003" s="10">
        <v>42136.209675925929</v>
      </c>
      <c r="K2003" t="b">
        <v>1</v>
      </c>
      <c r="L2003">
        <v>1637</v>
      </c>
      <c r="M2003" t="b">
        <v>1</v>
      </c>
      <c r="N2003" t="s">
        <v>8293</v>
      </c>
      <c r="O2003">
        <f t="shared" si="96"/>
        <v>382</v>
      </c>
      <c r="P2003" s="6">
        <f t="shared" si="97"/>
        <v>128.38999999999999</v>
      </c>
      <c r="Q2003" s="12" t="s">
        <v>8317</v>
      </c>
      <c r="R2003" t="s">
        <v>8347</v>
      </c>
      <c r="S2003">
        <f t="shared" si="98"/>
        <v>2015</v>
      </c>
    </row>
    <row r="2004" spans="1:19" ht="3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42758.71230324074</v>
      </c>
      <c r="J2004" s="10">
        <v>42728.71230324074</v>
      </c>
      <c r="K2004" t="b">
        <v>1</v>
      </c>
      <c r="L2004">
        <v>1375</v>
      </c>
      <c r="M2004" t="b">
        <v>1</v>
      </c>
      <c r="N2004" t="s">
        <v>8293</v>
      </c>
      <c r="O2004">
        <f t="shared" si="96"/>
        <v>217</v>
      </c>
      <c r="P2004" s="6">
        <f t="shared" si="97"/>
        <v>78.83</v>
      </c>
      <c r="Q2004" s="12" t="s">
        <v>8317</v>
      </c>
      <c r="R2004" t="s">
        <v>8347</v>
      </c>
      <c r="S2004">
        <f t="shared" si="98"/>
        <v>2016</v>
      </c>
    </row>
    <row r="2005" spans="1:19" ht="32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40361.958333333336</v>
      </c>
      <c r="J2005" s="10">
        <v>40347.125601851854</v>
      </c>
      <c r="K2005" t="b">
        <v>1</v>
      </c>
      <c r="L2005">
        <v>17</v>
      </c>
      <c r="M2005" t="b">
        <v>1</v>
      </c>
      <c r="N2005" t="s">
        <v>8293</v>
      </c>
      <c r="O2005">
        <f t="shared" si="96"/>
        <v>312</v>
      </c>
      <c r="P2005" s="6">
        <f t="shared" si="97"/>
        <v>91.76</v>
      </c>
      <c r="Q2005" s="12" t="s">
        <v>8317</v>
      </c>
      <c r="R2005" t="s">
        <v>8347</v>
      </c>
      <c r="S2005">
        <f t="shared" si="98"/>
        <v>2010</v>
      </c>
    </row>
    <row r="2006" spans="1:19" ht="32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41830.604895833334</v>
      </c>
      <c r="J2006" s="10">
        <v>41800.604895833334</v>
      </c>
      <c r="K2006" t="b">
        <v>1</v>
      </c>
      <c r="L2006">
        <v>354</v>
      </c>
      <c r="M2006" t="b">
        <v>1</v>
      </c>
      <c r="N2006" t="s">
        <v>8293</v>
      </c>
      <c r="O2006">
        <f t="shared" si="96"/>
        <v>234</v>
      </c>
      <c r="P2006" s="6">
        <f t="shared" si="97"/>
        <v>331.1</v>
      </c>
      <c r="Q2006" s="12" t="s">
        <v>8317</v>
      </c>
      <c r="R2006" t="s">
        <v>8347</v>
      </c>
      <c r="S2006">
        <f t="shared" si="98"/>
        <v>2014</v>
      </c>
    </row>
    <row r="2007" spans="1:19" ht="32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41563.165972222225</v>
      </c>
      <c r="J2007" s="10">
        <v>41535.812708333331</v>
      </c>
      <c r="K2007" t="b">
        <v>1</v>
      </c>
      <c r="L2007">
        <v>191</v>
      </c>
      <c r="M2007" t="b">
        <v>1</v>
      </c>
      <c r="N2007" t="s">
        <v>8293</v>
      </c>
      <c r="O2007">
        <f t="shared" si="96"/>
        <v>124</v>
      </c>
      <c r="P2007" s="6">
        <f t="shared" si="97"/>
        <v>194.26</v>
      </c>
      <c r="Q2007" s="12" t="s">
        <v>8317</v>
      </c>
      <c r="R2007" t="s">
        <v>8347</v>
      </c>
      <c r="S2007">
        <f t="shared" si="98"/>
        <v>2013</v>
      </c>
    </row>
    <row r="2008" spans="1:19" ht="32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41976.542187500003</v>
      </c>
      <c r="J2008" s="10">
        <v>41941.500520833331</v>
      </c>
      <c r="K2008" t="b">
        <v>1</v>
      </c>
      <c r="L2008">
        <v>303</v>
      </c>
      <c r="M2008" t="b">
        <v>1</v>
      </c>
      <c r="N2008" t="s">
        <v>8293</v>
      </c>
      <c r="O2008">
        <f t="shared" si="96"/>
        <v>248</v>
      </c>
      <c r="P2008" s="6">
        <f t="shared" si="97"/>
        <v>408.98</v>
      </c>
      <c r="Q2008" s="12" t="s">
        <v>8317</v>
      </c>
      <c r="R2008" t="s">
        <v>8347</v>
      </c>
      <c r="S2008">
        <f t="shared" si="98"/>
        <v>2014</v>
      </c>
    </row>
    <row r="2009" spans="1:19" ht="32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40414.166666666664</v>
      </c>
      <c r="J2009" s="10">
        <v>40347.837800925925</v>
      </c>
      <c r="K2009" t="b">
        <v>1</v>
      </c>
      <c r="L2009">
        <v>137</v>
      </c>
      <c r="M2009" t="b">
        <v>1</v>
      </c>
      <c r="N2009" t="s">
        <v>8293</v>
      </c>
      <c r="O2009">
        <f t="shared" si="96"/>
        <v>116</v>
      </c>
      <c r="P2009" s="6">
        <f t="shared" si="97"/>
        <v>84.46</v>
      </c>
      <c r="Q2009" s="12" t="s">
        <v>8317</v>
      </c>
      <c r="R2009" t="s">
        <v>8347</v>
      </c>
      <c r="S2009">
        <f t="shared" si="98"/>
        <v>2010</v>
      </c>
    </row>
    <row r="2010" spans="1:19" ht="32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40805.604421296295</v>
      </c>
      <c r="J2010" s="10">
        <v>40761.604421296295</v>
      </c>
      <c r="K2010" t="b">
        <v>1</v>
      </c>
      <c r="L2010">
        <v>41</v>
      </c>
      <c r="M2010" t="b">
        <v>1</v>
      </c>
      <c r="N2010" t="s">
        <v>8293</v>
      </c>
      <c r="O2010">
        <f t="shared" si="96"/>
        <v>117</v>
      </c>
      <c r="P2010" s="6">
        <f t="shared" si="97"/>
        <v>44.85</v>
      </c>
      <c r="Q2010" s="12" t="s">
        <v>8317</v>
      </c>
      <c r="R2010" t="s">
        <v>8347</v>
      </c>
      <c r="S2010">
        <f t="shared" si="98"/>
        <v>2011</v>
      </c>
    </row>
    <row r="2011" spans="1:19" ht="32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42697.365081018521</v>
      </c>
      <c r="J2011" s="10">
        <v>42661.323414351849</v>
      </c>
      <c r="K2011" t="b">
        <v>1</v>
      </c>
      <c r="L2011">
        <v>398</v>
      </c>
      <c r="M2011" t="b">
        <v>1</v>
      </c>
      <c r="N2011" t="s">
        <v>8293</v>
      </c>
      <c r="O2011">
        <f t="shared" si="96"/>
        <v>305</v>
      </c>
      <c r="P2011" s="6">
        <f t="shared" si="97"/>
        <v>383.36</v>
      </c>
      <c r="Q2011" s="12" t="s">
        <v>8317</v>
      </c>
      <c r="R2011" t="s">
        <v>8347</v>
      </c>
      <c r="S2011">
        <f t="shared" si="98"/>
        <v>2016</v>
      </c>
    </row>
    <row r="2012" spans="1:19" ht="16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42600.996423611112</v>
      </c>
      <c r="J2012" s="10">
        <v>42570.996423611112</v>
      </c>
      <c r="K2012" t="b">
        <v>1</v>
      </c>
      <c r="L2012">
        <v>1737</v>
      </c>
      <c r="M2012" t="b">
        <v>1</v>
      </c>
      <c r="N2012" t="s">
        <v>8293</v>
      </c>
      <c r="O2012">
        <f t="shared" si="96"/>
        <v>320</v>
      </c>
      <c r="P2012" s="6">
        <f t="shared" si="97"/>
        <v>55.28</v>
      </c>
      <c r="Q2012" s="12" t="s">
        <v>8317</v>
      </c>
      <c r="R2012" t="s">
        <v>8347</v>
      </c>
      <c r="S2012">
        <f t="shared" si="98"/>
        <v>2016</v>
      </c>
    </row>
    <row r="2013" spans="1:19" ht="32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42380.958333333328</v>
      </c>
      <c r="J2013" s="10">
        <v>42347.358483796299</v>
      </c>
      <c r="K2013" t="b">
        <v>1</v>
      </c>
      <c r="L2013">
        <v>971</v>
      </c>
      <c r="M2013" t="b">
        <v>1</v>
      </c>
      <c r="N2013" t="s">
        <v>8293</v>
      </c>
      <c r="O2013">
        <f t="shared" si="96"/>
        <v>820</v>
      </c>
      <c r="P2013" s="6">
        <f t="shared" si="97"/>
        <v>422.02</v>
      </c>
      <c r="Q2013" s="12" t="s">
        <v>8317</v>
      </c>
      <c r="R2013" t="s">
        <v>8347</v>
      </c>
      <c r="S2013">
        <f t="shared" si="98"/>
        <v>2015</v>
      </c>
    </row>
    <row r="2014" spans="1:19" ht="32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42040.822233796294</v>
      </c>
      <c r="J2014" s="10">
        <v>42010.822233796294</v>
      </c>
      <c r="K2014" t="b">
        <v>1</v>
      </c>
      <c r="L2014">
        <v>183</v>
      </c>
      <c r="M2014" t="b">
        <v>1</v>
      </c>
      <c r="N2014" t="s">
        <v>8293</v>
      </c>
      <c r="O2014">
        <f t="shared" si="96"/>
        <v>235</v>
      </c>
      <c r="P2014" s="6">
        <f t="shared" si="97"/>
        <v>64.180000000000007</v>
      </c>
      <c r="Q2014" s="12" t="s">
        <v>8317</v>
      </c>
      <c r="R2014" t="s">
        <v>8347</v>
      </c>
      <c r="S2014">
        <f t="shared" si="98"/>
        <v>2015</v>
      </c>
    </row>
    <row r="2015" spans="1:19" ht="32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42559.960810185185</v>
      </c>
      <c r="J2015" s="10">
        <v>42499.960810185185</v>
      </c>
      <c r="K2015" t="b">
        <v>1</v>
      </c>
      <c r="L2015">
        <v>4562</v>
      </c>
      <c r="M2015" t="b">
        <v>1</v>
      </c>
      <c r="N2015" t="s">
        <v>8293</v>
      </c>
      <c r="O2015">
        <f t="shared" si="96"/>
        <v>495</v>
      </c>
      <c r="P2015" s="6">
        <f t="shared" si="97"/>
        <v>173.58</v>
      </c>
      <c r="Q2015" s="12" t="s">
        <v>8317</v>
      </c>
      <c r="R2015" t="s">
        <v>8347</v>
      </c>
      <c r="S2015">
        <f t="shared" si="98"/>
        <v>2016</v>
      </c>
    </row>
    <row r="2016" spans="1:19" ht="32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41358.172905092593</v>
      </c>
      <c r="J2016" s="10">
        <v>41324.214571759258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6"/>
        <v>7814</v>
      </c>
      <c r="P2016" s="6">
        <f t="shared" si="97"/>
        <v>88.6</v>
      </c>
      <c r="Q2016" s="12" t="s">
        <v>8317</v>
      </c>
      <c r="R2016" t="s">
        <v>8347</v>
      </c>
      <c r="S2016">
        <f t="shared" si="98"/>
        <v>2013</v>
      </c>
    </row>
    <row r="2017" spans="1:19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40795.876886574071</v>
      </c>
      <c r="J2017" s="10">
        <v>40765.876886574071</v>
      </c>
      <c r="K2017" t="b">
        <v>1</v>
      </c>
      <c r="L2017">
        <v>162</v>
      </c>
      <c r="M2017" t="b">
        <v>1</v>
      </c>
      <c r="N2017" t="s">
        <v>8293</v>
      </c>
      <c r="O2017">
        <f t="shared" si="96"/>
        <v>113</v>
      </c>
      <c r="P2017" s="6">
        <f t="shared" si="97"/>
        <v>50.22</v>
      </c>
      <c r="Q2017" s="12" t="s">
        <v>8317</v>
      </c>
      <c r="R2017" t="s">
        <v>8347</v>
      </c>
      <c r="S2017">
        <f t="shared" si="98"/>
        <v>2011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41342.880775462967</v>
      </c>
      <c r="J2018" s="10">
        <v>41312.880775462967</v>
      </c>
      <c r="K2018" t="b">
        <v>1</v>
      </c>
      <c r="L2018">
        <v>479</v>
      </c>
      <c r="M2018" t="b">
        <v>1</v>
      </c>
      <c r="N2018" t="s">
        <v>8293</v>
      </c>
      <c r="O2018">
        <f t="shared" si="96"/>
        <v>922</v>
      </c>
      <c r="P2018" s="6">
        <f t="shared" si="97"/>
        <v>192.39</v>
      </c>
      <c r="Q2018" s="12" t="s">
        <v>8317</v>
      </c>
      <c r="R2018" t="s">
        <v>8347</v>
      </c>
      <c r="S2018">
        <f t="shared" si="98"/>
        <v>2013</v>
      </c>
    </row>
    <row r="2019" spans="1:19" ht="32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40992.166666666664</v>
      </c>
      <c r="J2019" s="10">
        <v>40961.057349537034</v>
      </c>
      <c r="K2019" t="b">
        <v>1</v>
      </c>
      <c r="L2019">
        <v>426</v>
      </c>
      <c r="M2019" t="b">
        <v>1</v>
      </c>
      <c r="N2019" t="s">
        <v>8293</v>
      </c>
      <c r="O2019">
        <f t="shared" si="96"/>
        <v>125</v>
      </c>
      <c r="P2019" s="6">
        <f t="shared" si="97"/>
        <v>73.42</v>
      </c>
      <c r="Q2019" s="12" t="s">
        <v>8317</v>
      </c>
      <c r="R2019" t="s">
        <v>8347</v>
      </c>
      <c r="S2019">
        <f t="shared" si="98"/>
        <v>2012</v>
      </c>
    </row>
    <row r="2020" spans="1:19" ht="32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42229.365844907406</v>
      </c>
      <c r="J2020" s="10">
        <v>42199.365844907406</v>
      </c>
      <c r="K2020" t="b">
        <v>1</v>
      </c>
      <c r="L2020">
        <v>450</v>
      </c>
      <c r="M2020" t="b">
        <v>1</v>
      </c>
      <c r="N2020" t="s">
        <v>8293</v>
      </c>
      <c r="O2020">
        <f t="shared" si="96"/>
        <v>102</v>
      </c>
      <c r="P2020" s="6">
        <f t="shared" si="97"/>
        <v>147.68</v>
      </c>
      <c r="Q2020" s="12" t="s">
        <v>8317</v>
      </c>
      <c r="R2020" t="s">
        <v>8347</v>
      </c>
      <c r="S2020">
        <f t="shared" si="98"/>
        <v>2015</v>
      </c>
    </row>
    <row r="2021" spans="1:19" ht="32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42635.70857638889</v>
      </c>
      <c r="J2021" s="10">
        <v>42605.70857638889</v>
      </c>
      <c r="K2021" t="b">
        <v>1</v>
      </c>
      <c r="L2021">
        <v>1780</v>
      </c>
      <c r="M2021" t="b">
        <v>1</v>
      </c>
      <c r="N2021" t="s">
        <v>8293</v>
      </c>
      <c r="O2021">
        <f t="shared" si="96"/>
        <v>485</v>
      </c>
      <c r="P2021" s="6">
        <f t="shared" si="97"/>
        <v>108.97</v>
      </c>
      <c r="Q2021" s="12" t="s">
        <v>8317</v>
      </c>
      <c r="R2021" t="s">
        <v>8347</v>
      </c>
      <c r="S2021">
        <f t="shared" si="98"/>
        <v>2016</v>
      </c>
    </row>
    <row r="2022" spans="1:19" ht="32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41773.961111111115</v>
      </c>
      <c r="J2022" s="10">
        <v>41737.097500000003</v>
      </c>
      <c r="K2022" t="b">
        <v>1</v>
      </c>
      <c r="L2022">
        <v>122</v>
      </c>
      <c r="M2022" t="b">
        <v>1</v>
      </c>
      <c r="N2022" t="s">
        <v>8293</v>
      </c>
      <c r="O2022">
        <f t="shared" si="96"/>
        <v>192</v>
      </c>
      <c r="P2022" s="6">
        <f t="shared" si="97"/>
        <v>23.65</v>
      </c>
      <c r="Q2022" s="12" t="s">
        <v>8317</v>
      </c>
      <c r="R2022" t="s">
        <v>8347</v>
      </c>
      <c r="S2022">
        <f t="shared" si="98"/>
        <v>2014</v>
      </c>
    </row>
    <row r="2023" spans="1:19" ht="32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41906.070567129631</v>
      </c>
      <c r="J2023" s="10">
        <v>41861.070567129631</v>
      </c>
      <c r="K2023" t="b">
        <v>1</v>
      </c>
      <c r="L2023">
        <v>95</v>
      </c>
      <c r="M2023" t="b">
        <v>1</v>
      </c>
      <c r="N2023" t="s">
        <v>8293</v>
      </c>
      <c r="O2023">
        <f t="shared" si="96"/>
        <v>281</v>
      </c>
      <c r="P2023" s="6">
        <f t="shared" si="97"/>
        <v>147.94999999999999</v>
      </c>
      <c r="Q2023" s="12" t="s">
        <v>8317</v>
      </c>
      <c r="R2023" t="s">
        <v>8347</v>
      </c>
      <c r="S2023">
        <f t="shared" si="98"/>
        <v>2014</v>
      </c>
    </row>
    <row r="2024" spans="1:19" ht="32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42532.569120370375</v>
      </c>
      <c r="J2024" s="10">
        <v>42502.569120370375</v>
      </c>
      <c r="K2024" t="b">
        <v>1</v>
      </c>
      <c r="L2024">
        <v>325</v>
      </c>
      <c r="M2024" t="b">
        <v>1</v>
      </c>
      <c r="N2024" t="s">
        <v>8293</v>
      </c>
      <c r="O2024">
        <f t="shared" si="96"/>
        <v>125</v>
      </c>
      <c r="P2024" s="6">
        <f t="shared" si="97"/>
        <v>385.04</v>
      </c>
      <c r="Q2024" s="12" t="s">
        <v>8317</v>
      </c>
      <c r="R2024" t="s">
        <v>8347</v>
      </c>
      <c r="S2024">
        <f t="shared" si="98"/>
        <v>2016</v>
      </c>
    </row>
    <row r="2025" spans="1:19" ht="32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42166.420752314814</v>
      </c>
      <c r="J2025" s="10">
        <v>42136.420752314814</v>
      </c>
      <c r="K2025" t="b">
        <v>1</v>
      </c>
      <c r="L2025">
        <v>353</v>
      </c>
      <c r="M2025" t="b">
        <v>1</v>
      </c>
      <c r="N2025" t="s">
        <v>8293</v>
      </c>
      <c r="O2025">
        <f t="shared" si="96"/>
        <v>161</v>
      </c>
      <c r="P2025" s="6">
        <f t="shared" si="97"/>
        <v>457.39</v>
      </c>
      <c r="Q2025" s="12" t="s">
        <v>8317</v>
      </c>
      <c r="R2025" t="s">
        <v>8347</v>
      </c>
      <c r="S2025">
        <f t="shared" si="98"/>
        <v>2015</v>
      </c>
    </row>
    <row r="2026" spans="1:19" ht="32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41134.125</v>
      </c>
      <c r="J2026" s="10">
        <v>41099.966944444444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6"/>
        <v>585</v>
      </c>
      <c r="P2026" s="6">
        <f t="shared" si="97"/>
        <v>222.99</v>
      </c>
      <c r="Q2026" s="12" t="s">
        <v>8317</v>
      </c>
      <c r="R2026" t="s">
        <v>8347</v>
      </c>
      <c r="S2026">
        <f t="shared" si="98"/>
        <v>2012</v>
      </c>
    </row>
    <row r="2027" spans="1:19" ht="32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42166.184560185182</v>
      </c>
      <c r="J2027" s="10">
        <v>42136.184560185182</v>
      </c>
      <c r="K2027" t="b">
        <v>1</v>
      </c>
      <c r="L2027">
        <v>729</v>
      </c>
      <c r="M2027" t="b">
        <v>1</v>
      </c>
      <c r="N2027" t="s">
        <v>8293</v>
      </c>
      <c r="O2027">
        <f t="shared" si="96"/>
        <v>201</v>
      </c>
      <c r="P2027" s="6">
        <f t="shared" si="97"/>
        <v>220.74</v>
      </c>
      <c r="Q2027" s="12" t="s">
        <v>8317</v>
      </c>
      <c r="R2027" t="s">
        <v>8347</v>
      </c>
      <c r="S2027">
        <f t="shared" si="98"/>
        <v>2015</v>
      </c>
    </row>
    <row r="2028" spans="1:19" ht="1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41750.165972222225</v>
      </c>
      <c r="J2028" s="10">
        <v>41704.735937500001</v>
      </c>
      <c r="K2028" t="b">
        <v>1</v>
      </c>
      <c r="L2028">
        <v>454</v>
      </c>
      <c r="M2028" t="b">
        <v>1</v>
      </c>
      <c r="N2028" t="s">
        <v>8293</v>
      </c>
      <c r="O2028">
        <f t="shared" si="96"/>
        <v>133</v>
      </c>
      <c r="P2028" s="6">
        <f t="shared" si="97"/>
        <v>73.5</v>
      </c>
      <c r="Q2028" s="12" t="s">
        <v>8317</v>
      </c>
      <c r="R2028" t="s">
        <v>8347</v>
      </c>
      <c r="S2028">
        <f t="shared" si="98"/>
        <v>2014</v>
      </c>
    </row>
    <row r="2029" spans="1:19" ht="3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42093.772210648152</v>
      </c>
      <c r="J2029" s="10">
        <v>42048.813877314809</v>
      </c>
      <c r="K2029" t="b">
        <v>1</v>
      </c>
      <c r="L2029">
        <v>539</v>
      </c>
      <c r="M2029" t="b">
        <v>1</v>
      </c>
      <c r="N2029" t="s">
        <v>8293</v>
      </c>
      <c r="O2029">
        <f t="shared" si="96"/>
        <v>120</v>
      </c>
      <c r="P2029" s="6">
        <f t="shared" si="97"/>
        <v>223.1</v>
      </c>
      <c r="Q2029" s="12" t="s">
        <v>8317</v>
      </c>
      <c r="R2029" t="s">
        <v>8347</v>
      </c>
      <c r="S2029">
        <f t="shared" si="98"/>
        <v>2015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40252.913194444445</v>
      </c>
      <c r="J2030" s="10">
        <v>40215.919050925928</v>
      </c>
      <c r="K2030" t="b">
        <v>1</v>
      </c>
      <c r="L2030">
        <v>79</v>
      </c>
      <c r="M2030" t="b">
        <v>1</v>
      </c>
      <c r="N2030" t="s">
        <v>8293</v>
      </c>
      <c r="O2030">
        <f t="shared" si="96"/>
        <v>126</v>
      </c>
      <c r="P2030" s="6">
        <f t="shared" si="97"/>
        <v>47.91</v>
      </c>
      <c r="Q2030" s="12" t="s">
        <v>8317</v>
      </c>
      <c r="R2030" t="s">
        <v>8347</v>
      </c>
      <c r="S2030">
        <f t="shared" si="98"/>
        <v>2010</v>
      </c>
    </row>
    <row r="2031" spans="1:19" ht="16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41878.021770833337</v>
      </c>
      <c r="J2031" s="10">
        <v>41848.021770833337</v>
      </c>
      <c r="K2031" t="b">
        <v>1</v>
      </c>
      <c r="L2031">
        <v>94</v>
      </c>
      <c r="M2031" t="b">
        <v>1</v>
      </c>
      <c r="N2031" t="s">
        <v>8293</v>
      </c>
      <c r="O2031">
        <f t="shared" si="96"/>
        <v>361</v>
      </c>
      <c r="P2031" s="6">
        <f t="shared" si="97"/>
        <v>96.06</v>
      </c>
      <c r="Q2031" s="12" t="s">
        <v>8317</v>
      </c>
      <c r="R2031" t="s">
        <v>8347</v>
      </c>
      <c r="S2031">
        <f t="shared" si="98"/>
        <v>2014</v>
      </c>
    </row>
    <row r="2032" spans="1:19" ht="32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41242.996481481481</v>
      </c>
      <c r="J2032" s="10">
        <v>41212.996481481481</v>
      </c>
      <c r="K2032" t="b">
        <v>1</v>
      </c>
      <c r="L2032">
        <v>625</v>
      </c>
      <c r="M2032" t="b">
        <v>1</v>
      </c>
      <c r="N2032" t="s">
        <v>8293</v>
      </c>
      <c r="O2032">
        <f t="shared" si="96"/>
        <v>226</v>
      </c>
      <c r="P2032" s="6">
        <f t="shared" si="97"/>
        <v>118.61</v>
      </c>
      <c r="Q2032" s="12" t="s">
        <v>8317</v>
      </c>
      <c r="R2032" t="s">
        <v>8347</v>
      </c>
      <c r="S2032">
        <f t="shared" si="98"/>
        <v>2012</v>
      </c>
    </row>
    <row r="2033" spans="1:19" ht="16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42013.041666666672</v>
      </c>
      <c r="J2033" s="10">
        <v>41975.329317129625</v>
      </c>
      <c r="K2033" t="b">
        <v>1</v>
      </c>
      <c r="L2033">
        <v>508</v>
      </c>
      <c r="M2033" t="b">
        <v>1</v>
      </c>
      <c r="N2033" t="s">
        <v>8293</v>
      </c>
      <c r="O2033">
        <f t="shared" si="96"/>
        <v>120</v>
      </c>
      <c r="P2033" s="6">
        <f t="shared" si="97"/>
        <v>118.45</v>
      </c>
      <c r="Q2033" s="12" t="s">
        <v>8317</v>
      </c>
      <c r="R2033" t="s">
        <v>8347</v>
      </c>
      <c r="S2033">
        <f t="shared" si="98"/>
        <v>2014</v>
      </c>
    </row>
    <row r="2034" spans="1:19" ht="32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42719.208333333328</v>
      </c>
      <c r="J2034" s="10">
        <v>42689.565671296295</v>
      </c>
      <c r="K2034" t="b">
        <v>1</v>
      </c>
      <c r="L2034">
        <v>531</v>
      </c>
      <c r="M2034" t="b">
        <v>1</v>
      </c>
      <c r="N2034" t="s">
        <v>8293</v>
      </c>
      <c r="O2034">
        <f t="shared" si="96"/>
        <v>304</v>
      </c>
      <c r="P2034" s="6">
        <f t="shared" si="97"/>
        <v>143.21</v>
      </c>
      <c r="Q2034" s="12" t="s">
        <v>8317</v>
      </c>
      <c r="R2034" t="s">
        <v>8347</v>
      </c>
      <c r="S2034">
        <f t="shared" si="98"/>
        <v>2016</v>
      </c>
    </row>
    <row r="2035" spans="1:19" ht="32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41755.082384259258</v>
      </c>
      <c r="J2035" s="10">
        <v>41725.082384259258</v>
      </c>
      <c r="K2035" t="b">
        <v>1</v>
      </c>
      <c r="L2035">
        <v>158</v>
      </c>
      <c r="M2035" t="b">
        <v>1</v>
      </c>
      <c r="N2035" t="s">
        <v>8293</v>
      </c>
      <c r="O2035">
        <f t="shared" si="96"/>
        <v>179</v>
      </c>
      <c r="P2035" s="6">
        <f t="shared" si="97"/>
        <v>282.72000000000003</v>
      </c>
      <c r="Q2035" s="12" t="s">
        <v>8317</v>
      </c>
      <c r="R2035" t="s">
        <v>8347</v>
      </c>
      <c r="S2035">
        <f t="shared" si="98"/>
        <v>2014</v>
      </c>
    </row>
    <row r="2036" spans="1:19" ht="32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42131.290277777778</v>
      </c>
      <c r="J2036" s="10">
        <v>42076.130011574074</v>
      </c>
      <c r="K2036" t="b">
        <v>1</v>
      </c>
      <c r="L2036">
        <v>508</v>
      </c>
      <c r="M2036" t="b">
        <v>1</v>
      </c>
      <c r="N2036" t="s">
        <v>8293</v>
      </c>
      <c r="O2036">
        <f t="shared" si="96"/>
        <v>387</v>
      </c>
      <c r="P2036" s="6">
        <f t="shared" si="97"/>
        <v>593.94000000000005</v>
      </c>
      <c r="Q2036" s="12" t="s">
        <v>8317</v>
      </c>
      <c r="R2036" t="s">
        <v>8347</v>
      </c>
      <c r="S2036">
        <f t="shared" si="98"/>
        <v>2015</v>
      </c>
    </row>
    <row r="2037" spans="1:19" ht="32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42357.041666666672</v>
      </c>
      <c r="J2037" s="10">
        <v>42311.625081018516</v>
      </c>
      <c r="K2037" t="b">
        <v>1</v>
      </c>
      <c r="L2037">
        <v>644</v>
      </c>
      <c r="M2037" t="b">
        <v>1</v>
      </c>
      <c r="N2037" t="s">
        <v>8293</v>
      </c>
      <c r="O2037">
        <f t="shared" si="96"/>
        <v>211</v>
      </c>
      <c r="P2037" s="6">
        <f t="shared" si="97"/>
        <v>262.16000000000003</v>
      </c>
      <c r="Q2037" s="12" t="s">
        <v>8317</v>
      </c>
      <c r="R2037" t="s">
        <v>8347</v>
      </c>
      <c r="S2037">
        <f t="shared" si="98"/>
        <v>2015</v>
      </c>
    </row>
    <row r="2038" spans="1:19" ht="32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41768.864803240736</v>
      </c>
      <c r="J2038" s="10">
        <v>41738.864803240736</v>
      </c>
      <c r="K2038" t="b">
        <v>1</v>
      </c>
      <c r="L2038">
        <v>848</v>
      </c>
      <c r="M2038" t="b">
        <v>1</v>
      </c>
      <c r="N2038" t="s">
        <v>8293</v>
      </c>
      <c r="O2038">
        <f t="shared" si="96"/>
        <v>132</v>
      </c>
      <c r="P2038" s="6">
        <f t="shared" si="97"/>
        <v>46.58</v>
      </c>
      <c r="Q2038" s="12" t="s">
        <v>8317</v>
      </c>
      <c r="R2038" t="s">
        <v>8347</v>
      </c>
      <c r="S2038">
        <f t="shared" si="98"/>
        <v>2014</v>
      </c>
    </row>
    <row r="2039" spans="1:19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41638.251770833333</v>
      </c>
      <c r="J2039" s="10">
        <v>41578.210104166668</v>
      </c>
      <c r="K2039" t="b">
        <v>1</v>
      </c>
      <c r="L2039">
        <v>429</v>
      </c>
      <c r="M2039" t="b">
        <v>1</v>
      </c>
      <c r="N2039" t="s">
        <v>8293</v>
      </c>
      <c r="O2039">
        <f t="shared" si="96"/>
        <v>300</v>
      </c>
      <c r="P2039" s="6">
        <f t="shared" si="97"/>
        <v>70.040000000000006</v>
      </c>
      <c r="Q2039" s="12" t="s">
        <v>8317</v>
      </c>
      <c r="R2039" t="s">
        <v>8347</v>
      </c>
      <c r="S2039">
        <f t="shared" si="98"/>
        <v>2013</v>
      </c>
    </row>
    <row r="2040" spans="1:19" ht="32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41456.75</v>
      </c>
      <c r="J2040" s="10">
        <v>41424.27107638889</v>
      </c>
      <c r="K2040" t="b">
        <v>1</v>
      </c>
      <c r="L2040">
        <v>204</v>
      </c>
      <c r="M2040" t="b">
        <v>1</v>
      </c>
      <c r="N2040" t="s">
        <v>8293</v>
      </c>
      <c r="O2040">
        <f t="shared" si="96"/>
        <v>421</v>
      </c>
      <c r="P2040" s="6">
        <f t="shared" si="97"/>
        <v>164.91</v>
      </c>
      <c r="Q2040" s="12" t="s">
        <v>8317</v>
      </c>
      <c r="R2040" t="s">
        <v>8347</v>
      </c>
      <c r="S2040">
        <f t="shared" si="98"/>
        <v>2013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42705.207638888889</v>
      </c>
      <c r="J2041" s="10">
        <v>42675.438946759255</v>
      </c>
      <c r="K2041" t="b">
        <v>1</v>
      </c>
      <c r="L2041">
        <v>379</v>
      </c>
      <c r="M2041" t="b">
        <v>1</v>
      </c>
      <c r="N2041" t="s">
        <v>8293</v>
      </c>
      <c r="O2041">
        <f t="shared" si="96"/>
        <v>136</v>
      </c>
      <c r="P2041" s="6">
        <f t="shared" si="97"/>
        <v>449.26</v>
      </c>
      <c r="Q2041" s="12" t="s">
        <v>8317</v>
      </c>
      <c r="R2041" t="s">
        <v>8347</v>
      </c>
      <c r="S2041">
        <f t="shared" si="98"/>
        <v>2016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41593.968784722223</v>
      </c>
      <c r="J2042" s="10">
        <v>41578.927118055552</v>
      </c>
      <c r="K2042" t="b">
        <v>1</v>
      </c>
      <c r="L2042">
        <v>271</v>
      </c>
      <c r="M2042" t="b">
        <v>1</v>
      </c>
      <c r="N2042" t="s">
        <v>8293</v>
      </c>
      <c r="O2042">
        <f t="shared" si="96"/>
        <v>248</v>
      </c>
      <c r="P2042" s="6">
        <f t="shared" si="97"/>
        <v>27.47</v>
      </c>
      <c r="Q2042" s="12" t="s">
        <v>8317</v>
      </c>
      <c r="R2042" t="s">
        <v>8347</v>
      </c>
      <c r="S2042">
        <f t="shared" si="98"/>
        <v>2013</v>
      </c>
    </row>
    <row r="2043" spans="1:19" ht="32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42684.567442129628</v>
      </c>
      <c r="J2043" s="10">
        <v>42654.525775462964</v>
      </c>
      <c r="K2043" t="b">
        <v>0</v>
      </c>
      <c r="L2043">
        <v>120</v>
      </c>
      <c r="M2043" t="b">
        <v>1</v>
      </c>
      <c r="N2043" t="s">
        <v>8293</v>
      </c>
      <c r="O2043">
        <f t="shared" si="96"/>
        <v>182</v>
      </c>
      <c r="P2043" s="6">
        <f t="shared" si="97"/>
        <v>143.97999999999999</v>
      </c>
      <c r="Q2043" s="12" t="s">
        <v>8317</v>
      </c>
      <c r="R2043" t="s">
        <v>8347</v>
      </c>
      <c r="S2043">
        <f t="shared" si="98"/>
        <v>2016</v>
      </c>
    </row>
    <row r="2044" spans="1:19" ht="3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42391.708032407405</v>
      </c>
      <c r="J2044" s="10">
        <v>42331.708032407405</v>
      </c>
      <c r="K2044" t="b">
        <v>0</v>
      </c>
      <c r="L2044">
        <v>140</v>
      </c>
      <c r="M2044" t="b">
        <v>1</v>
      </c>
      <c r="N2044" t="s">
        <v>8293</v>
      </c>
      <c r="O2044">
        <f t="shared" si="96"/>
        <v>124</v>
      </c>
      <c r="P2044" s="6">
        <f t="shared" si="97"/>
        <v>88.24</v>
      </c>
      <c r="Q2044" s="12" t="s">
        <v>8317</v>
      </c>
      <c r="R2044" t="s">
        <v>8347</v>
      </c>
      <c r="S2044">
        <f t="shared" si="98"/>
        <v>2015</v>
      </c>
    </row>
    <row r="2045" spans="1:19" ht="32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42715.207638888889</v>
      </c>
      <c r="J2045" s="10">
        <v>42661.176817129628</v>
      </c>
      <c r="K2045" t="b">
        <v>0</v>
      </c>
      <c r="L2045">
        <v>193</v>
      </c>
      <c r="M2045" t="b">
        <v>1</v>
      </c>
      <c r="N2045" t="s">
        <v>8293</v>
      </c>
      <c r="O2045">
        <f t="shared" si="96"/>
        <v>506</v>
      </c>
      <c r="P2045" s="6">
        <f t="shared" si="97"/>
        <v>36.33</v>
      </c>
      <c r="Q2045" s="12" t="s">
        <v>8317</v>
      </c>
      <c r="R2045" t="s">
        <v>8347</v>
      </c>
      <c r="S2045">
        <f t="shared" si="98"/>
        <v>2016</v>
      </c>
    </row>
    <row r="2046" spans="1:19" ht="32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42168.684189814812</v>
      </c>
      <c r="J2046" s="10">
        <v>42138.684189814812</v>
      </c>
      <c r="K2046" t="b">
        <v>0</v>
      </c>
      <c r="L2046">
        <v>180</v>
      </c>
      <c r="M2046" t="b">
        <v>1</v>
      </c>
      <c r="N2046" t="s">
        <v>8293</v>
      </c>
      <c r="O2046">
        <f t="shared" si="96"/>
        <v>108</v>
      </c>
      <c r="P2046" s="6">
        <f t="shared" si="97"/>
        <v>90.18</v>
      </c>
      <c r="Q2046" s="12" t="s">
        <v>8317</v>
      </c>
      <c r="R2046" t="s">
        <v>8347</v>
      </c>
      <c r="S2046">
        <f t="shared" si="98"/>
        <v>2015</v>
      </c>
    </row>
    <row r="2047" spans="1:19" ht="32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41099.088506944448</v>
      </c>
      <c r="J2047" s="10">
        <v>41069.088506944448</v>
      </c>
      <c r="K2047" t="b">
        <v>0</v>
      </c>
      <c r="L2047">
        <v>263</v>
      </c>
      <c r="M2047" t="b">
        <v>1</v>
      </c>
      <c r="N2047" t="s">
        <v>8293</v>
      </c>
      <c r="O2047">
        <f t="shared" si="96"/>
        <v>819</v>
      </c>
      <c r="P2047" s="6">
        <f t="shared" si="97"/>
        <v>152.62</v>
      </c>
      <c r="Q2047" s="12" t="s">
        <v>8317</v>
      </c>
      <c r="R2047" t="s">
        <v>8347</v>
      </c>
      <c r="S2047">
        <f t="shared" si="98"/>
        <v>2012</v>
      </c>
    </row>
    <row r="2048" spans="1:19" ht="32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41417.171805555554</v>
      </c>
      <c r="J2048" s="10">
        <v>41387.171805555554</v>
      </c>
      <c r="K2048" t="b">
        <v>0</v>
      </c>
      <c r="L2048">
        <v>217</v>
      </c>
      <c r="M2048" t="b">
        <v>1</v>
      </c>
      <c r="N2048" t="s">
        <v>8293</v>
      </c>
      <c r="O2048">
        <f t="shared" si="96"/>
        <v>121</v>
      </c>
      <c r="P2048" s="6">
        <f t="shared" si="97"/>
        <v>55.81</v>
      </c>
      <c r="Q2048" s="12" t="s">
        <v>8317</v>
      </c>
      <c r="R2048" t="s">
        <v>8347</v>
      </c>
      <c r="S2048">
        <f t="shared" si="98"/>
        <v>2013</v>
      </c>
    </row>
    <row r="2049" spans="1:19" ht="32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42111</v>
      </c>
      <c r="J2049" s="10">
        <v>42081.903587962966</v>
      </c>
      <c r="K2049" t="b">
        <v>0</v>
      </c>
      <c r="L2049">
        <v>443</v>
      </c>
      <c r="M2049" t="b">
        <v>1</v>
      </c>
      <c r="N2049" t="s">
        <v>8293</v>
      </c>
      <c r="O2049">
        <f t="shared" si="96"/>
        <v>103</v>
      </c>
      <c r="P2049" s="6">
        <f t="shared" si="97"/>
        <v>227.85</v>
      </c>
      <c r="Q2049" s="12" t="s">
        <v>8317</v>
      </c>
      <c r="R2049" t="s">
        <v>8347</v>
      </c>
      <c r="S2049">
        <f t="shared" si="98"/>
        <v>2015</v>
      </c>
    </row>
    <row r="2050" spans="1:19" ht="32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41417.651516203703</v>
      </c>
      <c r="J2050" s="10">
        <v>41387.651516203703</v>
      </c>
      <c r="K2050" t="b">
        <v>0</v>
      </c>
      <c r="L2050">
        <v>1373</v>
      </c>
      <c r="M2050" t="b">
        <v>1</v>
      </c>
      <c r="N2050" t="s">
        <v>8293</v>
      </c>
      <c r="O2050">
        <f t="shared" si="96"/>
        <v>148</v>
      </c>
      <c r="P2050" s="6">
        <f t="shared" si="97"/>
        <v>91.83</v>
      </c>
      <c r="Q2050" s="12" t="s">
        <v>8317</v>
      </c>
      <c r="R2050" t="s">
        <v>8347</v>
      </c>
      <c r="S2050">
        <f t="shared" si="98"/>
        <v>2013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41610.957638888889</v>
      </c>
      <c r="J2051" s="10">
        <v>41575.527349537035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 s="6">
        <f t="shared" si="97"/>
        <v>80.989999999999995</v>
      </c>
      <c r="Q2051" s="12" t="s">
        <v>8317</v>
      </c>
      <c r="R2051" t="s">
        <v>8347</v>
      </c>
      <c r="S2051">
        <f t="shared" si="98"/>
        <v>2013</v>
      </c>
    </row>
    <row r="2052" spans="1:19" ht="32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42155.071504629625</v>
      </c>
      <c r="J2052" s="10">
        <v>42115.071504629625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 s="6">
        <f t="shared" si="97"/>
        <v>278.39</v>
      </c>
      <c r="Q2052" s="12" t="s">
        <v>8317</v>
      </c>
      <c r="R2052" t="s">
        <v>8347</v>
      </c>
      <c r="S2052">
        <f t="shared" si="98"/>
        <v>2015</v>
      </c>
    </row>
    <row r="2053" spans="1:19" ht="32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41634.022418981483</v>
      </c>
      <c r="J2053" s="10">
        <v>41604.022418981483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 s="6">
        <f t="shared" si="97"/>
        <v>43.1</v>
      </c>
      <c r="Q2053" s="12" t="s">
        <v>8317</v>
      </c>
      <c r="R2053" t="s">
        <v>8347</v>
      </c>
      <c r="S2053">
        <f t="shared" si="98"/>
        <v>2013</v>
      </c>
    </row>
    <row r="2054" spans="1:19" ht="32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42420.08394675926</v>
      </c>
      <c r="J2054" s="10">
        <v>42375.08394675926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 s="6">
        <f t="shared" si="97"/>
        <v>326.29000000000002</v>
      </c>
      <c r="Q2054" s="12" t="s">
        <v>8317</v>
      </c>
      <c r="R2054" t="s">
        <v>8347</v>
      </c>
      <c r="S2054">
        <f t="shared" si="98"/>
        <v>2016</v>
      </c>
    </row>
    <row r="2055" spans="1:19" ht="32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42333.659155092595</v>
      </c>
      <c r="J2055" s="10">
        <v>42303.617488425924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 s="6">
        <f t="shared" si="97"/>
        <v>41.74</v>
      </c>
      <c r="Q2055" s="12" t="s">
        <v>8317</v>
      </c>
      <c r="R2055" t="s">
        <v>8347</v>
      </c>
      <c r="S2055">
        <f t="shared" si="98"/>
        <v>2015</v>
      </c>
    </row>
    <row r="2056" spans="1:19" ht="3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41761.520949074074</v>
      </c>
      <c r="J2056" s="10">
        <v>41731.520949074074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 s="6">
        <f t="shared" si="97"/>
        <v>64.02</v>
      </c>
      <c r="Q2056" s="12" t="s">
        <v>8317</v>
      </c>
      <c r="R2056" t="s">
        <v>8347</v>
      </c>
      <c r="S2056">
        <f t="shared" si="98"/>
        <v>2014</v>
      </c>
    </row>
    <row r="2057" spans="1:19" ht="32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41976.166666666672</v>
      </c>
      <c r="J2057" s="10">
        <v>41946.674108796295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 s="6">
        <f t="shared" si="97"/>
        <v>99.46</v>
      </c>
      <c r="Q2057" s="12" t="s">
        <v>8317</v>
      </c>
      <c r="R2057" t="s">
        <v>8347</v>
      </c>
      <c r="S2057">
        <f t="shared" si="98"/>
        <v>2014</v>
      </c>
    </row>
    <row r="2058" spans="1:19" ht="3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41381.76090277778</v>
      </c>
      <c r="J2058" s="10">
        <v>41351.76090277778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99">ROUND(E2058/D2058*100,0)</f>
        <v>153</v>
      </c>
      <c r="P2058" s="6">
        <f t="shared" ref="P2058:P2121" si="100">IFERROR(ROUND(E2058/L2058,2),"0")</f>
        <v>138.49</v>
      </c>
      <c r="Q2058" s="12" t="s">
        <v>8317</v>
      </c>
      <c r="R2058" t="s">
        <v>8347</v>
      </c>
      <c r="S2058">
        <f t="shared" ref="S2058:S2121" si="101">YEAR(J2058)</f>
        <v>2013</v>
      </c>
    </row>
    <row r="2059" spans="1:19" ht="32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42426.494583333333</v>
      </c>
      <c r="J2059" s="10">
        <v>42396.494583333333</v>
      </c>
      <c r="K2059" t="b">
        <v>0</v>
      </c>
      <c r="L2059">
        <v>666</v>
      </c>
      <c r="M2059" t="b">
        <v>1</v>
      </c>
      <c r="N2059" t="s">
        <v>8293</v>
      </c>
      <c r="O2059">
        <f t="shared" si="99"/>
        <v>202</v>
      </c>
      <c r="P2059" s="6">
        <f t="shared" si="100"/>
        <v>45.55</v>
      </c>
      <c r="Q2059" s="12" t="s">
        <v>8317</v>
      </c>
      <c r="R2059" t="s">
        <v>8347</v>
      </c>
      <c r="S2059">
        <f t="shared" si="101"/>
        <v>2016</v>
      </c>
    </row>
    <row r="2060" spans="1:19" ht="16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42065.833333333328</v>
      </c>
      <c r="J2060" s="10">
        <v>42026.370717592596</v>
      </c>
      <c r="K2060" t="b">
        <v>0</v>
      </c>
      <c r="L2060">
        <v>410</v>
      </c>
      <c r="M2060" t="b">
        <v>1</v>
      </c>
      <c r="N2060" t="s">
        <v>8293</v>
      </c>
      <c r="O2060">
        <f t="shared" si="99"/>
        <v>168</v>
      </c>
      <c r="P2060" s="6">
        <f t="shared" si="100"/>
        <v>10.51</v>
      </c>
      <c r="Q2060" s="12" t="s">
        <v>8317</v>
      </c>
      <c r="R2060" t="s">
        <v>8347</v>
      </c>
      <c r="S2060">
        <f t="shared" si="101"/>
        <v>2015</v>
      </c>
    </row>
    <row r="2061" spans="1:19" ht="32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42400.915972222225</v>
      </c>
      <c r="J2061" s="10">
        <v>42361.602476851855</v>
      </c>
      <c r="K2061" t="b">
        <v>0</v>
      </c>
      <c r="L2061">
        <v>375</v>
      </c>
      <c r="M2061" t="b">
        <v>1</v>
      </c>
      <c r="N2061" t="s">
        <v>8293</v>
      </c>
      <c r="O2061">
        <f t="shared" si="99"/>
        <v>143</v>
      </c>
      <c r="P2061" s="6">
        <f t="shared" si="100"/>
        <v>114.77</v>
      </c>
      <c r="Q2061" s="12" t="s">
        <v>8317</v>
      </c>
      <c r="R2061" t="s">
        <v>8347</v>
      </c>
      <c r="S2061">
        <f t="shared" si="101"/>
        <v>2015</v>
      </c>
    </row>
    <row r="2062" spans="1:19" ht="32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41843.642939814818</v>
      </c>
      <c r="J2062" s="10">
        <v>41783.642939814818</v>
      </c>
      <c r="K2062" t="b">
        <v>0</v>
      </c>
      <c r="L2062">
        <v>1364</v>
      </c>
      <c r="M2062" t="b">
        <v>1</v>
      </c>
      <c r="N2062" t="s">
        <v>8293</v>
      </c>
      <c r="O2062">
        <f t="shared" si="99"/>
        <v>196</v>
      </c>
      <c r="P2062" s="6">
        <f t="shared" si="100"/>
        <v>36</v>
      </c>
      <c r="Q2062" s="12" t="s">
        <v>8317</v>
      </c>
      <c r="R2062" t="s">
        <v>8347</v>
      </c>
      <c r="S2062">
        <f t="shared" si="101"/>
        <v>2014</v>
      </c>
    </row>
    <row r="2063" spans="1:19" ht="32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42735.764513888891</v>
      </c>
      <c r="J2063" s="10">
        <v>42705.764513888891</v>
      </c>
      <c r="K2063" t="b">
        <v>0</v>
      </c>
      <c r="L2063">
        <v>35</v>
      </c>
      <c r="M2063" t="b">
        <v>1</v>
      </c>
      <c r="N2063" t="s">
        <v>8293</v>
      </c>
      <c r="O2063">
        <f t="shared" si="99"/>
        <v>108</v>
      </c>
      <c r="P2063" s="6">
        <f t="shared" si="100"/>
        <v>154.16999999999999</v>
      </c>
      <c r="Q2063" s="12" t="s">
        <v>8317</v>
      </c>
      <c r="R2063" t="s">
        <v>8347</v>
      </c>
      <c r="S2063">
        <f t="shared" si="101"/>
        <v>2016</v>
      </c>
    </row>
    <row r="2064" spans="1:19" ht="32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42453.341412037036</v>
      </c>
      <c r="J2064" s="10">
        <v>42423.3830787037</v>
      </c>
      <c r="K2064" t="b">
        <v>0</v>
      </c>
      <c r="L2064">
        <v>203</v>
      </c>
      <c r="M2064" t="b">
        <v>1</v>
      </c>
      <c r="N2064" t="s">
        <v>8293</v>
      </c>
      <c r="O2064">
        <f t="shared" si="99"/>
        <v>115</v>
      </c>
      <c r="P2064" s="6">
        <f t="shared" si="100"/>
        <v>566.39</v>
      </c>
      <c r="Q2064" s="12" t="s">
        <v>8317</v>
      </c>
      <c r="R2064" t="s">
        <v>8347</v>
      </c>
      <c r="S2064">
        <f t="shared" si="101"/>
        <v>2016</v>
      </c>
    </row>
    <row r="2065" spans="1:19" ht="16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42505.73265046296</v>
      </c>
      <c r="J2065" s="10">
        <v>42472.73265046296</v>
      </c>
      <c r="K2065" t="b">
        <v>0</v>
      </c>
      <c r="L2065">
        <v>49</v>
      </c>
      <c r="M2065" t="b">
        <v>1</v>
      </c>
      <c r="N2065" t="s">
        <v>8293</v>
      </c>
      <c r="O2065">
        <f t="shared" si="99"/>
        <v>148</v>
      </c>
      <c r="P2065" s="6">
        <f t="shared" si="100"/>
        <v>120.86</v>
      </c>
      <c r="Q2065" s="12" t="s">
        <v>8317</v>
      </c>
      <c r="R2065" t="s">
        <v>8347</v>
      </c>
      <c r="S2065">
        <f t="shared" si="101"/>
        <v>2016</v>
      </c>
    </row>
    <row r="2066" spans="1:19" ht="32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41425.5</v>
      </c>
      <c r="J2066" s="10">
        <v>41389.364849537036</v>
      </c>
      <c r="K2066" t="b">
        <v>0</v>
      </c>
      <c r="L2066">
        <v>5812</v>
      </c>
      <c r="M2066" t="b">
        <v>1</v>
      </c>
      <c r="N2066" t="s">
        <v>8293</v>
      </c>
      <c r="O2066">
        <f t="shared" si="99"/>
        <v>191</v>
      </c>
      <c r="P2066" s="6">
        <f t="shared" si="100"/>
        <v>86.16</v>
      </c>
      <c r="Q2066" s="12" t="s">
        <v>8317</v>
      </c>
      <c r="R2066" t="s">
        <v>8347</v>
      </c>
      <c r="S2066">
        <f t="shared" si="101"/>
        <v>2013</v>
      </c>
    </row>
    <row r="2067" spans="1:19" ht="32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41633.333668981482</v>
      </c>
      <c r="J2067" s="10">
        <v>41603.333668981482</v>
      </c>
      <c r="K2067" t="b">
        <v>0</v>
      </c>
      <c r="L2067">
        <v>1556</v>
      </c>
      <c r="M2067" t="b">
        <v>1</v>
      </c>
      <c r="N2067" t="s">
        <v>8293</v>
      </c>
      <c r="O2067">
        <f t="shared" si="99"/>
        <v>199</v>
      </c>
      <c r="P2067" s="6">
        <f t="shared" si="100"/>
        <v>51.21</v>
      </c>
      <c r="Q2067" s="12" t="s">
        <v>8317</v>
      </c>
      <c r="R2067" t="s">
        <v>8347</v>
      </c>
      <c r="S2067">
        <f t="shared" si="101"/>
        <v>2013</v>
      </c>
    </row>
    <row r="2068" spans="1:19" ht="32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41874.771793981483</v>
      </c>
      <c r="J2068" s="10">
        <v>41844.771793981483</v>
      </c>
      <c r="K2068" t="b">
        <v>0</v>
      </c>
      <c r="L2068">
        <v>65</v>
      </c>
      <c r="M2068" t="b">
        <v>1</v>
      </c>
      <c r="N2068" t="s">
        <v>8293</v>
      </c>
      <c r="O2068">
        <f t="shared" si="99"/>
        <v>219</v>
      </c>
      <c r="P2068" s="6">
        <f t="shared" si="100"/>
        <v>67.260000000000005</v>
      </c>
      <c r="Q2068" s="12" t="s">
        <v>8317</v>
      </c>
      <c r="R2068" t="s">
        <v>8347</v>
      </c>
      <c r="S2068">
        <f t="shared" si="101"/>
        <v>2014</v>
      </c>
    </row>
    <row r="2069" spans="1:19" ht="16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42148.853888888887</v>
      </c>
      <c r="J2069" s="10">
        <v>42115.853888888887</v>
      </c>
      <c r="K2069" t="b">
        <v>0</v>
      </c>
      <c r="L2069">
        <v>10</v>
      </c>
      <c r="M2069" t="b">
        <v>1</v>
      </c>
      <c r="N2069" t="s">
        <v>8293</v>
      </c>
      <c r="O2069">
        <f t="shared" si="99"/>
        <v>127</v>
      </c>
      <c r="P2069" s="6">
        <f t="shared" si="100"/>
        <v>62.8</v>
      </c>
      <c r="Q2069" s="12" t="s">
        <v>8317</v>
      </c>
      <c r="R2069" t="s">
        <v>8347</v>
      </c>
      <c r="S2069">
        <f t="shared" si="101"/>
        <v>2015</v>
      </c>
    </row>
    <row r="2070" spans="1:19" ht="32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42663.841608796298</v>
      </c>
      <c r="J2070" s="10">
        <v>42633.841608796298</v>
      </c>
      <c r="K2070" t="b">
        <v>0</v>
      </c>
      <c r="L2070">
        <v>76</v>
      </c>
      <c r="M2070" t="b">
        <v>1</v>
      </c>
      <c r="N2070" t="s">
        <v>8293</v>
      </c>
      <c r="O2070">
        <f t="shared" si="99"/>
        <v>105</v>
      </c>
      <c r="P2070" s="6">
        <f t="shared" si="100"/>
        <v>346.13</v>
      </c>
      <c r="Q2070" s="12" t="s">
        <v>8317</v>
      </c>
      <c r="R2070" t="s">
        <v>8347</v>
      </c>
      <c r="S2070">
        <f t="shared" si="101"/>
        <v>2016</v>
      </c>
    </row>
    <row r="2071" spans="1:19" ht="32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42371.972118055557</v>
      </c>
      <c r="J2071" s="10">
        <v>42340.972118055557</v>
      </c>
      <c r="K2071" t="b">
        <v>0</v>
      </c>
      <c r="L2071">
        <v>263</v>
      </c>
      <c r="M2071" t="b">
        <v>1</v>
      </c>
      <c r="N2071" t="s">
        <v>8293</v>
      </c>
      <c r="O2071">
        <f t="shared" si="99"/>
        <v>128</v>
      </c>
      <c r="P2071" s="6">
        <f t="shared" si="100"/>
        <v>244.12</v>
      </c>
      <c r="Q2071" s="12" t="s">
        <v>8317</v>
      </c>
      <c r="R2071" t="s">
        <v>8347</v>
      </c>
      <c r="S2071">
        <f t="shared" si="101"/>
        <v>2015</v>
      </c>
    </row>
    <row r="2072" spans="1:19" ht="32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42549.6565162037</v>
      </c>
      <c r="J2072" s="10">
        <v>42519.6565162037</v>
      </c>
      <c r="K2072" t="b">
        <v>0</v>
      </c>
      <c r="L2072">
        <v>1530</v>
      </c>
      <c r="M2072" t="b">
        <v>1</v>
      </c>
      <c r="N2072" t="s">
        <v>8293</v>
      </c>
      <c r="O2072">
        <f t="shared" si="99"/>
        <v>317</v>
      </c>
      <c r="P2072" s="6">
        <f t="shared" si="100"/>
        <v>259.25</v>
      </c>
      <c r="Q2072" s="12" t="s">
        <v>8317</v>
      </c>
      <c r="R2072" t="s">
        <v>8347</v>
      </c>
      <c r="S2072">
        <f t="shared" si="101"/>
        <v>2016</v>
      </c>
    </row>
    <row r="2073" spans="1:19" ht="32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42645.278749999998</v>
      </c>
      <c r="J2073" s="10">
        <v>42600.278749999998</v>
      </c>
      <c r="K2073" t="b">
        <v>0</v>
      </c>
      <c r="L2073">
        <v>278</v>
      </c>
      <c r="M2073" t="b">
        <v>1</v>
      </c>
      <c r="N2073" t="s">
        <v>8293</v>
      </c>
      <c r="O2073">
        <f t="shared" si="99"/>
        <v>281</v>
      </c>
      <c r="P2073" s="6">
        <f t="shared" si="100"/>
        <v>201.96</v>
      </c>
      <c r="Q2073" s="12" t="s">
        <v>8317</v>
      </c>
      <c r="R2073" t="s">
        <v>8347</v>
      </c>
      <c r="S2073">
        <f t="shared" si="101"/>
        <v>2016</v>
      </c>
    </row>
    <row r="2074" spans="1:19" ht="32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42497.581388888888</v>
      </c>
      <c r="J2074" s="10">
        <v>42467.581388888888</v>
      </c>
      <c r="K2074" t="b">
        <v>0</v>
      </c>
      <c r="L2074">
        <v>350</v>
      </c>
      <c r="M2074" t="b">
        <v>1</v>
      </c>
      <c r="N2074" t="s">
        <v>8293</v>
      </c>
      <c r="O2074">
        <f t="shared" si="99"/>
        <v>111</v>
      </c>
      <c r="P2074" s="6">
        <f t="shared" si="100"/>
        <v>226.21</v>
      </c>
      <c r="Q2074" s="12" t="s">
        <v>8317</v>
      </c>
      <c r="R2074" t="s">
        <v>8347</v>
      </c>
      <c r="S2074">
        <f t="shared" si="101"/>
        <v>2016</v>
      </c>
    </row>
    <row r="2075" spans="1:19" ht="32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42132.668032407411</v>
      </c>
      <c r="J2075" s="10">
        <v>42087.668032407411</v>
      </c>
      <c r="K2075" t="b">
        <v>0</v>
      </c>
      <c r="L2075">
        <v>470</v>
      </c>
      <c r="M2075" t="b">
        <v>1</v>
      </c>
      <c r="N2075" t="s">
        <v>8293</v>
      </c>
      <c r="O2075">
        <f t="shared" si="99"/>
        <v>153</v>
      </c>
      <c r="P2075" s="6">
        <f t="shared" si="100"/>
        <v>324.69</v>
      </c>
      <c r="Q2075" s="12" t="s">
        <v>8317</v>
      </c>
      <c r="R2075" t="s">
        <v>8347</v>
      </c>
      <c r="S2075">
        <f t="shared" si="101"/>
        <v>2015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42496.826180555552</v>
      </c>
      <c r="J2076" s="10">
        <v>42466.826180555552</v>
      </c>
      <c r="K2076" t="b">
        <v>0</v>
      </c>
      <c r="L2076">
        <v>3</v>
      </c>
      <c r="M2076" t="b">
        <v>1</v>
      </c>
      <c r="N2076" t="s">
        <v>8293</v>
      </c>
      <c r="O2076">
        <f t="shared" si="99"/>
        <v>103</v>
      </c>
      <c r="P2076" s="6">
        <f t="shared" si="100"/>
        <v>205</v>
      </c>
      <c r="Q2076" s="12" t="s">
        <v>8317</v>
      </c>
      <c r="R2076" t="s">
        <v>8347</v>
      </c>
      <c r="S2076">
        <f t="shared" si="101"/>
        <v>2016</v>
      </c>
    </row>
    <row r="2077" spans="1:19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41480.681574074071</v>
      </c>
      <c r="J2077" s="10">
        <v>41450.681574074071</v>
      </c>
      <c r="K2077" t="b">
        <v>0</v>
      </c>
      <c r="L2077">
        <v>8200</v>
      </c>
      <c r="M2077" t="b">
        <v>1</v>
      </c>
      <c r="N2077" t="s">
        <v>8293</v>
      </c>
      <c r="O2077">
        <f t="shared" si="99"/>
        <v>1678</v>
      </c>
      <c r="P2077" s="6">
        <f t="shared" si="100"/>
        <v>20.47</v>
      </c>
      <c r="Q2077" s="12" t="s">
        <v>8317</v>
      </c>
      <c r="R2077" t="s">
        <v>8347</v>
      </c>
      <c r="S2077">
        <f t="shared" si="101"/>
        <v>2013</v>
      </c>
    </row>
    <row r="2078" spans="1:19" ht="16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41843.880659722221</v>
      </c>
      <c r="J2078" s="10">
        <v>41803.880659722221</v>
      </c>
      <c r="K2078" t="b">
        <v>0</v>
      </c>
      <c r="L2078">
        <v>8359</v>
      </c>
      <c r="M2078" t="b">
        <v>1</v>
      </c>
      <c r="N2078" t="s">
        <v>8293</v>
      </c>
      <c r="O2078">
        <f t="shared" si="99"/>
        <v>543</v>
      </c>
      <c r="P2078" s="6">
        <f t="shared" si="100"/>
        <v>116.35</v>
      </c>
      <c r="Q2078" s="12" t="s">
        <v>8317</v>
      </c>
      <c r="R2078" t="s">
        <v>8347</v>
      </c>
      <c r="S2078">
        <f t="shared" si="101"/>
        <v>2014</v>
      </c>
    </row>
    <row r="2079" spans="1:19" ht="32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42160.875</v>
      </c>
      <c r="J2079" s="10">
        <v>42103.042546296296</v>
      </c>
      <c r="K2079" t="b">
        <v>0</v>
      </c>
      <c r="L2079">
        <v>188</v>
      </c>
      <c r="M2079" t="b">
        <v>1</v>
      </c>
      <c r="N2079" t="s">
        <v>8293</v>
      </c>
      <c r="O2079">
        <f t="shared" si="99"/>
        <v>116</v>
      </c>
      <c r="P2079" s="6">
        <f t="shared" si="100"/>
        <v>307.2</v>
      </c>
      <c r="Q2079" s="12" t="s">
        <v>8317</v>
      </c>
      <c r="R2079" t="s">
        <v>8347</v>
      </c>
      <c r="S2079">
        <f t="shared" si="101"/>
        <v>2015</v>
      </c>
    </row>
    <row r="2080" spans="1:19" ht="32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42722.771493055552</v>
      </c>
      <c r="J2080" s="10">
        <v>42692.771493055552</v>
      </c>
      <c r="K2080" t="b">
        <v>0</v>
      </c>
      <c r="L2080">
        <v>48</v>
      </c>
      <c r="M2080" t="b">
        <v>1</v>
      </c>
      <c r="N2080" t="s">
        <v>8293</v>
      </c>
      <c r="O2080">
        <f t="shared" si="99"/>
        <v>131</v>
      </c>
      <c r="P2080" s="6">
        <f t="shared" si="100"/>
        <v>546.69000000000005</v>
      </c>
      <c r="Q2080" s="12" t="s">
        <v>8317</v>
      </c>
      <c r="R2080" t="s">
        <v>8347</v>
      </c>
      <c r="S2080">
        <f t="shared" si="101"/>
        <v>2016</v>
      </c>
    </row>
    <row r="2081" spans="1:19" ht="32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42180.791666666672</v>
      </c>
      <c r="J2081" s="10">
        <v>42150.71056712963</v>
      </c>
      <c r="K2081" t="b">
        <v>0</v>
      </c>
      <c r="L2081">
        <v>607</v>
      </c>
      <c r="M2081" t="b">
        <v>1</v>
      </c>
      <c r="N2081" t="s">
        <v>8293</v>
      </c>
      <c r="O2081">
        <f t="shared" si="99"/>
        <v>288</v>
      </c>
      <c r="P2081" s="6">
        <f t="shared" si="100"/>
        <v>47.47</v>
      </c>
      <c r="Q2081" s="12" t="s">
        <v>8317</v>
      </c>
      <c r="R2081" t="s">
        <v>8347</v>
      </c>
      <c r="S2081">
        <f t="shared" si="101"/>
        <v>2015</v>
      </c>
    </row>
    <row r="2082" spans="1:19" ht="32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42319.998842592591</v>
      </c>
      <c r="J2082" s="10">
        <v>42289.957175925927</v>
      </c>
      <c r="K2082" t="b">
        <v>0</v>
      </c>
      <c r="L2082">
        <v>50</v>
      </c>
      <c r="M2082" t="b">
        <v>1</v>
      </c>
      <c r="N2082" t="s">
        <v>8293</v>
      </c>
      <c r="O2082">
        <f t="shared" si="99"/>
        <v>508</v>
      </c>
      <c r="P2082" s="6">
        <f t="shared" si="100"/>
        <v>101.56</v>
      </c>
      <c r="Q2082" s="12" t="s">
        <v>8317</v>
      </c>
      <c r="R2082" t="s">
        <v>8347</v>
      </c>
      <c r="S2082">
        <f t="shared" si="101"/>
        <v>2015</v>
      </c>
    </row>
    <row r="2083" spans="1:19" ht="32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41045.207638888889</v>
      </c>
      <c r="J2083" s="10">
        <v>41004.15688657407</v>
      </c>
      <c r="K2083" t="b">
        <v>0</v>
      </c>
      <c r="L2083">
        <v>55</v>
      </c>
      <c r="M2083" t="b">
        <v>1</v>
      </c>
      <c r="N2083" t="s">
        <v>8277</v>
      </c>
      <c r="O2083">
        <f t="shared" si="99"/>
        <v>115</v>
      </c>
      <c r="P2083" s="6">
        <f t="shared" si="100"/>
        <v>72.91</v>
      </c>
      <c r="Q2083" s="12" t="s">
        <v>8323</v>
      </c>
      <c r="R2083" t="s">
        <v>8327</v>
      </c>
      <c r="S2083">
        <f t="shared" si="101"/>
        <v>2012</v>
      </c>
    </row>
    <row r="2084" spans="1:19" ht="32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40871.161990740744</v>
      </c>
      <c r="J2084" s="10">
        <v>40811.120324074072</v>
      </c>
      <c r="K2084" t="b">
        <v>0</v>
      </c>
      <c r="L2084">
        <v>38</v>
      </c>
      <c r="M2084" t="b">
        <v>1</v>
      </c>
      <c r="N2084" t="s">
        <v>8277</v>
      </c>
      <c r="O2084">
        <f t="shared" si="99"/>
        <v>111</v>
      </c>
      <c r="P2084" s="6">
        <f t="shared" si="100"/>
        <v>43.71</v>
      </c>
      <c r="Q2084" s="12" t="s">
        <v>8323</v>
      </c>
      <c r="R2084" t="s">
        <v>8327</v>
      </c>
      <c r="S2084">
        <f t="shared" si="101"/>
        <v>2011</v>
      </c>
    </row>
    <row r="2085" spans="1:19" ht="32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41064.72216435185</v>
      </c>
      <c r="J2085" s="10">
        <v>41034.72216435185</v>
      </c>
      <c r="K2085" t="b">
        <v>0</v>
      </c>
      <c r="L2085">
        <v>25</v>
      </c>
      <c r="M2085" t="b">
        <v>1</v>
      </c>
      <c r="N2085" t="s">
        <v>8277</v>
      </c>
      <c r="O2085">
        <f t="shared" si="99"/>
        <v>113</v>
      </c>
      <c r="P2085" s="6">
        <f t="shared" si="100"/>
        <v>34</v>
      </c>
      <c r="Q2085" s="12" t="s">
        <v>8323</v>
      </c>
      <c r="R2085" t="s">
        <v>8327</v>
      </c>
      <c r="S2085">
        <f t="shared" si="101"/>
        <v>2012</v>
      </c>
    </row>
    <row r="2086" spans="1:19" ht="32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41763.290972222225</v>
      </c>
      <c r="J2086" s="10">
        <v>41731.833124999997</v>
      </c>
      <c r="K2086" t="b">
        <v>0</v>
      </c>
      <c r="L2086">
        <v>46</v>
      </c>
      <c r="M2086" t="b">
        <v>1</v>
      </c>
      <c r="N2086" t="s">
        <v>8277</v>
      </c>
      <c r="O2086">
        <f t="shared" si="99"/>
        <v>108</v>
      </c>
      <c r="P2086" s="6">
        <f t="shared" si="100"/>
        <v>70.650000000000006</v>
      </c>
      <c r="Q2086" s="12" t="s">
        <v>8323</v>
      </c>
      <c r="R2086" t="s">
        <v>8327</v>
      </c>
      <c r="S2086">
        <f t="shared" si="101"/>
        <v>2014</v>
      </c>
    </row>
    <row r="2087" spans="1:19" ht="32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41105.835497685184</v>
      </c>
      <c r="J2087" s="10">
        <v>41075.835497685184</v>
      </c>
      <c r="K2087" t="b">
        <v>0</v>
      </c>
      <c r="L2087">
        <v>83</v>
      </c>
      <c r="M2087" t="b">
        <v>1</v>
      </c>
      <c r="N2087" t="s">
        <v>8277</v>
      </c>
      <c r="O2087">
        <f t="shared" si="99"/>
        <v>124</v>
      </c>
      <c r="P2087" s="6">
        <f t="shared" si="100"/>
        <v>89.3</v>
      </c>
      <c r="Q2087" s="12" t="s">
        <v>8323</v>
      </c>
      <c r="R2087" t="s">
        <v>8327</v>
      </c>
      <c r="S2087">
        <f t="shared" si="101"/>
        <v>2012</v>
      </c>
    </row>
    <row r="2088" spans="1:19" ht="32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40891.207638888889</v>
      </c>
      <c r="J2088" s="10">
        <v>40860.67050925926</v>
      </c>
      <c r="K2088" t="b">
        <v>0</v>
      </c>
      <c r="L2088">
        <v>35</v>
      </c>
      <c r="M2088" t="b">
        <v>1</v>
      </c>
      <c r="N2088" t="s">
        <v>8277</v>
      </c>
      <c r="O2088">
        <f t="shared" si="99"/>
        <v>101</v>
      </c>
      <c r="P2088" s="6">
        <f t="shared" si="100"/>
        <v>115.09</v>
      </c>
      <c r="Q2088" s="12" t="s">
        <v>8323</v>
      </c>
      <c r="R2088" t="s">
        <v>8327</v>
      </c>
      <c r="S2088">
        <f t="shared" si="101"/>
        <v>2011</v>
      </c>
    </row>
    <row r="2089" spans="1:19" ht="32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40794.204375000001</v>
      </c>
      <c r="J2089" s="10">
        <v>40764.204375000001</v>
      </c>
      <c r="K2089" t="b">
        <v>0</v>
      </c>
      <c r="L2089">
        <v>25</v>
      </c>
      <c r="M2089" t="b">
        <v>1</v>
      </c>
      <c r="N2089" t="s">
        <v>8277</v>
      </c>
      <c r="O2089">
        <f t="shared" si="99"/>
        <v>104</v>
      </c>
      <c r="P2089" s="6">
        <f t="shared" si="100"/>
        <v>62.12</v>
      </c>
      <c r="Q2089" s="12" t="s">
        <v>8323</v>
      </c>
      <c r="R2089" t="s">
        <v>8327</v>
      </c>
      <c r="S2089">
        <f t="shared" si="101"/>
        <v>2011</v>
      </c>
    </row>
    <row r="2090" spans="1:19" ht="32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40432.165972222225</v>
      </c>
      <c r="J2090" s="10">
        <v>40395.714722222227</v>
      </c>
      <c r="K2090" t="b">
        <v>0</v>
      </c>
      <c r="L2090">
        <v>75</v>
      </c>
      <c r="M2090" t="b">
        <v>1</v>
      </c>
      <c r="N2090" t="s">
        <v>8277</v>
      </c>
      <c r="O2090">
        <f t="shared" si="99"/>
        <v>116</v>
      </c>
      <c r="P2090" s="6">
        <f t="shared" si="100"/>
        <v>46.2</v>
      </c>
      <c r="Q2090" s="12" t="s">
        <v>8323</v>
      </c>
      <c r="R2090" t="s">
        <v>8327</v>
      </c>
      <c r="S2090">
        <f t="shared" si="101"/>
        <v>2010</v>
      </c>
    </row>
    <row r="2091" spans="1:19" ht="16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41488.076319444444</v>
      </c>
      <c r="J2091" s="10">
        <v>41453.076319444444</v>
      </c>
      <c r="K2091" t="b">
        <v>0</v>
      </c>
      <c r="L2091">
        <v>62</v>
      </c>
      <c r="M2091" t="b">
        <v>1</v>
      </c>
      <c r="N2091" t="s">
        <v>8277</v>
      </c>
      <c r="O2091">
        <f t="shared" si="99"/>
        <v>120</v>
      </c>
      <c r="P2091" s="6">
        <f t="shared" si="100"/>
        <v>48.55</v>
      </c>
      <c r="Q2091" s="12" t="s">
        <v>8323</v>
      </c>
      <c r="R2091" t="s">
        <v>8327</v>
      </c>
      <c r="S2091">
        <f t="shared" si="101"/>
        <v>2013</v>
      </c>
    </row>
    <row r="2092" spans="1:19" ht="32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41329.381423611107</v>
      </c>
      <c r="J2092" s="10">
        <v>41299.381423611107</v>
      </c>
      <c r="K2092" t="b">
        <v>0</v>
      </c>
      <c r="L2092">
        <v>160</v>
      </c>
      <c r="M2092" t="b">
        <v>1</v>
      </c>
      <c r="N2092" t="s">
        <v>8277</v>
      </c>
      <c r="O2092">
        <f t="shared" si="99"/>
        <v>115</v>
      </c>
      <c r="P2092" s="6">
        <f t="shared" si="100"/>
        <v>57.52</v>
      </c>
      <c r="Q2092" s="12" t="s">
        <v>8323</v>
      </c>
      <c r="R2092" t="s">
        <v>8327</v>
      </c>
      <c r="S2092">
        <f t="shared" si="101"/>
        <v>2013</v>
      </c>
    </row>
    <row r="2093" spans="1:19" ht="32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40603.833333333336</v>
      </c>
      <c r="J2093" s="10">
        <v>40555.322662037041</v>
      </c>
      <c r="K2093" t="b">
        <v>0</v>
      </c>
      <c r="L2093">
        <v>246</v>
      </c>
      <c r="M2093" t="b">
        <v>1</v>
      </c>
      <c r="N2093" t="s">
        <v>8277</v>
      </c>
      <c r="O2093">
        <f t="shared" si="99"/>
        <v>120</v>
      </c>
      <c r="P2093" s="6">
        <f t="shared" si="100"/>
        <v>88.15</v>
      </c>
      <c r="Q2093" s="12" t="s">
        <v>8323</v>
      </c>
      <c r="R2093" t="s">
        <v>8327</v>
      </c>
      <c r="S2093">
        <f t="shared" si="101"/>
        <v>2011</v>
      </c>
    </row>
    <row r="2094" spans="1:19" ht="32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40823.707546296297</v>
      </c>
      <c r="J2094" s="10">
        <v>40763.707546296297</v>
      </c>
      <c r="K2094" t="b">
        <v>0</v>
      </c>
      <c r="L2094">
        <v>55</v>
      </c>
      <c r="M2094" t="b">
        <v>1</v>
      </c>
      <c r="N2094" t="s">
        <v>8277</v>
      </c>
      <c r="O2094">
        <f t="shared" si="99"/>
        <v>101</v>
      </c>
      <c r="P2094" s="6">
        <f t="shared" si="100"/>
        <v>110.49</v>
      </c>
      <c r="Q2094" s="12" t="s">
        <v>8323</v>
      </c>
      <c r="R2094" t="s">
        <v>8327</v>
      </c>
      <c r="S2094">
        <f t="shared" si="101"/>
        <v>2011</v>
      </c>
    </row>
    <row r="2095" spans="1:19" ht="32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41265.896203703705</v>
      </c>
      <c r="J2095" s="10">
        <v>41205.854537037041</v>
      </c>
      <c r="K2095" t="b">
        <v>0</v>
      </c>
      <c r="L2095">
        <v>23</v>
      </c>
      <c r="M2095" t="b">
        <v>1</v>
      </c>
      <c r="N2095" t="s">
        <v>8277</v>
      </c>
      <c r="O2095">
        <f t="shared" si="99"/>
        <v>102</v>
      </c>
      <c r="P2095" s="6">
        <f t="shared" si="100"/>
        <v>66.83</v>
      </c>
      <c r="Q2095" s="12" t="s">
        <v>8323</v>
      </c>
      <c r="R2095" t="s">
        <v>8327</v>
      </c>
      <c r="S2095">
        <f t="shared" si="101"/>
        <v>2012</v>
      </c>
    </row>
    <row r="2096" spans="1:19" ht="32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40973.125</v>
      </c>
      <c r="J2096" s="10">
        <v>40939.02002314815</v>
      </c>
      <c r="K2096" t="b">
        <v>0</v>
      </c>
      <c r="L2096">
        <v>72</v>
      </c>
      <c r="M2096" t="b">
        <v>1</v>
      </c>
      <c r="N2096" t="s">
        <v>8277</v>
      </c>
      <c r="O2096">
        <f t="shared" si="99"/>
        <v>121</v>
      </c>
      <c r="P2096" s="6">
        <f t="shared" si="100"/>
        <v>58.6</v>
      </c>
      <c r="Q2096" s="12" t="s">
        <v>8323</v>
      </c>
      <c r="R2096" t="s">
        <v>8327</v>
      </c>
      <c r="S2096">
        <f t="shared" si="101"/>
        <v>2012</v>
      </c>
    </row>
    <row r="2097" spans="1:19" ht="32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40818.733483796299</v>
      </c>
      <c r="J2097" s="10">
        <v>40758.733483796299</v>
      </c>
      <c r="K2097" t="b">
        <v>0</v>
      </c>
      <c r="L2097">
        <v>22</v>
      </c>
      <c r="M2097" t="b">
        <v>1</v>
      </c>
      <c r="N2097" t="s">
        <v>8277</v>
      </c>
      <c r="O2097">
        <f t="shared" si="99"/>
        <v>100</v>
      </c>
      <c r="P2097" s="6">
        <f t="shared" si="100"/>
        <v>113.64</v>
      </c>
      <c r="Q2097" s="12" t="s">
        <v>8323</v>
      </c>
      <c r="R2097" t="s">
        <v>8327</v>
      </c>
      <c r="S2097">
        <f t="shared" si="101"/>
        <v>2011</v>
      </c>
    </row>
    <row r="2098" spans="1:19" ht="32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41208.165972222225</v>
      </c>
      <c r="J2098" s="10">
        <v>41192.758506944447</v>
      </c>
      <c r="K2098" t="b">
        <v>0</v>
      </c>
      <c r="L2098">
        <v>14</v>
      </c>
      <c r="M2098" t="b">
        <v>1</v>
      </c>
      <c r="N2098" t="s">
        <v>8277</v>
      </c>
      <c r="O2098">
        <f t="shared" si="99"/>
        <v>102</v>
      </c>
      <c r="P2098" s="6">
        <f t="shared" si="100"/>
        <v>43.57</v>
      </c>
      <c r="Q2098" s="12" t="s">
        <v>8323</v>
      </c>
      <c r="R2098" t="s">
        <v>8327</v>
      </c>
      <c r="S2098">
        <f t="shared" si="101"/>
        <v>2012</v>
      </c>
    </row>
    <row r="2099" spans="1:19" ht="32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40878.626562500001</v>
      </c>
      <c r="J2099" s="10">
        <v>40818.584895833337</v>
      </c>
      <c r="K2099" t="b">
        <v>0</v>
      </c>
      <c r="L2099">
        <v>38</v>
      </c>
      <c r="M2099" t="b">
        <v>1</v>
      </c>
      <c r="N2099" t="s">
        <v>8277</v>
      </c>
      <c r="O2099">
        <f t="shared" si="99"/>
        <v>100</v>
      </c>
      <c r="P2099" s="6">
        <f t="shared" si="100"/>
        <v>78.95</v>
      </c>
      <c r="Q2099" s="12" t="s">
        <v>8323</v>
      </c>
      <c r="R2099" t="s">
        <v>8327</v>
      </c>
      <c r="S2099">
        <f t="shared" si="101"/>
        <v>2011</v>
      </c>
    </row>
    <row r="2100" spans="1:19" ht="32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40976.11383101852</v>
      </c>
      <c r="J2100" s="10">
        <v>40946.11383101852</v>
      </c>
      <c r="K2100" t="b">
        <v>0</v>
      </c>
      <c r="L2100">
        <v>32</v>
      </c>
      <c r="M2100" t="b">
        <v>1</v>
      </c>
      <c r="N2100" t="s">
        <v>8277</v>
      </c>
      <c r="O2100">
        <f t="shared" si="99"/>
        <v>100</v>
      </c>
      <c r="P2100" s="6">
        <f t="shared" si="100"/>
        <v>188.13</v>
      </c>
      <c r="Q2100" s="12" t="s">
        <v>8323</v>
      </c>
      <c r="R2100" t="s">
        <v>8327</v>
      </c>
      <c r="S2100">
        <f t="shared" si="101"/>
        <v>2012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42187.152777777781</v>
      </c>
      <c r="J2101" s="10">
        <v>42173.746342592596</v>
      </c>
      <c r="K2101" t="b">
        <v>0</v>
      </c>
      <c r="L2101">
        <v>63</v>
      </c>
      <c r="M2101" t="b">
        <v>1</v>
      </c>
      <c r="N2101" t="s">
        <v>8277</v>
      </c>
      <c r="O2101">
        <f t="shared" si="99"/>
        <v>132</v>
      </c>
      <c r="P2101" s="6">
        <f t="shared" si="100"/>
        <v>63.03</v>
      </c>
      <c r="Q2101" s="12" t="s">
        <v>8323</v>
      </c>
      <c r="R2101" t="s">
        <v>8327</v>
      </c>
      <c r="S2101">
        <f t="shared" si="101"/>
        <v>2015</v>
      </c>
    </row>
    <row r="2102" spans="1:19" ht="32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41090.165972222225</v>
      </c>
      <c r="J2102" s="10">
        <v>41074.834965277776</v>
      </c>
      <c r="K2102" t="b">
        <v>0</v>
      </c>
      <c r="L2102">
        <v>27</v>
      </c>
      <c r="M2102" t="b">
        <v>1</v>
      </c>
      <c r="N2102" t="s">
        <v>8277</v>
      </c>
      <c r="O2102">
        <f t="shared" si="99"/>
        <v>137</v>
      </c>
      <c r="P2102" s="6">
        <f t="shared" si="100"/>
        <v>30.37</v>
      </c>
      <c r="Q2102" s="12" t="s">
        <v>8323</v>
      </c>
      <c r="R2102" t="s">
        <v>8327</v>
      </c>
      <c r="S2102">
        <f t="shared" si="101"/>
        <v>2012</v>
      </c>
    </row>
    <row r="2103" spans="1:19" ht="32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40952.149467592593</v>
      </c>
      <c r="J2103" s="10">
        <v>40892.149467592593</v>
      </c>
      <c r="K2103" t="b">
        <v>0</v>
      </c>
      <c r="L2103">
        <v>44</v>
      </c>
      <c r="M2103" t="b">
        <v>1</v>
      </c>
      <c r="N2103" t="s">
        <v>8277</v>
      </c>
      <c r="O2103">
        <f t="shared" si="99"/>
        <v>113</v>
      </c>
      <c r="P2103" s="6">
        <f t="shared" si="100"/>
        <v>51.48</v>
      </c>
      <c r="Q2103" s="12" t="s">
        <v>8323</v>
      </c>
      <c r="R2103" t="s">
        <v>8327</v>
      </c>
      <c r="S2103">
        <f t="shared" si="101"/>
        <v>2011</v>
      </c>
    </row>
    <row r="2104" spans="1:19" ht="32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40668.868611111109</v>
      </c>
      <c r="J2104" s="10">
        <v>40638.868611111109</v>
      </c>
      <c r="K2104" t="b">
        <v>0</v>
      </c>
      <c r="L2104">
        <v>38</v>
      </c>
      <c r="M2104" t="b">
        <v>1</v>
      </c>
      <c r="N2104" t="s">
        <v>8277</v>
      </c>
      <c r="O2104">
        <f t="shared" si="99"/>
        <v>136</v>
      </c>
      <c r="P2104" s="6">
        <f t="shared" si="100"/>
        <v>35.79</v>
      </c>
      <c r="Q2104" s="12" t="s">
        <v>8323</v>
      </c>
      <c r="R2104" t="s">
        <v>8327</v>
      </c>
      <c r="S2104">
        <f t="shared" si="101"/>
        <v>2011</v>
      </c>
    </row>
    <row r="2105" spans="1:19" ht="16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41222.7966087963</v>
      </c>
      <c r="J2105" s="10">
        <v>41192.754942129628</v>
      </c>
      <c r="K2105" t="b">
        <v>0</v>
      </c>
      <c r="L2105">
        <v>115</v>
      </c>
      <c r="M2105" t="b">
        <v>1</v>
      </c>
      <c r="N2105" t="s">
        <v>8277</v>
      </c>
      <c r="O2105">
        <f t="shared" si="99"/>
        <v>146</v>
      </c>
      <c r="P2105" s="6">
        <f t="shared" si="100"/>
        <v>98.82</v>
      </c>
      <c r="Q2105" s="12" t="s">
        <v>8323</v>
      </c>
      <c r="R2105" t="s">
        <v>8327</v>
      </c>
      <c r="S2105">
        <f t="shared" si="101"/>
        <v>2012</v>
      </c>
    </row>
    <row r="2106" spans="1:19" ht="32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41425</v>
      </c>
      <c r="J2106" s="10">
        <v>41394.074467592596</v>
      </c>
      <c r="K2106" t="b">
        <v>0</v>
      </c>
      <c r="L2106">
        <v>37</v>
      </c>
      <c r="M2106" t="b">
        <v>1</v>
      </c>
      <c r="N2106" t="s">
        <v>8277</v>
      </c>
      <c r="O2106">
        <f t="shared" si="99"/>
        <v>130</v>
      </c>
      <c r="P2106" s="6">
        <f t="shared" si="100"/>
        <v>28</v>
      </c>
      <c r="Q2106" s="12" t="s">
        <v>8323</v>
      </c>
      <c r="R2106" t="s">
        <v>8327</v>
      </c>
      <c r="S2106">
        <f t="shared" si="101"/>
        <v>2013</v>
      </c>
    </row>
    <row r="2107" spans="1:19" ht="16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41964.166666666672</v>
      </c>
      <c r="J2107" s="10">
        <v>41951.788807870369</v>
      </c>
      <c r="K2107" t="b">
        <v>0</v>
      </c>
      <c r="L2107">
        <v>99</v>
      </c>
      <c r="M2107" t="b">
        <v>1</v>
      </c>
      <c r="N2107" t="s">
        <v>8277</v>
      </c>
      <c r="O2107">
        <f t="shared" si="99"/>
        <v>254</v>
      </c>
      <c r="P2107" s="6">
        <f t="shared" si="100"/>
        <v>51.31</v>
      </c>
      <c r="Q2107" s="12" t="s">
        <v>8323</v>
      </c>
      <c r="R2107" t="s">
        <v>8327</v>
      </c>
      <c r="S2107">
        <f t="shared" si="101"/>
        <v>2014</v>
      </c>
    </row>
    <row r="2108" spans="1:19" ht="32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41300.21497685185</v>
      </c>
      <c r="J2108" s="10">
        <v>41270.21497685185</v>
      </c>
      <c r="K2108" t="b">
        <v>0</v>
      </c>
      <c r="L2108">
        <v>44</v>
      </c>
      <c r="M2108" t="b">
        <v>1</v>
      </c>
      <c r="N2108" t="s">
        <v>8277</v>
      </c>
      <c r="O2108">
        <f t="shared" si="99"/>
        <v>107</v>
      </c>
      <c r="P2108" s="6">
        <f t="shared" si="100"/>
        <v>53.52</v>
      </c>
      <c r="Q2108" s="12" t="s">
        <v>8323</v>
      </c>
      <c r="R2108" t="s">
        <v>8327</v>
      </c>
      <c r="S2108">
        <f t="shared" si="101"/>
        <v>2012</v>
      </c>
    </row>
    <row r="2109" spans="1:19" ht="32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41955.752233796295</v>
      </c>
      <c r="J2109" s="10">
        <v>41934.71056712963</v>
      </c>
      <c r="K2109" t="b">
        <v>0</v>
      </c>
      <c r="L2109">
        <v>58</v>
      </c>
      <c r="M2109" t="b">
        <v>1</v>
      </c>
      <c r="N2109" t="s">
        <v>8277</v>
      </c>
      <c r="O2109">
        <f t="shared" si="99"/>
        <v>108</v>
      </c>
      <c r="P2109" s="6">
        <f t="shared" si="100"/>
        <v>37.15</v>
      </c>
      <c r="Q2109" s="12" t="s">
        <v>8323</v>
      </c>
      <c r="R2109" t="s">
        <v>8327</v>
      </c>
      <c r="S2109">
        <f t="shared" si="101"/>
        <v>2014</v>
      </c>
    </row>
    <row r="2110" spans="1:19" ht="32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41162.163194444445</v>
      </c>
      <c r="J2110" s="10">
        <v>41135.175694444442</v>
      </c>
      <c r="K2110" t="b">
        <v>0</v>
      </c>
      <c r="L2110">
        <v>191</v>
      </c>
      <c r="M2110" t="b">
        <v>1</v>
      </c>
      <c r="N2110" t="s">
        <v>8277</v>
      </c>
      <c r="O2110">
        <f t="shared" si="99"/>
        <v>107</v>
      </c>
      <c r="P2110" s="6">
        <f t="shared" si="100"/>
        <v>89.9</v>
      </c>
      <c r="Q2110" s="12" t="s">
        <v>8323</v>
      </c>
      <c r="R2110" t="s">
        <v>8327</v>
      </c>
      <c r="S2110">
        <f t="shared" si="101"/>
        <v>2012</v>
      </c>
    </row>
    <row r="2111" spans="1:19" ht="16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42190.708530092597</v>
      </c>
      <c r="J2111" s="10">
        <v>42160.708530092597</v>
      </c>
      <c r="K2111" t="b">
        <v>0</v>
      </c>
      <c r="L2111">
        <v>40</v>
      </c>
      <c r="M2111" t="b">
        <v>1</v>
      </c>
      <c r="N2111" t="s">
        <v>8277</v>
      </c>
      <c r="O2111">
        <f t="shared" si="99"/>
        <v>107</v>
      </c>
      <c r="P2111" s="6">
        <f t="shared" si="100"/>
        <v>106.53</v>
      </c>
      <c r="Q2111" s="12" t="s">
        <v>8323</v>
      </c>
      <c r="R2111" t="s">
        <v>8327</v>
      </c>
      <c r="S2111">
        <f t="shared" si="101"/>
        <v>2015</v>
      </c>
    </row>
    <row r="2112" spans="1:19" ht="16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41787.207638888889</v>
      </c>
      <c r="J2112" s="10">
        <v>41759.670937499999</v>
      </c>
      <c r="K2112" t="b">
        <v>0</v>
      </c>
      <c r="L2112">
        <v>38</v>
      </c>
      <c r="M2112" t="b">
        <v>1</v>
      </c>
      <c r="N2112" t="s">
        <v>8277</v>
      </c>
      <c r="O2112">
        <f t="shared" si="99"/>
        <v>100</v>
      </c>
      <c r="P2112" s="6">
        <f t="shared" si="100"/>
        <v>52.82</v>
      </c>
      <c r="Q2112" s="12" t="s">
        <v>8323</v>
      </c>
      <c r="R2112" t="s">
        <v>8327</v>
      </c>
      <c r="S2112">
        <f t="shared" si="101"/>
        <v>2014</v>
      </c>
    </row>
    <row r="2113" spans="1:19" ht="32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40770.041666666664</v>
      </c>
      <c r="J2113" s="10">
        <v>40703.197048611109</v>
      </c>
      <c r="K2113" t="b">
        <v>0</v>
      </c>
      <c r="L2113">
        <v>39</v>
      </c>
      <c r="M2113" t="b">
        <v>1</v>
      </c>
      <c r="N2113" t="s">
        <v>8277</v>
      </c>
      <c r="O2113">
        <f t="shared" si="99"/>
        <v>107</v>
      </c>
      <c r="P2113" s="6">
        <f t="shared" si="100"/>
        <v>54.62</v>
      </c>
      <c r="Q2113" s="12" t="s">
        <v>8323</v>
      </c>
      <c r="R2113" t="s">
        <v>8327</v>
      </c>
      <c r="S2113">
        <f t="shared" si="101"/>
        <v>2011</v>
      </c>
    </row>
    <row r="2114" spans="1:19" ht="32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41379.928159722222</v>
      </c>
      <c r="J2114" s="10">
        <v>41365.928159722222</v>
      </c>
      <c r="K2114" t="b">
        <v>0</v>
      </c>
      <c r="L2114">
        <v>11</v>
      </c>
      <c r="M2114" t="b">
        <v>1</v>
      </c>
      <c r="N2114" t="s">
        <v>8277</v>
      </c>
      <c r="O2114">
        <f t="shared" si="99"/>
        <v>100</v>
      </c>
      <c r="P2114" s="6">
        <f t="shared" si="100"/>
        <v>27.27</v>
      </c>
      <c r="Q2114" s="12" t="s">
        <v>8323</v>
      </c>
      <c r="R2114" t="s">
        <v>8327</v>
      </c>
      <c r="S2114">
        <f t="shared" si="101"/>
        <v>2013</v>
      </c>
    </row>
    <row r="2115" spans="1:19" ht="1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41905.86546296296</v>
      </c>
      <c r="J2115" s="10">
        <v>41870.86546296296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 s="6">
        <f t="shared" si="100"/>
        <v>68.599999999999994</v>
      </c>
      <c r="Q2115" s="12" t="s">
        <v>8323</v>
      </c>
      <c r="R2115" t="s">
        <v>8327</v>
      </c>
      <c r="S2115">
        <f t="shared" si="101"/>
        <v>2014</v>
      </c>
    </row>
    <row r="2116" spans="1:19" ht="32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40521.207638888889</v>
      </c>
      <c r="J2116" s="10">
        <v>40458.815625000003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 s="6">
        <f t="shared" si="100"/>
        <v>35.61</v>
      </c>
      <c r="Q2116" s="12" t="s">
        <v>8323</v>
      </c>
      <c r="R2116" t="s">
        <v>8327</v>
      </c>
      <c r="S2116">
        <f t="shared" si="101"/>
        <v>2010</v>
      </c>
    </row>
    <row r="2117" spans="1:19" ht="32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40594.081030092595</v>
      </c>
      <c r="J2117" s="10">
        <v>40564.081030092595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 s="6">
        <f t="shared" si="100"/>
        <v>94.03</v>
      </c>
      <c r="Q2117" s="12" t="s">
        <v>8323</v>
      </c>
      <c r="R2117" t="s">
        <v>8327</v>
      </c>
      <c r="S2117">
        <f t="shared" si="101"/>
        <v>2011</v>
      </c>
    </row>
    <row r="2118" spans="1:19" ht="3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41184.777812500004</v>
      </c>
      <c r="J2118" s="10">
        <v>41136.777812500004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 s="6">
        <f t="shared" si="100"/>
        <v>526.46</v>
      </c>
      <c r="Q2118" s="12" t="s">
        <v>8323</v>
      </c>
      <c r="R2118" t="s">
        <v>8327</v>
      </c>
      <c r="S2118">
        <f t="shared" si="101"/>
        <v>2012</v>
      </c>
    </row>
    <row r="2119" spans="1:19" ht="32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42304.207638888889</v>
      </c>
      <c r="J2119" s="10">
        <v>42290.059594907405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 s="6">
        <f t="shared" si="100"/>
        <v>50.66</v>
      </c>
      <c r="Q2119" s="12" t="s">
        <v>8323</v>
      </c>
      <c r="R2119" t="s">
        <v>8327</v>
      </c>
      <c r="S2119">
        <f t="shared" si="101"/>
        <v>2015</v>
      </c>
    </row>
    <row r="2120" spans="1:19" ht="16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40748.839537037034</v>
      </c>
      <c r="J2120" s="10">
        <v>40718.839537037034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 s="6">
        <f t="shared" si="100"/>
        <v>79.180000000000007</v>
      </c>
      <c r="Q2120" s="12" t="s">
        <v>8323</v>
      </c>
      <c r="R2120" t="s">
        <v>8327</v>
      </c>
      <c r="S2120">
        <f t="shared" si="101"/>
        <v>2011</v>
      </c>
    </row>
    <row r="2121" spans="1:19" ht="32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41137.130150462966</v>
      </c>
      <c r="J2121" s="10">
        <v>41107.130150462966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 s="6">
        <f t="shared" si="100"/>
        <v>91.59</v>
      </c>
      <c r="Q2121" s="12" t="s">
        <v>8323</v>
      </c>
      <c r="R2121" t="s">
        <v>8327</v>
      </c>
      <c r="S2121">
        <f t="shared" si="101"/>
        <v>2012</v>
      </c>
    </row>
    <row r="2122" spans="1:19" ht="32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41640.964537037034</v>
      </c>
      <c r="J2122" s="10">
        <v>41591.964537037034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02">ROUND(E2122/D2122*100,0)</f>
        <v>101</v>
      </c>
      <c r="P2122" s="6">
        <f t="shared" ref="P2122:P2185" si="103">IFERROR(ROUND(E2122/L2122,2),"0")</f>
        <v>116.96</v>
      </c>
      <c r="Q2122" s="12" t="s">
        <v>8323</v>
      </c>
      <c r="R2122" t="s">
        <v>8327</v>
      </c>
      <c r="S2122">
        <f t="shared" ref="S2122:S2185" si="104">YEAR(J2122)</f>
        <v>2013</v>
      </c>
    </row>
    <row r="2123" spans="1:19" ht="16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42746.7424537037</v>
      </c>
      <c r="J2123" s="10">
        <v>42716.7424537037</v>
      </c>
      <c r="K2123" t="b">
        <v>0</v>
      </c>
      <c r="L2123">
        <v>10</v>
      </c>
      <c r="M2123" t="b">
        <v>0</v>
      </c>
      <c r="N2123" t="s">
        <v>8280</v>
      </c>
      <c r="O2123">
        <f t="shared" si="102"/>
        <v>1</v>
      </c>
      <c r="P2123" s="6">
        <f t="shared" si="103"/>
        <v>28.4</v>
      </c>
      <c r="Q2123" s="12" t="s">
        <v>8331</v>
      </c>
      <c r="R2123" t="s">
        <v>8332</v>
      </c>
      <c r="S2123">
        <f t="shared" si="104"/>
        <v>2016</v>
      </c>
    </row>
    <row r="2124" spans="1:19" ht="16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42742.300567129627</v>
      </c>
      <c r="J2124" s="10">
        <v>42712.300567129627</v>
      </c>
      <c r="K2124" t="b">
        <v>0</v>
      </c>
      <c r="L2124">
        <v>3</v>
      </c>
      <c r="M2124" t="b">
        <v>0</v>
      </c>
      <c r="N2124" t="s">
        <v>8280</v>
      </c>
      <c r="O2124">
        <f t="shared" si="102"/>
        <v>0</v>
      </c>
      <c r="P2124" s="6">
        <f t="shared" si="103"/>
        <v>103.33</v>
      </c>
      <c r="Q2124" s="12" t="s">
        <v>8331</v>
      </c>
      <c r="R2124" t="s">
        <v>8332</v>
      </c>
      <c r="S2124">
        <f t="shared" si="104"/>
        <v>2016</v>
      </c>
    </row>
    <row r="2125" spans="1:19" ht="32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40252.290972222225</v>
      </c>
      <c r="J2125" s="10">
        <v>40198.424849537041</v>
      </c>
      <c r="K2125" t="b">
        <v>0</v>
      </c>
      <c r="L2125">
        <v>5</v>
      </c>
      <c r="M2125" t="b">
        <v>0</v>
      </c>
      <c r="N2125" t="s">
        <v>8280</v>
      </c>
      <c r="O2125">
        <f t="shared" si="102"/>
        <v>10</v>
      </c>
      <c r="P2125" s="6">
        <f t="shared" si="103"/>
        <v>10</v>
      </c>
      <c r="Q2125" s="12" t="s">
        <v>8331</v>
      </c>
      <c r="R2125" t="s">
        <v>8332</v>
      </c>
      <c r="S2125">
        <f t="shared" si="104"/>
        <v>2010</v>
      </c>
    </row>
    <row r="2126" spans="1:19" ht="32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40512.208333333336</v>
      </c>
      <c r="J2126" s="10">
        <v>40464.028182870374</v>
      </c>
      <c r="K2126" t="b">
        <v>0</v>
      </c>
      <c r="L2126">
        <v>5</v>
      </c>
      <c r="M2126" t="b">
        <v>0</v>
      </c>
      <c r="N2126" t="s">
        <v>8280</v>
      </c>
      <c r="O2126">
        <f t="shared" si="102"/>
        <v>10</v>
      </c>
      <c r="P2126" s="6">
        <f t="shared" si="103"/>
        <v>23</v>
      </c>
      <c r="Q2126" s="12" t="s">
        <v>8331</v>
      </c>
      <c r="R2126" t="s">
        <v>8332</v>
      </c>
      <c r="S2126">
        <f t="shared" si="104"/>
        <v>2010</v>
      </c>
    </row>
    <row r="2127" spans="1:19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42221.023530092592</v>
      </c>
      <c r="J2127" s="10">
        <v>42191.023530092592</v>
      </c>
      <c r="K2127" t="b">
        <v>0</v>
      </c>
      <c r="L2127">
        <v>27</v>
      </c>
      <c r="M2127" t="b">
        <v>0</v>
      </c>
      <c r="N2127" t="s">
        <v>8280</v>
      </c>
      <c r="O2127">
        <f t="shared" si="102"/>
        <v>1</v>
      </c>
      <c r="P2127" s="6">
        <f t="shared" si="103"/>
        <v>31.56</v>
      </c>
      <c r="Q2127" s="12" t="s">
        <v>8331</v>
      </c>
      <c r="R2127" t="s">
        <v>8332</v>
      </c>
      <c r="S2127">
        <f t="shared" si="104"/>
        <v>2015</v>
      </c>
    </row>
    <row r="2128" spans="1:19" ht="32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41981.973229166666</v>
      </c>
      <c r="J2128" s="10">
        <v>41951.973229166666</v>
      </c>
      <c r="K2128" t="b">
        <v>0</v>
      </c>
      <c r="L2128">
        <v>2</v>
      </c>
      <c r="M2128" t="b">
        <v>0</v>
      </c>
      <c r="N2128" t="s">
        <v>8280</v>
      </c>
      <c r="O2128">
        <f t="shared" si="102"/>
        <v>0</v>
      </c>
      <c r="P2128" s="6">
        <f t="shared" si="103"/>
        <v>5</v>
      </c>
      <c r="Q2128" s="12" t="s">
        <v>8331</v>
      </c>
      <c r="R2128" t="s">
        <v>8332</v>
      </c>
      <c r="S2128">
        <f t="shared" si="104"/>
        <v>2014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42075.463692129633</v>
      </c>
      <c r="J2129" s="10">
        <v>42045.505358796298</v>
      </c>
      <c r="K2129" t="b">
        <v>0</v>
      </c>
      <c r="L2129">
        <v>236</v>
      </c>
      <c r="M2129" t="b">
        <v>0</v>
      </c>
      <c r="N2129" t="s">
        <v>8280</v>
      </c>
      <c r="O2129">
        <f t="shared" si="102"/>
        <v>29</v>
      </c>
      <c r="P2129" s="6">
        <f t="shared" si="103"/>
        <v>34.22</v>
      </c>
      <c r="Q2129" s="12" t="s">
        <v>8331</v>
      </c>
      <c r="R2129" t="s">
        <v>8332</v>
      </c>
      <c r="S2129">
        <f t="shared" si="104"/>
        <v>2015</v>
      </c>
    </row>
    <row r="2130" spans="1:19" ht="32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41903.772789351853</v>
      </c>
      <c r="J2130" s="10">
        <v>41843.772789351853</v>
      </c>
      <c r="K2130" t="b">
        <v>0</v>
      </c>
      <c r="L2130">
        <v>1</v>
      </c>
      <c r="M2130" t="b">
        <v>0</v>
      </c>
      <c r="N2130" t="s">
        <v>8280</v>
      </c>
      <c r="O2130">
        <f t="shared" si="102"/>
        <v>0</v>
      </c>
      <c r="P2130" s="6">
        <f t="shared" si="103"/>
        <v>25</v>
      </c>
      <c r="Q2130" s="12" t="s">
        <v>8331</v>
      </c>
      <c r="R2130" t="s">
        <v>8332</v>
      </c>
      <c r="S2130">
        <f t="shared" si="104"/>
        <v>2014</v>
      </c>
    </row>
    <row r="2131" spans="1:19" ht="32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42439.024305555555</v>
      </c>
      <c r="J2131" s="10">
        <v>42409.024305555555</v>
      </c>
      <c r="K2131" t="b">
        <v>0</v>
      </c>
      <c r="L2131">
        <v>12</v>
      </c>
      <c r="M2131" t="b">
        <v>0</v>
      </c>
      <c r="N2131" t="s">
        <v>8280</v>
      </c>
      <c r="O2131">
        <f t="shared" si="102"/>
        <v>12</v>
      </c>
      <c r="P2131" s="6">
        <f t="shared" si="103"/>
        <v>19.670000000000002</v>
      </c>
      <c r="Q2131" s="12" t="s">
        <v>8331</v>
      </c>
      <c r="R2131" t="s">
        <v>8332</v>
      </c>
      <c r="S2131">
        <f t="shared" si="104"/>
        <v>2016</v>
      </c>
    </row>
    <row r="2132" spans="1:19" ht="16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41867.086377314816</v>
      </c>
      <c r="J2132" s="10">
        <v>41832.086377314816</v>
      </c>
      <c r="K2132" t="b">
        <v>0</v>
      </c>
      <c r="L2132">
        <v>4</v>
      </c>
      <c r="M2132" t="b">
        <v>0</v>
      </c>
      <c r="N2132" t="s">
        <v>8280</v>
      </c>
      <c r="O2132">
        <f t="shared" si="102"/>
        <v>0</v>
      </c>
      <c r="P2132" s="6">
        <f t="shared" si="103"/>
        <v>21.25</v>
      </c>
      <c r="Q2132" s="12" t="s">
        <v>8331</v>
      </c>
      <c r="R2132" t="s">
        <v>8332</v>
      </c>
      <c r="S2132">
        <f t="shared" si="104"/>
        <v>2014</v>
      </c>
    </row>
    <row r="2133" spans="1:19" ht="3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42197.207071759258</v>
      </c>
      <c r="J2133" s="10">
        <v>42167.207071759258</v>
      </c>
      <c r="K2133" t="b">
        <v>0</v>
      </c>
      <c r="L2133">
        <v>3</v>
      </c>
      <c r="M2133" t="b">
        <v>0</v>
      </c>
      <c r="N2133" t="s">
        <v>8280</v>
      </c>
      <c r="O2133">
        <f t="shared" si="102"/>
        <v>5</v>
      </c>
      <c r="P2133" s="6">
        <f t="shared" si="103"/>
        <v>8.33</v>
      </c>
      <c r="Q2133" s="12" t="s">
        <v>8331</v>
      </c>
      <c r="R2133" t="s">
        <v>8332</v>
      </c>
      <c r="S2133">
        <f t="shared" si="104"/>
        <v>2015</v>
      </c>
    </row>
    <row r="2134" spans="1:19" ht="32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41673.487175925926</v>
      </c>
      <c r="J2134" s="10">
        <v>41643.487175925926</v>
      </c>
      <c r="K2134" t="b">
        <v>0</v>
      </c>
      <c r="L2134">
        <v>99</v>
      </c>
      <c r="M2134" t="b">
        <v>0</v>
      </c>
      <c r="N2134" t="s">
        <v>8280</v>
      </c>
      <c r="O2134">
        <f t="shared" si="102"/>
        <v>2</v>
      </c>
      <c r="P2134" s="6">
        <f t="shared" si="103"/>
        <v>21.34</v>
      </c>
      <c r="Q2134" s="12" t="s">
        <v>8331</v>
      </c>
      <c r="R2134" t="s">
        <v>8332</v>
      </c>
      <c r="S2134">
        <f t="shared" si="104"/>
        <v>2014</v>
      </c>
    </row>
    <row r="2135" spans="1:19" ht="32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40657.290972222225</v>
      </c>
      <c r="J2135" s="10">
        <v>40619.097210648149</v>
      </c>
      <c r="K2135" t="b">
        <v>0</v>
      </c>
      <c r="L2135">
        <v>3</v>
      </c>
      <c r="M2135" t="b">
        <v>0</v>
      </c>
      <c r="N2135" t="s">
        <v>8280</v>
      </c>
      <c r="O2135">
        <f t="shared" si="102"/>
        <v>2</v>
      </c>
      <c r="P2135" s="6">
        <f t="shared" si="103"/>
        <v>5.33</v>
      </c>
      <c r="Q2135" s="12" t="s">
        <v>8331</v>
      </c>
      <c r="R2135" t="s">
        <v>8332</v>
      </c>
      <c r="S2135">
        <f t="shared" si="104"/>
        <v>2011</v>
      </c>
    </row>
    <row r="2136" spans="1:19" ht="32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41391.886469907404</v>
      </c>
      <c r="J2136" s="10">
        <v>41361.886469907404</v>
      </c>
      <c r="K2136" t="b">
        <v>0</v>
      </c>
      <c r="L2136">
        <v>3</v>
      </c>
      <c r="M2136" t="b">
        <v>0</v>
      </c>
      <c r="N2136" t="s">
        <v>8280</v>
      </c>
      <c r="O2136">
        <f t="shared" si="102"/>
        <v>2</v>
      </c>
      <c r="P2136" s="6">
        <f t="shared" si="103"/>
        <v>34.67</v>
      </c>
      <c r="Q2136" s="12" t="s">
        <v>8331</v>
      </c>
      <c r="R2136" t="s">
        <v>8332</v>
      </c>
      <c r="S2136">
        <f t="shared" si="104"/>
        <v>2013</v>
      </c>
    </row>
    <row r="2137" spans="1:19" ht="32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41186.96334490741</v>
      </c>
      <c r="J2137" s="10">
        <v>41156.96334490741</v>
      </c>
      <c r="K2137" t="b">
        <v>0</v>
      </c>
      <c r="L2137">
        <v>22</v>
      </c>
      <c r="M2137" t="b">
        <v>0</v>
      </c>
      <c r="N2137" t="s">
        <v>8280</v>
      </c>
      <c r="O2137">
        <f t="shared" si="102"/>
        <v>10</v>
      </c>
      <c r="P2137" s="6">
        <f t="shared" si="103"/>
        <v>21.73</v>
      </c>
      <c r="Q2137" s="12" t="s">
        <v>8331</v>
      </c>
      <c r="R2137" t="s">
        <v>8332</v>
      </c>
      <c r="S2137">
        <f t="shared" si="104"/>
        <v>2012</v>
      </c>
    </row>
    <row r="2138" spans="1:19" ht="32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41566.509097222224</v>
      </c>
      <c r="J2138" s="10">
        <v>41536.509097222224</v>
      </c>
      <c r="K2138" t="b">
        <v>0</v>
      </c>
      <c r="L2138">
        <v>4</v>
      </c>
      <c r="M2138" t="b">
        <v>0</v>
      </c>
      <c r="N2138" t="s">
        <v>8280</v>
      </c>
      <c r="O2138">
        <f t="shared" si="102"/>
        <v>0</v>
      </c>
      <c r="P2138" s="6">
        <f t="shared" si="103"/>
        <v>11.92</v>
      </c>
      <c r="Q2138" s="12" t="s">
        <v>8331</v>
      </c>
      <c r="R2138" t="s">
        <v>8332</v>
      </c>
      <c r="S2138">
        <f t="shared" si="104"/>
        <v>2013</v>
      </c>
    </row>
    <row r="2139" spans="1:19" ht="32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41978.771168981482</v>
      </c>
      <c r="J2139" s="10">
        <v>41948.771168981482</v>
      </c>
      <c r="K2139" t="b">
        <v>0</v>
      </c>
      <c r="L2139">
        <v>534</v>
      </c>
      <c r="M2139" t="b">
        <v>0</v>
      </c>
      <c r="N2139" t="s">
        <v>8280</v>
      </c>
      <c r="O2139">
        <f t="shared" si="102"/>
        <v>28</v>
      </c>
      <c r="P2139" s="6">
        <f t="shared" si="103"/>
        <v>26.6</v>
      </c>
      <c r="Q2139" s="12" t="s">
        <v>8331</v>
      </c>
      <c r="R2139" t="s">
        <v>8332</v>
      </c>
      <c r="S2139">
        <f t="shared" si="104"/>
        <v>2014</v>
      </c>
    </row>
    <row r="2140" spans="1:19" ht="16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41587.054849537039</v>
      </c>
      <c r="J2140" s="10">
        <v>41557.013182870374</v>
      </c>
      <c r="K2140" t="b">
        <v>0</v>
      </c>
      <c r="L2140">
        <v>12</v>
      </c>
      <c r="M2140" t="b">
        <v>0</v>
      </c>
      <c r="N2140" t="s">
        <v>8280</v>
      </c>
      <c r="O2140">
        <f t="shared" si="102"/>
        <v>13</v>
      </c>
      <c r="P2140" s="6">
        <f t="shared" si="103"/>
        <v>10.67</v>
      </c>
      <c r="Q2140" s="12" t="s">
        <v>8331</v>
      </c>
      <c r="R2140" t="s">
        <v>8332</v>
      </c>
      <c r="S2140">
        <f t="shared" si="104"/>
        <v>2013</v>
      </c>
    </row>
    <row r="2141" spans="1:19" ht="32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42677.750092592592</v>
      </c>
      <c r="J2141" s="10">
        <v>42647.750092592592</v>
      </c>
      <c r="K2141" t="b">
        <v>0</v>
      </c>
      <c r="L2141">
        <v>56</v>
      </c>
      <c r="M2141" t="b">
        <v>0</v>
      </c>
      <c r="N2141" t="s">
        <v>8280</v>
      </c>
      <c r="O2141">
        <f t="shared" si="102"/>
        <v>5</v>
      </c>
      <c r="P2141" s="6">
        <f t="shared" si="103"/>
        <v>29.04</v>
      </c>
      <c r="Q2141" s="12" t="s">
        <v>8331</v>
      </c>
      <c r="R2141" t="s">
        <v>8332</v>
      </c>
      <c r="S2141">
        <f t="shared" si="104"/>
        <v>2016</v>
      </c>
    </row>
    <row r="2142" spans="1:19" ht="32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41285.833611111113</v>
      </c>
      <c r="J2142" s="10">
        <v>41255.833611111113</v>
      </c>
      <c r="K2142" t="b">
        <v>0</v>
      </c>
      <c r="L2142">
        <v>11</v>
      </c>
      <c r="M2142" t="b">
        <v>0</v>
      </c>
      <c r="N2142" t="s">
        <v>8280</v>
      </c>
      <c r="O2142">
        <f t="shared" si="102"/>
        <v>0</v>
      </c>
      <c r="P2142" s="6">
        <f t="shared" si="103"/>
        <v>50.91</v>
      </c>
      <c r="Q2142" s="12" t="s">
        <v>8331</v>
      </c>
      <c r="R2142" t="s">
        <v>8332</v>
      </c>
      <c r="S2142">
        <f t="shared" si="104"/>
        <v>2012</v>
      </c>
    </row>
    <row r="2143" spans="1:19" ht="32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41957.277303240742</v>
      </c>
      <c r="J2143" s="10">
        <v>41927.235636574071</v>
      </c>
      <c r="K2143" t="b">
        <v>0</v>
      </c>
      <c r="L2143">
        <v>0</v>
      </c>
      <c r="M2143" t="b">
        <v>0</v>
      </c>
      <c r="N2143" t="s">
        <v>8280</v>
      </c>
      <c r="O2143">
        <f t="shared" si="102"/>
        <v>0</v>
      </c>
      <c r="P2143" s="6" t="str">
        <f t="shared" si="103"/>
        <v>0</v>
      </c>
      <c r="Q2143" s="12" t="s">
        <v>8331</v>
      </c>
      <c r="R2143" t="s">
        <v>8332</v>
      </c>
      <c r="S2143">
        <f t="shared" si="104"/>
        <v>2014</v>
      </c>
    </row>
    <row r="2144" spans="1:19" ht="32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42368.701504629629</v>
      </c>
      <c r="J2144" s="10">
        <v>42340.701504629629</v>
      </c>
      <c r="K2144" t="b">
        <v>0</v>
      </c>
      <c r="L2144">
        <v>12</v>
      </c>
      <c r="M2144" t="b">
        <v>0</v>
      </c>
      <c r="N2144" t="s">
        <v>8280</v>
      </c>
      <c r="O2144">
        <f t="shared" si="102"/>
        <v>6</v>
      </c>
      <c r="P2144" s="6">
        <f t="shared" si="103"/>
        <v>50.08</v>
      </c>
      <c r="Q2144" s="12" t="s">
        <v>8331</v>
      </c>
      <c r="R2144" t="s">
        <v>8332</v>
      </c>
      <c r="S2144">
        <f t="shared" si="104"/>
        <v>2015</v>
      </c>
    </row>
    <row r="2145" spans="1:19" ht="32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40380.791666666664</v>
      </c>
      <c r="J2145" s="10">
        <v>40332.886712962965</v>
      </c>
      <c r="K2145" t="b">
        <v>0</v>
      </c>
      <c r="L2145">
        <v>5</v>
      </c>
      <c r="M2145" t="b">
        <v>0</v>
      </c>
      <c r="N2145" t="s">
        <v>8280</v>
      </c>
      <c r="O2145">
        <f t="shared" si="102"/>
        <v>11</v>
      </c>
      <c r="P2145" s="6">
        <f t="shared" si="103"/>
        <v>45</v>
      </c>
      <c r="Q2145" s="12" t="s">
        <v>8331</v>
      </c>
      <c r="R2145" t="s">
        <v>8332</v>
      </c>
      <c r="S2145">
        <f t="shared" si="104"/>
        <v>2010</v>
      </c>
    </row>
    <row r="2146" spans="1:19" ht="16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41531.546759259261</v>
      </c>
      <c r="J2146" s="10">
        <v>41499.546759259261</v>
      </c>
      <c r="K2146" t="b">
        <v>0</v>
      </c>
      <c r="L2146">
        <v>24</v>
      </c>
      <c r="M2146" t="b">
        <v>0</v>
      </c>
      <c r="N2146" t="s">
        <v>8280</v>
      </c>
      <c r="O2146">
        <f t="shared" si="102"/>
        <v>2</v>
      </c>
      <c r="P2146" s="6">
        <f t="shared" si="103"/>
        <v>25.29</v>
      </c>
      <c r="Q2146" s="12" t="s">
        <v>8331</v>
      </c>
      <c r="R2146" t="s">
        <v>8332</v>
      </c>
      <c r="S2146">
        <f t="shared" si="104"/>
        <v>2013</v>
      </c>
    </row>
    <row r="2147" spans="1:19" ht="3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41605.279097222221</v>
      </c>
      <c r="J2147" s="10">
        <v>41575.237430555557</v>
      </c>
      <c r="K2147" t="b">
        <v>0</v>
      </c>
      <c r="L2147">
        <v>89</v>
      </c>
      <c r="M2147" t="b">
        <v>0</v>
      </c>
      <c r="N2147" t="s">
        <v>8280</v>
      </c>
      <c r="O2147">
        <f t="shared" si="102"/>
        <v>30</v>
      </c>
      <c r="P2147" s="6">
        <f t="shared" si="103"/>
        <v>51.29</v>
      </c>
      <c r="Q2147" s="12" t="s">
        <v>8331</v>
      </c>
      <c r="R2147" t="s">
        <v>8332</v>
      </c>
      <c r="S2147">
        <f t="shared" si="104"/>
        <v>2013</v>
      </c>
    </row>
    <row r="2148" spans="1:19" ht="32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42411.679513888885</v>
      </c>
      <c r="J2148" s="10">
        <v>42397.679513888885</v>
      </c>
      <c r="K2148" t="b">
        <v>0</v>
      </c>
      <c r="L2148">
        <v>1</v>
      </c>
      <c r="M2148" t="b">
        <v>0</v>
      </c>
      <c r="N2148" t="s">
        <v>8280</v>
      </c>
      <c r="O2148">
        <f t="shared" si="102"/>
        <v>0</v>
      </c>
      <c r="P2148" s="6">
        <f t="shared" si="103"/>
        <v>1</v>
      </c>
      <c r="Q2148" s="12" t="s">
        <v>8331</v>
      </c>
      <c r="R2148" t="s">
        <v>8332</v>
      </c>
      <c r="S2148">
        <f t="shared" si="104"/>
        <v>2016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41959.337361111116</v>
      </c>
      <c r="J2149" s="10">
        <v>41927.295694444445</v>
      </c>
      <c r="K2149" t="b">
        <v>0</v>
      </c>
      <c r="L2149">
        <v>55</v>
      </c>
      <c r="M2149" t="b">
        <v>0</v>
      </c>
      <c r="N2149" t="s">
        <v>8280</v>
      </c>
      <c r="O2149">
        <f t="shared" si="102"/>
        <v>1</v>
      </c>
      <c r="P2149" s="6">
        <f t="shared" si="103"/>
        <v>49.38</v>
      </c>
      <c r="Q2149" s="12" t="s">
        <v>8331</v>
      </c>
      <c r="R2149" t="s">
        <v>8332</v>
      </c>
      <c r="S2149">
        <f t="shared" si="104"/>
        <v>2014</v>
      </c>
    </row>
    <row r="2150" spans="1:19" ht="32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42096.691921296297</v>
      </c>
      <c r="J2150" s="10">
        <v>42066.733587962968</v>
      </c>
      <c r="K2150" t="b">
        <v>0</v>
      </c>
      <c r="L2150">
        <v>2</v>
      </c>
      <c r="M2150" t="b">
        <v>0</v>
      </c>
      <c r="N2150" t="s">
        <v>8280</v>
      </c>
      <c r="O2150">
        <f t="shared" si="102"/>
        <v>2</v>
      </c>
      <c r="P2150" s="6">
        <f t="shared" si="103"/>
        <v>1</v>
      </c>
      <c r="Q2150" s="12" t="s">
        <v>8331</v>
      </c>
      <c r="R2150" t="s">
        <v>8332</v>
      </c>
      <c r="S2150">
        <f t="shared" si="104"/>
        <v>2015</v>
      </c>
    </row>
    <row r="2151" spans="1:19" ht="32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40390</v>
      </c>
      <c r="J2151" s="10">
        <v>40355.024953703702</v>
      </c>
      <c r="K2151" t="b">
        <v>0</v>
      </c>
      <c r="L2151">
        <v>0</v>
      </c>
      <c r="M2151" t="b">
        <v>0</v>
      </c>
      <c r="N2151" t="s">
        <v>8280</v>
      </c>
      <c r="O2151">
        <f t="shared" si="102"/>
        <v>0</v>
      </c>
      <c r="P2151" s="6" t="str">
        <f t="shared" si="103"/>
        <v>0</v>
      </c>
      <c r="Q2151" s="12" t="s">
        <v>8331</v>
      </c>
      <c r="R2151" t="s">
        <v>8332</v>
      </c>
      <c r="S2151">
        <f t="shared" si="104"/>
        <v>2010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42564.284710648149</v>
      </c>
      <c r="J2152" s="10">
        <v>42534.284710648149</v>
      </c>
      <c r="K2152" t="b">
        <v>0</v>
      </c>
      <c r="L2152">
        <v>4</v>
      </c>
      <c r="M2152" t="b">
        <v>0</v>
      </c>
      <c r="N2152" t="s">
        <v>8280</v>
      </c>
      <c r="O2152">
        <f t="shared" si="102"/>
        <v>1</v>
      </c>
      <c r="P2152" s="6">
        <f t="shared" si="103"/>
        <v>101.25</v>
      </c>
      <c r="Q2152" s="12" t="s">
        <v>8331</v>
      </c>
      <c r="R2152" t="s">
        <v>8332</v>
      </c>
      <c r="S2152">
        <f t="shared" si="104"/>
        <v>2016</v>
      </c>
    </row>
    <row r="2153" spans="1:19" ht="32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42550.847384259258</v>
      </c>
      <c r="J2153" s="10">
        <v>42520.847384259258</v>
      </c>
      <c r="K2153" t="b">
        <v>0</v>
      </c>
      <c r="L2153">
        <v>6</v>
      </c>
      <c r="M2153" t="b">
        <v>0</v>
      </c>
      <c r="N2153" t="s">
        <v>8280</v>
      </c>
      <c r="O2153">
        <f t="shared" si="102"/>
        <v>0</v>
      </c>
      <c r="P2153" s="6">
        <f t="shared" si="103"/>
        <v>19.670000000000002</v>
      </c>
      <c r="Q2153" s="12" t="s">
        <v>8331</v>
      </c>
      <c r="R2153" t="s">
        <v>8332</v>
      </c>
      <c r="S2153">
        <f t="shared" si="104"/>
        <v>2016</v>
      </c>
    </row>
    <row r="2154" spans="1:19" ht="32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41713.790613425925</v>
      </c>
      <c r="J2154" s="10">
        <v>41683.832280092596</v>
      </c>
      <c r="K2154" t="b">
        <v>0</v>
      </c>
      <c r="L2154">
        <v>4</v>
      </c>
      <c r="M2154" t="b">
        <v>0</v>
      </c>
      <c r="N2154" t="s">
        <v>8280</v>
      </c>
      <c r="O2154">
        <f t="shared" si="102"/>
        <v>0</v>
      </c>
      <c r="P2154" s="6">
        <f t="shared" si="103"/>
        <v>12.5</v>
      </c>
      <c r="Q2154" s="12" t="s">
        <v>8331</v>
      </c>
      <c r="R2154" t="s">
        <v>8332</v>
      </c>
      <c r="S2154">
        <f t="shared" si="104"/>
        <v>2014</v>
      </c>
    </row>
    <row r="2155" spans="1:19" ht="32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42014.332638888889</v>
      </c>
      <c r="J2155" s="10">
        <v>41974.911087962959</v>
      </c>
      <c r="K2155" t="b">
        <v>0</v>
      </c>
      <c r="L2155">
        <v>4</v>
      </c>
      <c r="M2155" t="b">
        <v>0</v>
      </c>
      <c r="N2155" t="s">
        <v>8280</v>
      </c>
      <c r="O2155">
        <f t="shared" si="102"/>
        <v>0</v>
      </c>
      <c r="P2155" s="6">
        <f t="shared" si="103"/>
        <v>8.5</v>
      </c>
      <c r="Q2155" s="12" t="s">
        <v>8331</v>
      </c>
      <c r="R2155" t="s">
        <v>8332</v>
      </c>
      <c r="S2155">
        <f t="shared" si="104"/>
        <v>2014</v>
      </c>
    </row>
    <row r="2156" spans="1:19" ht="16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41667.632256944446</v>
      </c>
      <c r="J2156" s="10">
        <v>41647.632256944446</v>
      </c>
      <c r="K2156" t="b">
        <v>0</v>
      </c>
      <c r="L2156">
        <v>2</v>
      </c>
      <c r="M2156" t="b">
        <v>0</v>
      </c>
      <c r="N2156" t="s">
        <v>8280</v>
      </c>
      <c r="O2156">
        <f t="shared" si="102"/>
        <v>1</v>
      </c>
      <c r="P2156" s="6">
        <f t="shared" si="103"/>
        <v>1</v>
      </c>
      <c r="Q2156" s="12" t="s">
        <v>8331</v>
      </c>
      <c r="R2156" t="s">
        <v>8332</v>
      </c>
      <c r="S2156">
        <f t="shared" si="104"/>
        <v>2014</v>
      </c>
    </row>
    <row r="2157" spans="1:19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42460.70584490741</v>
      </c>
      <c r="J2157" s="10">
        <v>42430.747511574074</v>
      </c>
      <c r="K2157" t="b">
        <v>0</v>
      </c>
      <c r="L2157">
        <v>5</v>
      </c>
      <c r="M2157" t="b">
        <v>0</v>
      </c>
      <c r="N2157" t="s">
        <v>8280</v>
      </c>
      <c r="O2157">
        <f t="shared" si="102"/>
        <v>2</v>
      </c>
      <c r="P2157" s="6">
        <f t="shared" si="103"/>
        <v>23</v>
      </c>
      <c r="Q2157" s="12" t="s">
        <v>8331</v>
      </c>
      <c r="R2157" t="s">
        <v>8332</v>
      </c>
      <c r="S2157">
        <f t="shared" si="104"/>
        <v>2016</v>
      </c>
    </row>
    <row r="2158" spans="1:19" ht="16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41533.85423611111</v>
      </c>
      <c r="J2158" s="10">
        <v>41488.85423611111</v>
      </c>
      <c r="K2158" t="b">
        <v>0</v>
      </c>
      <c r="L2158">
        <v>83</v>
      </c>
      <c r="M2158" t="b">
        <v>0</v>
      </c>
      <c r="N2158" t="s">
        <v>8280</v>
      </c>
      <c r="O2158">
        <f t="shared" si="102"/>
        <v>3</v>
      </c>
      <c r="P2158" s="6">
        <f t="shared" si="103"/>
        <v>17.989999999999998</v>
      </c>
      <c r="Q2158" s="12" t="s">
        <v>8331</v>
      </c>
      <c r="R2158" t="s">
        <v>8332</v>
      </c>
      <c r="S2158">
        <f t="shared" si="104"/>
        <v>2013</v>
      </c>
    </row>
    <row r="2159" spans="1:19" ht="16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42727.332638888889</v>
      </c>
      <c r="J2159" s="10">
        <v>42694.98128472222</v>
      </c>
      <c r="K2159" t="b">
        <v>0</v>
      </c>
      <c r="L2159">
        <v>57</v>
      </c>
      <c r="M2159" t="b">
        <v>0</v>
      </c>
      <c r="N2159" t="s">
        <v>8280</v>
      </c>
      <c r="O2159">
        <f t="shared" si="102"/>
        <v>28</v>
      </c>
      <c r="P2159" s="6">
        <f t="shared" si="103"/>
        <v>370.95</v>
      </c>
      <c r="Q2159" s="12" t="s">
        <v>8331</v>
      </c>
      <c r="R2159" t="s">
        <v>8332</v>
      </c>
      <c r="S2159">
        <f t="shared" si="104"/>
        <v>2016</v>
      </c>
    </row>
    <row r="2160" spans="1:19" ht="32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41309.853865740741</v>
      </c>
      <c r="J2160" s="10">
        <v>41264.853865740741</v>
      </c>
      <c r="K2160" t="b">
        <v>0</v>
      </c>
      <c r="L2160">
        <v>311</v>
      </c>
      <c r="M2160" t="b">
        <v>0</v>
      </c>
      <c r="N2160" t="s">
        <v>8280</v>
      </c>
      <c r="O2160">
        <f t="shared" si="102"/>
        <v>7</v>
      </c>
      <c r="P2160" s="6">
        <f t="shared" si="103"/>
        <v>63.57</v>
      </c>
      <c r="Q2160" s="12" t="s">
        <v>8331</v>
      </c>
      <c r="R2160" t="s">
        <v>8332</v>
      </c>
      <c r="S2160">
        <f t="shared" si="104"/>
        <v>2012</v>
      </c>
    </row>
    <row r="2161" spans="1:19" ht="48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40740.731180555558</v>
      </c>
      <c r="J2161" s="10">
        <v>40710.731180555558</v>
      </c>
      <c r="K2161" t="b">
        <v>0</v>
      </c>
      <c r="L2161">
        <v>2</v>
      </c>
      <c r="M2161" t="b">
        <v>0</v>
      </c>
      <c r="N2161" t="s">
        <v>8280</v>
      </c>
      <c r="O2161">
        <f t="shared" si="102"/>
        <v>1</v>
      </c>
      <c r="P2161" s="6">
        <f t="shared" si="103"/>
        <v>13</v>
      </c>
      <c r="Q2161" s="12" t="s">
        <v>8331</v>
      </c>
      <c r="R2161" t="s">
        <v>8332</v>
      </c>
      <c r="S2161">
        <f t="shared" si="104"/>
        <v>2011</v>
      </c>
    </row>
    <row r="2162" spans="1:19" ht="32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41048.711863425924</v>
      </c>
      <c r="J2162" s="10">
        <v>41018.711863425924</v>
      </c>
      <c r="K2162" t="b">
        <v>0</v>
      </c>
      <c r="L2162">
        <v>16</v>
      </c>
      <c r="M2162" t="b">
        <v>0</v>
      </c>
      <c r="N2162" t="s">
        <v>8280</v>
      </c>
      <c r="O2162">
        <f t="shared" si="102"/>
        <v>1</v>
      </c>
      <c r="P2162" s="6">
        <f t="shared" si="103"/>
        <v>5.31</v>
      </c>
      <c r="Q2162" s="12" t="s">
        <v>8331</v>
      </c>
      <c r="R2162" t="s">
        <v>8332</v>
      </c>
      <c r="S2162">
        <f t="shared" si="104"/>
        <v>2012</v>
      </c>
    </row>
    <row r="2163" spans="1:19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42270.852534722224</v>
      </c>
      <c r="J2163" s="10">
        <v>42240.852534722224</v>
      </c>
      <c r="K2163" t="b">
        <v>0</v>
      </c>
      <c r="L2163">
        <v>13</v>
      </c>
      <c r="M2163" t="b">
        <v>1</v>
      </c>
      <c r="N2163" t="s">
        <v>8274</v>
      </c>
      <c r="O2163">
        <f t="shared" si="102"/>
        <v>116</v>
      </c>
      <c r="P2163" s="6">
        <f t="shared" si="103"/>
        <v>35.619999999999997</v>
      </c>
      <c r="Q2163" s="12" t="s">
        <v>8323</v>
      </c>
      <c r="R2163" t="s">
        <v>8324</v>
      </c>
      <c r="S2163">
        <f t="shared" si="104"/>
        <v>2015</v>
      </c>
    </row>
    <row r="2164" spans="1:19" ht="32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41844.766099537039</v>
      </c>
      <c r="J2164" s="10">
        <v>41813.766099537039</v>
      </c>
      <c r="K2164" t="b">
        <v>0</v>
      </c>
      <c r="L2164">
        <v>58</v>
      </c>
      <c r="M2164" t="b">
        <v>1</v>
      </c>
      <c r="N2164" t="s">
        <v>8274</v>
      </c>
      <c r="O2164">
        <f t="shared" si="102"/>
        <v>112</v>
      </c>
      <c r="P2164" s="6">
        <f t="shared" si="103"/>
        <v>87.1</v>
      </c>
      <c r="Q2164" s="12" t="s">
        <v>8323</v>
      </c>
      <c r="R2164" t="s">
        <v>8324</v>
      </c>
      <c r="S2164">
        <f t="shared" si="104"/>
        <v>2014</v>
      </c>
    </row>
    <row r="2165" spans="1:19" ht="32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42163.159722222219</v>
      </c>
      <c r="J2165" s="10">
        <v>42111.899537037039</v>
      </c>
      <c r="K2165" t="b">
        <v>0</v>
      </c>
      <c r="L2165">
        <v>44</v>
      </c>
      <c r="M2165" t="b">
        <v>1</v>
      </c>
      <c r="N2165" t="s">
        <v>8274</v>
      </c>
      <c r="O2165">
        <f t="shared" si="102"/>
        <v>132</v>
      </c>
      <c r="P2165" s="6">
        <f t="shared" si="103"/>
        <v>75.11</v>
      </c>
      <c r="Q2165" s="12" t="s">
        <v>8323</v>
      </c>
      <c r="R2165" t="s">
        <v>8324</v>
      </c>
      <c r="S2165">
        <f t="shared" si="104"/>
        <v>2015</v>
      </c>
    </row>
    <row r="2166" spans="1:19" ht="16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42546.165972222225</v>
      </c>
      <c r="J2166" s="10">
        <v>42515.71775462963</v>
      </c>
      <c r="K2166" t="b">
        <v>0</v>
      </c>
      <c r="L2166">
        <v>83</v>
      </c>
      <c r="M2166" t="b">
        <v>1</v>
      </c>
      <c r="N2166" t="s">
        <v>8274</v>
      </c>
      <c r="O2166">
        <f t="shared" si="102"/>
        <v>103</v>
      </c>
      <c r="P2166" s="6">
        <f t="shared" si="103"/>
        <v>68.010000000000005</v>
      </c>
      <c r="Q2166" s="12" t="s">
        <v>8323</v>
      </c>
      <c r="R2166" t="s">
        <v>8324</v>
      </c>
      <c r="S2166">
        <f t="shared" si="104"/>
        <v>2016</v>
      </c>
    </row>
    <row r="2167" spans="1:19" ht="32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42468.625405092593</v>
      </c>
      <c r="J2167" s="10">
        <v>42438.667071759264</v>
      </c>
      <c r="K2167" t="b">
        <v>0</v>
      </c>
      <c r="L2167">
        <v>117</v>
      </c>
      <c r="M2167" t="b">
        <v>1</v>
      </c>
      <c r="N2167" t="s">
        <v>8274</v>
      </c>
      <c r="O2167">
        <f t="shared" si="102"/>
        <v>139</v>
      </c>
      <c r="P2167" s="6">
        <f t="shared" si="103"/>
        <v>29.62</v>
      </c>
      <c r="Q2167" s="12" t="s">
        <v>8323</v>
      </c>
      <c r="R2167" t="s">
        <v>8324</v>
      </c>
      <c r="S2167">
        <f t="shared" si="104"/>
        <v>2016</v>
      </c>
    </row>
    <row r="2168" spans="1:19" ht="32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41978.879837962959</v>
      </c>
      <c r="J2168" s="10">
        <v>41933.838171296295</v>
      </c>
      <c r="K2168" t="b">
        <v>0</v>
      </c>
      <c r="L2168">
        <v>32</v>
      </c>
      <c r="M2168" t="b">
        <v>1</v>
      </c>
      <c r="N2168" t="s">
        <v>8274</v>
      </c>
      <c r="O2168">
        <f t="shared" si="102"/>
        <v>147</v>
      </c>
      <c r="P2168" s="6">
        <f t="shared" si="103"/>
        <v>91.63</v>
      </c>
      <c r="Q2168" s="12" t="s">
        <v>8323</v>
      </c>
      <c r="R2168" t="s">
        <v>8324</v>
      </c>
      <c r="S2168">
        <f t="shared" si="104"/>
        <v>2014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41167.066400462965</v>
      </c>
      <c r="J2169" s="10">
        <v>41153.066400462965</v>
      </c>
      <c r="K2169" t="b">
        <v>0</v>
      </c>
      <c r="L2169">
        <v>8</v>
      </c>
      <c r="M2169" t="b">
        <v>1</v>
      </c>
      <c r="N2169" t="s">
        <v>8274</v>
      </c>
      <c r="O2169">
        <f t="shared" si="102"/>
        <v>120</v>
      </c>
      <c r="P2169" s="6">
        <f t="shared" si="103"/>
        <v>22.5</v>
      </c>
      <c r="Q2169" s="12" t="s">
        <v>8323</v>
      </c>
      <c r="R2169" t="s">
        <v>8324</v>
      </c>
      <c r="S2169">
        <f t="shared" si="104"/>
        <v>2012</v>
      </c>
    </row>
    <row r="2170" spans="1:19" ht="16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42776.208333333328</v>
      </c>
      <c r="J2170" s="10">
        <v>42745.600243055553</v>
      </c>
      <c r="K2170" t="b">
        <v>0</v>
      </c>
      <c r="L2170">
        <v>340</v>
      </c>
      <c r="M2170" t="b">
        <v>1</v>
      </c>
      <c r="N2170" t="s">
        <v>8274</v>
      </c>
      <c r="O2170">
        <f t="shared" si="102"/>
        <v>122</v>
      </c>
      <c r="P2170" s="6">
        <f t="shared" si="103"/>
        <v>64.37</v>
      </c>
      <c r="Q2170" s="12" t="s">
        <v>8323</v>
      </c>
      <c r="R2170" t="s">
        <v>8324</v>
      </c>
      <c r="S2170">
        <f t="shared" si="104"/>
        <v>2017</v>
      </c>
    </row>
    <row r="2171" spans="1:19" ht="32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42796.700821759259</v>
      </c>
      <c r="J2171" s="10">
        <v>42793.700821759259</v>
      </c>
      <c r="K2171" t="b">
        <v>0</v>
      </c>
      <c r="L2171">
        <v>7</v>
      </c>
      <c r="M2171" t="b">
        <v>1</v>
      </c>
      <c r="N2171" t="s">
        <v>8274</v>
      </c>
      <c r="O2171">
        <f t="shared" si="102"/>
        <v>100</v>
      </c>
      <c r="P2171" s="6">
        <f t="shared" si="103"/>
        <v>21.86</v>
      </c>
      <c r="Q2171" s="12" t="s">
        <v>8323</v>
      </c>
      <c r="R2171" t="s">
        <v>8324</v>
      </c>
      <c r="S2171">
        <f t="shared" si="104"/>
        <v>2017</v>
      </c>
    </row>
    <row r="2172" spans="1:19" ht="32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42238.750254629631</v>
      </c>
      <c r="J2172" s="10">
        <v>42198.750254629631</v>
      </c>
      <c r="K2172" t="b">
        <v>0</v>
      </c>
      <c r="L2172">
        <v>19</v>
      </c>
      <c r="M2172" t="b">
        <v>1</v>
      </c>
      <c r="N2172" t="s">
        <v>8274</v>
      </c>
      <c r="O2172">
        <f t="shared" si="102"/>
        <v>181</v>
      </c>
      <c r="P2172" s="6">
        <f t="shared" si="103"/>
        <v>33.32</v>
      </c>
      <c r="Q2172" s="12" t="s">
        <v>8323</v>
      </c>
      <c r="R2172" t="s">
        <v>8324</v>
      </c>
      <c r="S2172">
        <f t="shared" si="104"/>
        <v>2015</v>
      </c>
    </row>
    <row r="2173" spans="1:19" ht="32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42177.208333333328</v>
      </c>
      <c r="J2173" s="10">
        <v>42141.95711805555</v>
      </c>
      <c r="K2173" t="b">
        <v>0</v>
      </c>
      <c r="L2173">
        <v>47</v>
      </c>
      <c r="M2173" t="b">
        <v>1</v>
      </c>
      <c r="N2173" t="s">
        <v>8274</v>
      </c>
      <c r="O2173">
        <f t="shared" si="102"/>
        <v>106</v>
      </c>
      <c r="P2173" s="6">
        <f t="shared" si="103"/>
        <v>90.28</v>
      </c>
      <c r="Q2173" s="12" t="s">
        <v>8323</v>
      </c>
      <c r="R2173" t="s">
        <v>8324</v>
      </c>
      <c r="S2173">
        <f t="shared" si="104"/>
        <v>2015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42112.580092592594</v>
      </c>
      <c r="J2174" s="10">
        <v>42082.580092592594</v>
      </c>
      <c r="K2174" t="b">
        <v>0</v>
      </c>
      <c r="L2174">
        <v>13</v>
      </c>
      <c r="M2174" t="b">
        <v>1</v>
      </c>
      <c r="N2174" t="s">
        <v>8274</v>
      </c>
      <c r="O2174">
        <f t="shared" si="102"/>
        <v>100</v>
      </c>
      <c r="P2174" s="6">
        <f t="shared" si="103"/>
        <v>76.92</v>
      </c>
      <c r="Q2174" s="12" t="s">
        <v>8323</v>
      </c>
      <c r="R2174" t="s">
        <v>8324</v>
      </c>
      <c r="S2174">
        <f t="shared" si="104"/>
        <v>2015</v>
      </c>
    </row>
    <row r="2175" spans="1:19" ht="32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41527.165972222225</v>
      </c>
      <c r="J2175" s="10">
        <v>41495.692627314813</v>
      </c>
      <c r="K2175" t="b">
        <v>0</v>
      </c>
      <c r="L2175">
        <v>90</v>
      </c>
      <c r="M2175" t="b">
        <v>1</v>
      </c>
      <c r="N2175" t="s">
        <v>8274</v>
      </c>
      <c r="O2175">
        <f t="shared" si="102"/>
        <v>127</v>
      </c>
      <c r="P2175" s="6">
        <f t="shared" si="103"/>
        <v>59.23</v>
      </c>
      <c r="Q2175" s="12" t="s">
        <v>8323</v>
      </c>
      <c r="R2175" t="s">
        <v>8324</v>
      </c>
      <c r="S2175">
        <f t="shared" si="104"/>
        <v>2013</v>
      </c>
    </row>
    <row r="2176" spans="1:19" ht="32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42495.542905092589</v>
      </c>
      <c r="J2176" s="10">
        <v>42465.542905092589</v>
      </c>
      <c r="K2176" t="b">
        <v>0</v>
      </c>
      <c r="L2176">
        <v>63</v>
      </c>
      <c r="M2176" t="b">
        <v>1</v>
      </c>
      <c r="N2176" t="s">
        <v>8274</v>
      </c>
      <c r="O2176">
        <f t="shared" si="102"/>
        <v>103</v>
      </c>
      <c r="P2176" s="6">
        <f t="shared" si="103"/>
        <v>65.38</v>
      </c>
      <c r="Q2176" s="12" t="s">
        <v>8323</v>
      </c>
      <c r="R2176" t="s">
        <v>8324</v>
      </c>
      <c r="S2176">
        <f t="shared" si="104"/>
        <v>2016</v>
      </c>
    </row>
    <row r="2177" spans="1:19" ht="32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42572.009097222224</v>
      </c>
      <c r="J2177" s="10">
        <v>42565.009097222224</v>
      </c>
      <c r="K2177" t="b">
        <v>0</v>
      </c>
      <c r="L2177">
        <v>26</v>
      </c>
      <c r="M2177" t="b">
        <v>1</v>
      </c>
      <c r="N2177" t="s">
        <v>8274</v>
      </c>
      <c r="O2177">
        <f t="shared" si="102"/>
        <v>250</v>
      </c>
      <c r="P2177" s="6">
        <f t="shared" si="103"/>
        <v>67.31</v>
      </c>
      <c r="Q2177" s="12" t="s">
        <v>8323</v>
      </c>
      <c r="R2177" t="s">
        <v>8324</v>
      </c>
      <c r="S2177">
        <f t="shared" si="104"/>
        <v>2016</v>
      </c>
    </row>
    <row r="2178" spans="1:19" ht="32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42126.633206018523</v>
      </c>
      <c r="J2178" s="10">
        <v>42096.633206018523</v>
      </c>
      <c r="K2178" t="b">
        <v>0</v>
      </c>
      <c r="L2178">
        <v>71</v>
      </c>
      <c r="M2178" t="b">
        <v>1</v>
      </c>
      <c r="N2178" t="s">
        <v>8274</v>
      </c>
      <c r="O2178">
        <f t="shared" si="102"/>
        <v>126</v>
      </c>
      <c r="P2178" s="6">
        <f t="shared" si="103"/>
        <v>88.75</v>
      </c>
      <c r="Q2178" s="12" t="s">
        <v>8323</v>
      </c>
      <c r="R2178" t="s">
        <v>8324</v>
      </c>
      <c r="S2178">
        <f t="shared" si="104"/>
        <v>2015</v>
      </c>
    </row>
    <row r="2179" spans="1:19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42527.250775462962</v>
      </c>
      <c r="J2179" s="10">
        <v>42502.250775462962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 s="6">
        <f t="shared" si="103"/>
        <v>65.87</v>
      </c>
      <c r="Q2179" s="12" t="s">
        <v>8323</v>
      </c>
      <c r="R2179" t="s">
        <v>8324</v>
      </c>
      <c r="S2179">
        <f t="shared" si="104"/>
        <v>2016</v>
      </c>
    </row>
    <row r="2180" spans="1:19" ht="32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42753.63653935185</v>
      </c>
      <c r="J2180" s="10">
        <v>42723.63653935185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 s="6">
        <f t="shared" si="103"/>
        <v>40.35</v>
      </c>
      <c r="Q2180" s="12" t="s">
        <v>8323</v>
      </c>
      <c r="R2180" t="s">
        <v>8324</v>
      </c>
      <c r="S2180">
        <f t="shared" si="104"/>
        <v>2016</v>
      </c>
    </row>
    <row r="2181" spans="1:19" ht="16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42105.171203703707</v>
      </c>
      <c r="J2181" s="10">
        <v>42075.171203703707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 s="6">
        <f t="shared" si="103"/>
        <v>76.86</v>
      </c>
      <c r="Q2181" s="12" t="s">
        <v>8323</v>
      </c>
      <c r="R2181" t="s">
        <v>8324</v>
      </c>
      <c r="S2181">
        <f t="shared" si="104"/>
        <v>2015</v>
      </c>
    </row>
    <row r="2182" spans="1:19" ht="16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42321.711435185185</v>
      </c>
      <c r="J2182" s="10">
        <v>42279.669768518521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 s="6">
        <f t="shared" si="103"/>
        <v>68.709999999999994</v>
      </c>
      <c r="Q2182" s="12" t="s">
        <v>8323</v>
      </c>
      <c r="R2182" t="s">
        <v>8324</v>
      </c>
      <c r="S2182">
        <f t="shared" si="104"/>
        <v>2015</v>
      </c>
    </row>
    <row r="2183" spans="1:19" ht="32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42787.005243055552</v>
      </c>
      <c r="J2183" s="10">
        <v>42773.005243055552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 s="6">
        <f t="shared" si="103"/>
        <v>57.77</v>
      </c>
      <c r="Q2183" s="12" t="s">
        <v>8331</v>
      </c>
      <c r="R2183" t="s">
        <v>8349</v>
      </c>
      <c r="S2183">
        <f t="shared" si="104"/>
        <v>2017</v>
      </c>
    </row>
    <row r="2184" spans="1:19" ht="16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41914.900752314818</v>
      </c>
      <c r="J2184" s="10">
        <v>41879.900752314818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 s="6">
        <f t="shared" si="103"/>
        <v>44.17</v>
      </c>
      <c r="Q2184" s="12" t="s">
        <v>8331</v>
      </c>
      <c r="R2184" t="s">
        <v>8349</v>
      </c>
      <c r="S2184">
        <f t="shared" si="104"/>
        <v>2014</v>
      </c>
    </row>
    <row r="2185" spans="1:19" ht="32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42775.208333333328</v>
      </c>
      <c r="J2185" s="10">
        <v>42745.365474537037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 s="6">
        <f t="shared" si="103"/>
        <v>31.57</v>
      </c>
      <c r="Q2185" s="12" t="s">
        <v>8331</v>
      </c>
      <c r="R2185" t="s">
        <v>8349</v>
      </c>
      <c r="S2185">
        <f t="shared" si="104"/>
        <v>2017</v>
      </c>
    </row>
    <row r="2186" spans="1:19" ht="32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42394.666666666672</v>
      </c>
      <c r="J2186" s="10">
        <v>42380.690289351856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05">ROUND(E2186/D2186*100,0)</f>
        <v>285</v>
      </c>
      <c r="P2186" s="6">
        <f t="shared" ref="P2186:P2249" si="106">IFERROR(ROUND(E2186/L2186,2),"0")</f>
        <v>107.05</v>
      </c>
      <c r="Q2186" s="12" t="s">
        <v>8331</v>
      </c>
      <c r="R2186" t="s">
        <v>8349</v>
      </c>
      <c r="S2186">
        <f t="shared" ref="S2186:S2249" si="107">YEAR(J2186)</f>
        <v>2016</v>
      </c>
    </row>
    <row r="2187" spans="1:19" ht="32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41359.349988425922</v>
      </c>
      <c r="J2187" s="10">
        <v>41319.349988425922</v>
      </c>
      <c r="K2187" t="b">
        <v>0</v>
      </c>
      <c r="L2187">
        <v>623</v>
      </c>
      <c r="M2187" t="b">
        <v>1</v>
      </c>
      <c r="N2187" t="s">
        <v>8295</v>
      </c>
      <c r="O2187">
        <f t="shared" si="105"/>
        <v>1857</v>
      </c>
      <c r="P2187" s="6">
        <f t="shared" si="106"/>
        <v>149.03</v>
      </c>
      <c r="Q2187" s="12" t="s">
        <v>8331</v>
      </c>
      <c r="R2187" t="s">
        <v>8349</v>
      </c>
      <c r="S2187">
        <f t="shared" si="107"/>
        <v>2013</v>
      </c>
    </row>
    <row r="2188" spans="1:19" ht="16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42620.083333333328</v>
      </c>
      <c r="J2188" s="10">
        <v>42583.615081018521</v>
      </c>
      <c r="K2188" t="b">
        <v>0</v>
      </c>
      <c r="L2188">
        <v>392</v>
      </c>
      <c r="M2188" t="b">
        <v>1</v>
      </c>
      <c r="N2188" t="s">
        <v>8295</v>
      </c>
      <c r="O2188">
        <f t="shared" si="105"/>
        <v>110</v>
      </c>
      <c r="P2188" s="6">
        <f t="shared" si="106"/>
        <v>55.96</v>
      </c>
      <c r="Q2188" s="12" t="s">
        <v>8331</v>
      </c>
      <c r="R2188" t="s">
        <v>8349</v>
      </c>
      <c r="S2188">
        <f t="shared" si="107"/>
        <v>2016</v>
      </c>
    </row>
    <row r="2189" spans="1:19" ht="32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42097.165972222225</v>
      </c>
      <c r="J2189" s="10">
        <v>42068.209097222221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5"/>
        <v>1015</v>
      </c>
      <c r="P2189" s="6">
        <f t="shared" si="106"/>
        <v>56.97</v>
      </c>
      <c r="Q2189" s="12" t="s">
        <v>8331</v>
      </c>
      <c r="R2189" t="s">
        <v>8349</v>
      </c>
      <c r="S2189">
        <f t="shared" si="107"/>
        <v>2015</v>
      </c>
    </row>
    <row r="2190" spans="1:19" ht="32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42668.708333333328</v>
      </c>
      <c r="J2190" s="10">
        <v>42633.586122685185</v>
      </c>
      <c r="K2190" t="b">
        <v>0</v>
      </c>
      <c r="L2190">
        <v>514</v>
      </c>
      <c r="M2190" t="b">
        <v>1</v>
      </c>
      <c r="N2190" t="s">
        <v>8295</v>
      </c>
      <c r="O2190">
        <f t="shared" si="105"/>
        <v>412</v>
      </c>
      <c r="P2190" s="6">
        <f t="shared" si="106"/>
        <v>44.06</v>
      </c>
      <c r="Q2190" s="12" t="s">
        <v>8331</v>
      </c>
      <c r="R2190" t="s">
        <v>8349</v>
      </c>
      <c r="S2190">
        <f t="shared" si="107"/>
        <v>2016</v>
      </c>
    </row>
    <row r="2191" spans="1:19" ht="32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42481.916666666672</v>
      </c>
      <c r="J2191" s="10">
        <v>42467.788194444445</v>
      </c>
      <c r="K2191" t="b">
        <v>0</v>
      </c>
      <c r="L2191">
        <v>88</v>
      </c>
      <c r="M2191" t="b">
        <v>1</v>
      </c>
      <c r="N2191" t="s">
        <v>8295</v>
      </c>
      <c r="O2191">
        <f t="shared" si="105"/>
        <v>503</v>
      </c>
      <c r="P2191" s="6">
        <f t="shared" si="106"/>
        <v>68.63</v>
      </c>
      <c r="Q2191" s="12" t="s">
        <v>8331</v>
      </c>
      <c r="R2191" t="s">
        <v>8349</v>
      </c>
      <c r="S2191">
        <f t="shared" si="107"/>
        <v>2016</v>
      </c>
    </row>
    <row r="2192" spans="1:19" ht="32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42452.290972222225</v>
      </c>
      <c r="J2192" s="10">
        <v>42417.625046296293</v>
      </c>
      <c r="K2192" t="b">
        <v>0</v>
      </c>
      <c r="L2192">
        <v>537</v>
      </c>
      <c r="M2192" t="b">
        <v>1</v>
      </c>
      <c r="N2192" t="s">
        <v>8295</v>
      </c>
      <c r="O2192">
        <f t="shared" si="105"/>
        <v>185</v>
      </c>
      <c r="P2192" s="6">
        <f t="shared" si="106"/>
        <v>65.319999999999993</v>
      </c>
      <c r="Q2192" s="12" t="s">
        <v>8331</v>
      </c>
      <c r="R2192" t="s">
        <v>8349</v>
      </c>
      <c r="S2192">
        <f t="shared" si="107"/>
        <v>2016</v>
      </c>
    </row>
    <row r="2193" spans="1:19" ht="32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42780.833645833336</v>
      </c>
      <c r="J2193" s="10">
        <v>42768.833645833336</v>
      </c>
      <c r="K2193" t="b">
        <v>0</v>
      </c>
      <c r="L2193">
        <v>25</v>
      </c>
      <c r="M2193" t="b">
        <v>1</v>
      </c>
      <c r="N2193" t="s">
        <v>8295</v>
      </c>
      <c r="O2193">
        <f t="shared" si="105"/>
        <v>120</v>
      </c>
      <c r="P2193" s="6">
        <f t="shared" si="106"/>
        <v>35.92</v>
      </c>
      <c r="Q2193" s="12" t="s">
        <v>8331</v>
      </c>
      <c r="R2193" t="s">
        <v>8349</v>
      </c>
      <c r="S2193">
        <f t="shared" si="107"/>
        <v>2017</v>
      </c>
    </row>
    <row r="2194" spans="1:19" ht="32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42719.958333333328</v>
      </c>
      <c r="J2194" s="10">
        <v>42691.8512037037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5"/>
        <v>1081</v>
      </c>
      <c r="P2194" s="6">
        <f t="shared" si="106"/>
        <v>40.07</v>
      </c>
      <c r="Q2194" s="12" t="s">
        <v>8331</v>
      </c>
      <c r="R2194" t="s">
        <v>8349</v>
      </c>
      <c r="S2194">
        <f t="shared" si="107"/>
        <v>2016</v>
      </c>
    </row>
    <row r="2195" spans="1:19" ht="32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42695.207638888889</v>
      </c>
      <c r="J2195" s="10">
        <v>42664.405925925923</v>
      </c>
      <c r="K2195" t="b">
        <v>0</v>
      </c>
      <c r="L2195">
        <v>897</v>
      </c>
      <c r="M2195" t="b">
        <v>1</v>
      </c>
      <c r="N2195" t="s">
        <v>8295</v>
      </c>
      <c r="O2195">
        <f t="shared" si="105"/>
        <v>452</v>
      </c>
      <c r="P2195" s="6">
        <f t="shared" si="106"/>
        <v>75.650000000000006</v>
      </c>
      <c r="Q2195" s="12" t="s">
        <v>8331</v>
      </c>
      <c r="R2195" t="s">
        <v>8349</v>
      </c>
      <c r="S2195">
        <f t="shared" si="107"/>
        <v>2016</v>
      </c>
    </row>
    <row r="2196" spans="1:19" ht="32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42455.716319444444</v>
      </c>
      <c r="J2196" s="10">
        <v>42425.757986111115</v>
      </c>
      <c r="K2196" t="b">
        <v>0</v>
      </c>
      <c r="L2196">
        <v>878</v>
      </c>
      <c r="M2196" t="b">
        <v>1</v>
      </c>
      <c r="N2196" t="s">
        <v>8295</v>
      </c>
      <c r="O2196">
        <f t="shared" si="105"/>
        <v>537</v>
      </c>
      <c r="P2196" s="6">
        <f t="shared" si="106"/>
        <v>61.2</v>
      </c>
      <c r="Q2196" s="12" t="s">
        <v>8331</v>
      </c>
      <c r="R2196" t="s">
        <v>8349</v>
      </c>
      <c r="S2196">
        <f t="shared" si="107"/>
        <v>2016</v>
      </c>
    </row>
    <row r="2197" spans="1:19" ht="16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42227.771990740745</v>
      </c>
      <c r="J2197" s="10">
        <v>42197.771990740745</v>
      </c>
      <c r="K2197" t="b">
        <v>0</v>
      </c>
      <c r="L2197">
        <v>115</v>
      </c>
      <c r="M2197" t="b">
        <v>1</v>
      </c>
      <c r="N2197" t="s">
        <v>8295</v>
      </c>
      <c r="O2197">
        <f t="shared" si="105"/>
        <v>120</v>
      </c>
      <c r="P2197" s="6">
        <f t="shared" si="106"/>
        <v>48.13</v>
      </c>
      <c r="Q2197" s="12" t="s">
        <v>8331</v>
      </c>
      <c r="R2197" t="s">
        <v>8349</v>
      </c>
      <c r="S2197">
        <f t="shared" si="107"/>
        <v>2015</v>
      </c>
    </row>
    <row r="2198" spans="1:19" ht="1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42706.291666666672</v>
      </c>
      <c r="J2198" s="10">
        <v>42675.487291666665</v>
      </c>
      <c r="K2198" t="b">
        <v>0</v>
      </c>
      <c r="L2198">
        <v>234</v>
      </c>
      <c r="M2198" t="b">
        <v>1</v>
      </c>
      <c r="N2198" t="s">
        <v>8295</v>
      </c>
      <c r="O2198">
        <f t="shared" si="105"/>
        <v>114</v>
      </c>
      <c r="P2198" s="6">
        <f t="shared" si="106"/>
        <v>68.11</v>
      </c>
      <c r="Q2198" s="12" t="s">
        <v>8331</v>
      </c>
      <c r="R2198" t="s">
        <v>8349</v>
      </c>
      <c r="S2198">
        <f t="shared" si="107"/>
        <v>2016</v>
      </c>
    </row>
    <row r="2199" spans="1:19" ht="3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42063.584016203706</v>
      </c>
      <c r="J2199" s="10">
        <v>42033.584016203706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5"/>
        <v>951</v>
      </c>
      <c r="P2199" s="6">
        <f t="shared" si="106"/>
        <v>65.89</v>
      </c>
      <c r="Q2199" s="12" t="s">
        <v>8331</v>
      </c>
      <c r="R2199" t="s">
        <v>8349</v>
      </c>
      <c r="S2199">
        <f t="shared" si="107"/>
        <v>2015</v>
      </c>
    </row>
    <row r="2200" spans="1:19" ht="32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42322.555555555555</v>
      </c>
      <c r="J2200" s="10">
        <v>42292.513888888891</v>
      </c>
      <c r="K2200" t="b">
        <v>0</v>
      </c>
      <c r="L2200">
        <v>651</v>
      </c>
      <c r="M2200" t="b">
        <v>1</v>
      </c>
      <c r="N2200" t="s">
        <v>8295</v>
      </c>
      <c r="O2200">
        <f t="shared" si="105"/>
        <v>133</v>
      </c>
      <c r="P2200" s="6">
        <f t="shared" si="106"/>
        <v>81.650000000000006</v>
      </c>
      <c r="Q2200" s="12" t="s">
        <v>8331</v>
      </c>
      <c r="R2200" t="s">
        <v>8349</v>
      </c>
      <c r="S2200">
        <f t="shared" si="107"/>
        <v>2015</v>
      </c>
    </row>
    <row r="2201" spans="1:19" ht="16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42292.416643518518</v>
      </c>
      <c r="J2201" s="10">
        <v>42262.416643518518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5"/>
        <v>147</v>
      </c>
      <c r="P2201" s="6">
        <f t="shared" si="106"/>
        <v>52.7</v>
      </c>
      <c r="Q2201" s="12" t="s">
        <v>8331</v>
      </c>
      <c r="R2201" t="s">
        <v>8349</v>
      </c>
      <c r="S2201">
        <f t="shared" si="107"/>
        <v>2015</v>
      </c>
    </row>
    <row r="2202" spans="1:19" ht="32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42191.125</v>
      </c>
      <c r="J2202" s="10">
        <v>42163.625787037032</v>
      </c>
      <c r="K2202" t="b">
        <v>0</v>
      </c>
      <c r="L2202">
        <v>263</v>
      </c>
      <c r="M2202" t="b">
        <v>1</v>
      </c>
      <c r="N2202" t="s">
        <v>8295</v>
      </c>
      <c r="O2202">
        <f t="shared" si="105"/>
        <v>542</v>
      </c>
      <c r="P2202" s="6">
        <f t="shared" si="106"/>
        <v>41.23</v>
      </c>
      <c r="Q2202" s="12" t="s">
        <v>8331</v>
      </c>
      <c r="R2202" t="s">
        <v>8349</v>
      </c>
      <c r="S2202">
        <f t="shared" si="107"/>
        <v>2015</v>
      </c>
    </row>
    <row r="2203" spans="1:19" ht="32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41290.846817129626</v>
      </c>
      <c r="J2203" s="10">
        <v>41276.846817129626</v>
      </c>
      <c r="K2203" t="b">
        <v>0</v>
      </c>
      <c r="L2203">
        <v>28</v>
      </c>
      <c r="M2203" t="b">
        <v>1</v>
      </c>
      <c r="N2203" t="s">
        <v>8278</v>
      </c>
      <c r="O2203">
        <f t="shared" si="105"/>
        <v>383</v>
      </c>
      <c r="P2203" s="6">
        <f t="shared" si="106"/>
        <v>15.04</v>
      </c>
      <c r="Q2203" s="12" t="s">
        <v>8323</v>
      </c>
      <c r="R2203" t="s">
        <v>8328</v>
      </c>
      <c r="S2203">
        <f t="shared" si="107"/>
        <v>2013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41214.849166666667</v>
      </c>
      <c r="J2204" s="10">
        <v>41184.849166666667</v>
      </c>
      <c r="K2204" t="b">
        <v>0</v>
      </c>
      <c r="L2204">
        <v>721</v>
      </c>
      <c r="M2204" t="b">
        <v>1</v>
      </c>
      <c r="N2204" t="s">
        <v>8278</v>
      </c>
      <c r="O2204">
        <f t="shared" si="105"/>
        <v>704</v>
      </c>
      <c r="P2204" s="6">
        <f t="shared" si="106"/>
        <v>39.07</v>
      </c>
      <c r="Q2204" s="12" t="s">
        <v>8323</v>
      </c>
      <c r="R2204" t="s">
        <v>8328</v>
      </c>
      <c r="S2204">
        <f t="shared" si="107"/>
        <v>2012</v>
      </c>
    </row>
    <row r="2205" spans="1:19" ht="32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42271.85974537037</v>
      </c>
      <c r="J2205" s="10">
        <v>42241.85974537037</v>
      </c>
      <c r="K2205" t="b">
        <v>0</v>
      </c>
      <c r="L2205">
        <v>50</v>
      </c>
      <c r="M2205" t="b">
        <v>1</v>
      </c>
      <c r="N2205" t="s">
        <v>8278</v>
      </c>
      <c r="O2205">
        <f t="shared" si="105"/>
        <v>110</v>
      </c>
      <c r="P2205" s="6">
        <f t="shared" si="106"/>
        <v>43.82</v>
      </c>
      <c r="Q2205" s="12" t="s">
        <v>8323</v>
      </c>
      <c r="R2205" t="s">
        <v>8328</v>
      </c>
      <c r="S2205">
        <f t="shared" si="107"/>
        <v>2015</v>
      </c>
    </row>
    <row r="2206" spans="1:19" ht="32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41342.311562499999</v>
      </c>
      <c r="J2206" s="10">
        <v>41312.311562499999</v>
      </c>
      <c r="K2206" t="b">
        <v>0</v>
      </c>
      <c r="L2206">
        <v>73</v>
      </c>
      <c r="M2206" t="b">
        <v>1</v>
      </c>
      <c r="N2206" t="s">
        <v>8278</v>
      </c>
      <c r="O2206">
        <f t="shared" si="105"/>
        <v>133</v>
      </c>
      <c r="P2206" s="6">
        <f t="shared" si="106"/>
        <v>27.3</v>
      </c>
      <c r="Q2206" s="12" t="s">
        <v>8323</v>
      </c>
      <c r="R2206" t="s">
        <v>8328</v>
      </c>
      <c r="S2206">
        <f t="shared" si="107"/>
        <v>2013</v>
      </c>
    </row>
    <row r="2207" spans="1:19" ht="32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41061.821631944447</v>
      </c>
      <c r="J2207" s="10">
        <v>41031.821631944447</v>
      </c>
      <c r="K2207" t="b">
        <v>0</v>
      </c>
      <c r="L2207">
        <v>27</v>
      </c>
      <c r="M2207" t="b">
        <v>1</v>
      </c>
      <c r="N2207" t="s">
        <v>8278</v>
      </c>
      <c r="O2207">
        <f t="shared" si="105"/>
        <v>152</v>
      </c>
      <c r="P2207" s="6">
        <f t="shared" si="106"/>
        <v>42.22</v>
      </c>
      <c r="Q2207" s="12" t="s">
        <v>8323</v>
      </c>
      <c r="R2207" t="s">
        <v>8328</v>
      </c>
      <c r="S2207">
        <f t="shared" si="107"/>
        <v>2012</v>
      </c>
    </row>
    <row r="2208" spans="1:19" ht="32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41015.257222222222</v>
      </c>
      <c r="J2208" s="10">
        <v>40997.257222222222</v>
      </c>
      <c r="K2208" t="b">
        <v>0</v>
      </c>
      <c r="L2208">
        <v>34</v>
      </c>
      <c r="M2208" t="b">
        <v>1</v>
      </c>
      <c r="N2208" t="s">
        <v>8278</v>
      </c>
      <c r="O2208">
        <f t="shared" si="105"/>
        <v>103</v>
      </c>
      <c r="P2208" s="6">
        <f t="shared" si="106"/>
        <v>33.24</v>
      </c>
      <c r="Q2208" s="12" t="s">
        <v>8323</v>
      </c>
      <c r="R2208" t="s">
        <v>8328</v>
      </c>
      <c r="S2208">
        <f t="shared" si="107"/>
        <v>2012</v>
      </c>
    </row>
    <row r="2209" spans="1:19" ht="3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41594.235798611109</v>
      </c>
      <c r="J2209" s="10">
        <v>41564.194131944445</v>
      </c>
      <c r="K2209" t="b">
        <v>0</v>
      </c>
      <c r="L2209">
        <v>7</v>
      </c>
      <c r="M2209" t="b">
        <v>1</v>
      </c>
      <c r="N2209" t="s">
        <v>8278</v>
      </c>
      <c r="O2209">
        <f t="shared" si="105"/>
        <v>100</v>
      </c>
      <c r="P2209" s="6">
        <f t="shared" si="106"/>
        <v>285.70999999999998</v>
      </c>
      <c r="Q2209" s="12" t="s">
        <v>8323</v>
      </c>
      <c r="R2209" t="s">
        <v>8328</v>
      </c>
      <c r="S2209">
        <f t="shared" si="107"/>
        <v>2013</v>
      </c>
    </row>
    <row r="2210" spans="1:19" ht="32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41006.166666666664</v>
      </c>
      <c r="J2210" s="10">
        <v>40946.882245370369</v>
      </c>
      <c r="K2210" t="b">
        <v>0</v>
      </c>
      <c r="L2210">
        <v>24</v>
      </c>
      <c r="M2210" t="b">
        <v>1</v>
      </c>
      <c r="N2210" t="s">
        <v>8278</v>
      </c>
      <c r="O2210">
        <f t="shared" si="105"/>
        <v>102</v>
      </c>
      <c r="P2210" s="6">
        <f t="shared" si="106"/>
        <v>42.33</v>
      </c>
      <c r="Q2210" s="12" t="s">
        <v>8323</v>
      </c>
      <c r="R2210" t="s">
        <v>8328</v>
      </c>
      <c r="S2210">
        <f t="shared" si="107"/>
        <v>2012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41743.958333333336</v>
      </c>
      <c r="J2211" s="10">
        <v>41732.479675925926</v>
      </c>
      <c r="K2211" t="b">
        <v>0</v>
      </c>
      <c r="L2211">
        <v>15</v>
      </c>
      <c r="M2211" t="b">
        <v>1</v>
      </c>
      <c r="N2211" t="s">
        <v>8278</v>
      </c>
      <c r="O2211">
        <f t="shared" si="105"/>
        <v>151</v>
      </c>
      <c r="P2211" s="6">
        <f t="shared" si="106"/>
        <v>50.27</v>
      </c>
      <c r="Q2211" s="12" t="s">
        <v>8323</v>
      </c>
      <c r="R2211" t="s">
        <v>8328</v>
      </c>
      <c r="S2211">
        <f t="shared" si="107"/>
        <v>2014</v>
      </c>
    </row>
    <row r="2212" spans="1:19" ht="32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41013.733333333337</v>
      </c>
      <c r="J2212" s="10">
        <v>40956.066087962965</v>
      </c>
      <c r="K2212" t="b">
        <v>0</v>
      </c>
      <c r="L2212">
        <v>72</v>
      </c>
      <c r="M2212" t="b">
        <v>1</v>
      </c>
      <c r="N2212" t="s">
        <v>8278</v>
      </c>
      <c r="O2212">
        <f t="shared" si="105"/>
        <v>111</v>
      </c>
      <c r="P2212" s="6">
        <f t="shared" si="106"/>
        <v>61.9</v>
      </c>
      <c r="Q2212" s="12" t="s">
        <v>8323</v>
      </c>
      <c r="R2212" t="s">
        <v>8328</v>
      </c>
      <c r="S2212">
        <f t="shared" si="107"/>
        <v>2012</v>
      </c>
    </row>
    <row r="2213" spans="1:19" ht="32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41739.290972222225</v>
      </c>
      <c r="J2213" s="10">
        <v>41716.785011574073</v>
      </c>
      <c r="K2213" t="b">
        <v>0</v>
      </c>
      <c r="L2213">
        <v>120</v>
      </c>
      <c r="M2213" t="b">
        <v>1</v>
      </c>
      <c r="N2213" t="s">
        <v>8278</v>
      </c>
      <c r="O2213">
        <f t="shared" si="105"/>
        <v>196</v>
      </c>
      <c r="P2213" s="6">
        <f t="shared" si="106"/>
        <v>40.75</v>
      </c>
      <c r="Q2213" s="12" t="s">
        <v>8323</v>
      </c>
      <c r="R2213" t="s">
        <v>8328</v>
      </c>
      <c r="S2213">
        <f t="shared" si="107"/>
        <v>2014</v>
      </c>
    </row>
    <row r="2214" spans="1:19" ht="32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41582.041666666664</v>
      </c>
      <c r="J2214" s="10">
        <v>41548.747418981482</v>
      </c>
      <c r="K2214" t="b">
        <v>0</v>
      </c>
      <c r="L2214">
        <v>123</v>
      </c>
      <c r="M2214" t="b">
        <v>1</v>
      </c>
      <c r="N2214" t="s">
        <v>8278</v>
      </c>
      <c r="O2214">
        <f t="shared" si="105"/>
        <v>114</v>
      </c>
      <c r="P2214" s="6">
        <f t="shared" si="106"/>
        <v>55.8</v>
      </c>
      <c r="Q2214" s="12" t="s">
        <v>8323</v>
      </c>
      <c r="R2214" t="s">
        <v>8328</v>
      </c>
      <c r="S2214">
        <f t="shared" si="107"/>
        <v>2013</v>
      </c>
    </row>
    <row r="2215" spans="1:19" ht="32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42139.826145833329</v>
      </c>
      <c r="J2215" s="10">
        <v>42109.826145833329</v>
      </c>
      <c r="K2215" t="b">
        <v>0</v>
      </c>
      <c r="L2215">
        <v>1</v>
      </c>
      <c r="M2215" t="b">
        <v>1</v>
      </c>
      <c r="N2215" t="s">
        <v>8278</v>
      </c>
      <c r="O2215">
        <f t="shared" si="105"/>
        <v>200</v>
      </c>
      <c r="P2215" s="6">
        <f t="shared" si="106"/>
        <v>10</v>
      </c>
      <c r="Q2215" s="12" t="s">
        <v>8323</v>
      </c>
      <c r="R2215" t="s">
        <v>8328</v>
      </c>
      <c r="S2215">
        <f t="shared" si="107"/>
        <v>2015</v>
      </c>
    </row>
    <row r="2216" spans="1:19" ht="32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41676.792222222226</v>
      </c>
      <c r="J2216" s="10">
        <v>41646.792222222226</v>
      </c>
      <c r="K2216" t="b">
        <v>0</v>
      </c>
      <c r="L2216">
        <v>24</v>
      </c>
      <c r="M2216" t="b">
        <v>1</v>
      </c>
      <c r="N2216" t="s">
        <v>8278</v>
      </c>
      <c r="O2216">
        <f t="shared" si="105"/>
        <v>293</v>
      </c>
      <c r="P2216" s="6">
        <f t="shared" si="106"/>
        <v>73.13</v>
      </c>
      <c r="Q2216" s="12" t="s">
        <v>8323</v>
      </c>
      <c r="R2216" t="s">
        <v>8328</v>
      </c>
      <c r="S2216">
        <f t="shared" si="107"/>
        <v>2014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40981.290972222225</v>
      </c>
      <c r="J2217" s="10">
        <v>40958.717268518521</v>
      </c>
      <c r="K2217" t="b">
        <v>0</v>
      </c>
      <c r="L2217">
        <v>33</v>
      </c>
      <c r="M2217" t="b">
        <v>1</v>
      </c>
      <c r="N2217" t="s">
        <v>8278</v>
      </c>
      <c r="O2217">
        <f t="shared" si="105"/>
        <v>156</v>
      </c>
      <c r="P2217" s="6">
        <f t="shared" si="106"/>
        <v>26.06</v>
      </c>
      <c r="Q2217" s="12" t="s">
        <v>8323</v>
      </c>
      <c r="R2217" t="s">
        <v>8328</v>
      </c>
      <c r="S2217">
        <f t="shared" si="107"/>
        <v>2012</v>
      </c>
    </row>
    <row r="2218" spans="1:19" ht="32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42208.75167824074</v>
      </c>
      <c r="J2218" s="10">
        <v>42194.75167824074</v>
      </c>
      <c r="K2218" t="b">
        <v>0</v>
      </c>
      <c r="L2218">
        <v>14</v>
      </c>
      <c r="M2218" t="b">
        <v>1</v>
      </c>
      <c r="N2218" t="s">
        <v>8278</v>
      </c>
      <c r="O2218">
        <f t="shared" si="105"/>
        <v>106</v>
      </c>
      <c r="P2218" s="6">
        <f t="shared" si="106"/>
        <v>22.64</v>
      </c>
      <c r="Q2218" s="12" t="s">
        <v>8323</v>
      </c>
      <c r="R2218" t="s">
        <v>8328</v>
      </c>
      <c r="S2218">
        <f t="shared" si="107"/>
        <v>2015</v>
      </c>
    </row>
    <row r="2219" spans="1:19" ht="3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42310.333333333328</v>
      </c>
      <c r="J2219" s="10">
        <v>42299.776770833334</v>
      </c>
      <c r="K2219" t="b">
        <v>0</v>
      </c>
      <c r="L2219">
        <v>9</v>
      </c>
      <c r="M2219" t="b">
        <v>1</v>
      </c>
      <c r="N2219" t="s">
        <v>8278</v>
      </c>
      <c r="O2219">
        <f t="shared" si="105"/>
        <v>101</v>
      </c>
      <c r="P2219" s="6">
        <f t="shared" si="106"/>
        <v>47.22</v>
      </c>
      <c r="Q2219" s="12" t="s">
        <v>8323</v>
      </c>
      <c r="R2219" t="s">
        <v>8328</v>
      </c>
      <c r="S2219">
        <f t="shared" si="107"/>
        <v>2015</v>
      </c>
    </row>
    <row r="2220" spans="1:19" ht="32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41150</v>
      </c>
      <c r="J2220" s="10">
        <v>41127.812303240738</v>
      </c>
      <c r="K2220" t="b">
        <v>0</v>
      </c>
      <c r="L2220">
        <v>76</v>
      </c>
      <c r="M2220" t="b">
        <v>1</v>
      </c>
      <c r="N2220" t="s">
        <v>8278</v>
      </c>
      <c r="O2220">
        <f t="shared" si="105"/>
        <v>123</v>
      </c>
      <c r="P2220" s="6">
        <f t="shared" si="106"/>
        <v>32.32</v>
      </c>
      <c r="Q2220" s="12" t="s">
        <v>8323</v>
      </c>
      <c r="R2220" t="s">
        <v>8328</v>
      </c>
      <c r="S2220">
        <f t="shared" si="107"/>
        <v>2012</v>
      </c>
    </row>
    <row r="2221" spans="1:19" ht="3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42235.718888888892</v>
      </c>
      <c r="J2221" s="10">
        <v>42205.718888888892</v>
      </c>
      <c r="K2221" t="b">
        <v>0</v>
      </c>
      <c r="L2221">
        <v>19</v>
      </c>
      <c r="M2221" t="b">
        <v>1</v>
      </c>
      <c r="N2221" t="s">
        <v>8278</v>
      </c>
      <c r="O2221">
        <f t="shared" si="105"/>
        <v>102</v>
      </c>
      <c r="P2221" s="6">
        <f t="shared" si="106"/>
        <v>53.42</v>
      </c>
      <c r="Q2221" s="12" t="s">
        <v>8323</v>
      </c>
      <c r="R2221" t="s">
        <v>8328</v>
      </c>
      <c r="S2221">
        <f t="shared" si="107"/>
        <v>2015</v>
      </c>
    </row>
    <row r="2222" spans="1:19" ht="3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41482.060601851852</v>
      </c>
      <c r="J2222" s="10">
        <v>41452.060601851852</v>
      </c>
      <c r="K2222" t="b">
        <v>0</v>
      </c>
      <c r="L2222">
        <v>69</v>
      </c>
      <c r="M2222" t="b">
        <v>1</v>
      </c>
      <c r="N2222" t="s">
        <v>8278</v>
      </c>
      <c r="O2222">
        <f t="shared" si="105"/>
        <v>101</v>
      </c>
      <c r="P2222" s="6">
        <f t="shared" si="106"/>
        <v>51.3</v>
      </c>
      <c r="Q2222" s="12" t="s">
        <v>8323</v>
      </c>
      <c r="R2222" t="s">
        <v>8328</v>
      </c>
      <c r="S2222">
        <f t="shared" si="107"/>
        <v>2013</v>
      </c>
    </row>
    <row r="2223" spans="1:19" ht="32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42483</v>
      </c>
      <c r="J2223" s="10">
        <v>42452.666770833333</v>
      </c>
      <c r="K2223" t="b">
        <v>0</v>
      </c>
      <c r="L2223">
        <v>218</v>
      </c>
      <c r="M2223" t="b">
        <v>1</v>
      </c>
      <c r="N2223" t="s">
        <v>8295</v>
      </c>
      <c r="O2223">
        <f t="shared" si="105"/>
        <v>108</v>
      </c>
      <c r="P2223" s="6">
        <f t="shared" si="106"/>
        <v>37.200000000000003</v>
      </c>
      <c r="Q2223" s="12" t="s">
        <v>8331</v>
      </c>
      <c r="R2223" t="s">
        <v>8349</v>
      </c>
      <c r="S2223">
        <f t="shared" si="107"/>
        <v>2016</v>
      </c>
    </row>
    <row r="2224" spans="1:19" ht="32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40936.787581018521</v>
      </c>
      <c r="J2224" s="10">
        <v>40906.787581018521</v>
      </c>
      <c r="K2224" t="b">
        <v>0</v>
      </c>
      <c r="L2224">
        <v>30</v>
      </c>
      <c r="M2224" t="b">
        <v>1</v>
      </c>
      <c r="N2224" t="s">
        <v>8295</v>
      </c>
      <c r="O2224">
        <f t="shared" si="105"/>
        <v>163</v>
      </c>
      <c r="P2224" s="6">
        <f t="shared" si="106"/>
        <v>27.1</v>
      </c>
      <c r="Q2224" s="12" t="s">
        <v>8331</v>
      </c>
      <c r="R2224" t="s">
        <v>8349</v>
      </c>
      <c r="S2224">
        <f t="shared" si="107"/>
        <v>2011</v>
      </c>
    </row>
    <row r="2225" spans="1:19" ht="32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42182.640833333338</v>
      </c>
      <c r="J2225" s="10">
        <v>42152.640833333338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5"/>
        <v>106</v>
      </c>
      <c r="P2225" s="6">
        <f t="shared" si="106"/>
        <v>206.31</v>
      </c>
      <c r="Q2225" s="12" t="s">
        <v>8331</v>
      </c>
      <c r="R2225" t="s">
        <v>8349</v>
      </c>
      <c r="S2225">
        <f t="shared" si="107"/>
        <v>2015</v>
      </c>
    </row>
    <row r="2226" spans="1:19" ht="32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42672.791666666672</v>
      </c>
      <c r="J2226" s="10">
        <v>42644.667534722219</v>
      </c>
      <c r="K2226" t="b">
        <v>0</v>
      </c>
      <c r="L2226">
        <v>296</v>
      </c>
      <c r="M2226" t="b">
        <v>1</v>
      </c>
      <c r="N2226" t="s">
        <v>8295</v>
      </c>
      <c r="O2226">
        <f t="shared" si="105"/>
        <v>243</v>
      </c>
      <c r="P2226" s="6">
        <f t="shared" si="106"/>
        <v>82.15</v>
      </c>
      <c r="Q2226" s="12" t="s">
        <v>8331</v>
      </c>
      <c r="R2226" t="s">
        <v>8349</v>
      </c>
      <c r="S2226">
        <f t="shared" si="107"/>
        <v>2016</v>
      </c>
    </row>
    <row r="2227" spans="1:19" ht="32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41903.79184027778</v>
      </c>
      <c r="J2227" s="10">
        <v>41873.79184027778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5"/>
        <v>945</v>
      </c>
      <c r="P2227" s="6">
        <f t="shared" si="106"/>
        <v>164.8</v>
      </c>
      <c r="Q2227" s="12" t="s">
        <v>8331</v>
      </c>
      <c r="R2227" t="s">
        <v>8349</v>
      </c>
      <c r="S2227">
        <f t="shared" si="107"/>
        <v>2014</v>
      </c>
    </row>
    <row r="2228" spans="1:19" ht="32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42412.207638888889</v>
      </c>
      <c r="J2228" s="10">
        <v>42381.79886574074</v>
      </c>
      <c r="K2228" t="b">
        <v>0</v>
      </c>
      <c r="L2228">
        <v>321</v>
      </c>
      <c r="M2228" t="b">
        <v>1</v>
      </c>
      <c r="N2228" t="s">
        <v>8295</v>
      </c>
      <c r="O2228">
        <f t="shared" si="105"/>
        <v>108</v>
      </c>
      <c r="P2228" s="6">
        <f t="shared" si="106"/>
        <v>60.82</v>
      </c>
      <c r="Q2228" s="12" t="s">
        <v>8331</v>
      </c>
      <c r="R2228" t="s">
        <v>8349</v>
      </c>
      <c r="S2228">
        <f t="shared" si="107"/>
        <v>2016</v>
      </c>
    </row>
    <row r="2229" spans="1:19" ht="32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41591.849016203705</v>
      </c>
      <c r="J2229" s="10">
        <v>41561.807349537034</v>
      </c>
      <c r="K2229" t="b">
        <v>0</v>
      </c>
      <c r="L2229">
        <v>301</v>
      </c>
      <c r="M2229" t="b">
        <v>1</v>
      </c>
      <c r="N2229" t="s">
        <v>8295</v>
      </c>
      <c r="O2229">
        <f t="shared" si="105"/>
        <v>157</v>
      </c>
      <c r="P2229" s="6">
        <f t="shared" si="106"/>
        <v>67.97</v>
      </c>
      <c r="Q2229" s="12" t="s">
        <v>8331</v>
      </c>
      <c r="R2229" t="s">
        <v>8349</v>
      </c>
      <c r="S2229">
        <f t="shared" si="107"/>
        <v>2013</v>
      </c>
    </row>
    <row r="2230" spans="1:19" ht="32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42232.278194444443</v>
      </c>
      <c r="J2230" s="10">
        <v>42202.278194444443</v>
      </c>
      <c r="K2230" t="b">
        <v>0</v>
      </c>
      <c r="L2230">
        <v>144</v>
      </c>
      <c r="M2230" t="b">
        <v>1</v>
      </c>
      <c r="N2230" t="s">
        <v>8295</v>
      </c>
      <c r="O2230">
        <f t="shared" si="105"/>
        <v>1174</v>
      </c>
      <c r="P2230" s="6">
        <f t="shared" si="106"/>
        <v>81.56</v>
      </c>
      <c r="Q2230" s="12" t="s">
        <v>8331</v>
      </c>
      <c r="R2230" t="s">
        <v>8349</v>
      </c>
      <c r="S2230">
        <f t="shared" si="107"/>
        <v>2015</v>
      </c>
    </row>
    <row r="2231" spans="1:19" ht="32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41520.166666666664</v>
      </c>
      <c r="J2231" s="10">
        <v>41484.664247685185</v>
      </c>
      <c r="K2231" t="b">
        <v>0</v>
      </c>
      <c r="L2231">
        <v>539</v>
      </c>
      <c r="M2231" t="b">
        <v>1</v>
      </c>
      <c r="N2231" t="s">
        <v>8295</v>
      </c>
      <c r="O2231">
        <f t="shared" si="105"/>
        <v>171</v>
      </c>
      <c r="P2231" s="6">
        <f t="shared" si="106"/>
        <v>25.43</v>
      </c>
      <c r="Q2231" s="12" t="s">
        <v>8331</v>
      </c>
      <c r="R2231" t="s">
        <v>8349</v>
      </c>
      <c r="S2231">
        <f t="shared" si="107"/>
        <v>2013</v>
      </c>
    </row>
    <row r="2232" spans="1:19" ht="32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41754.881099537037</v>
      </c>
      <c r="J2232" s="10">
        <v>41724.881099537037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5"/>
        <v>126</v>
      </c>
      <c r="P2232" s="6">
        <f t="shared" si="106"/>
        <v>21.5</v>
      </c>
      <c r="Q2232" s="12" t="s">
        <v>8331</v>
      </c>
      <c r="R2232" t="s">
        <v>8349</v>
      </c>
      <c r="S2232">
        <f t="shared" si="107"/>
        <v>2014</v>
      </c>
    </row>
    <row r="2233" spans="1:19" ht="32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41450.208333333336</v>
      </c>
      <c r="J2233" s="10">
        <v>41423.910891203705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5"/>
        <v>1212</v>
      </c>
      <c r="P2233" s="6">
        <f t="shared" si="106"/>
        <v>27.23</v>
      </c>
      <c r="Q2233" s="12" t="s">
        <v>8331</v>
      </c>
      <c r="R2233" t="s">
        <v>8349</v>
      </c>
      <c r="S2233">
        <f t="shared" si="107"/>
        <v>2013</v>
      </c>
    </row>
    <row r="2234" spans="1:19" ht="32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41839.125</v>
      </c>
      <c r="J2234" s="10">
        <v>41806.794074074074</v>
      </c>
      <c r="K2234" t="b">
        <v>0</v>
      </c>
      <c r="L2234">
        <v>988</v>
      </c>
      <c r="M2234" t="b">
        <v>1</v>
      </c>
      <c r="N2234" t="s">
        <v>8295</v>
      </c>
      <c r="O2234">
        <f t="shared" si="105"/>
        <v>496</v>
      </c>
      <c r="P2234" s="6">
        <f t="shared" si="106"/>
        <v>25.09</v>
      </c>
      <c r="Q2234" s="12" t="s">
        <v>8331</v>
      </c>
      <c r="R2234" t="s">
        <v>8349</v>
      </c>
      <c r="S2234">
        <f t="shared" si="107"/>
        <v>2014</v>
      </c>
    </row>
    <row r="2235" spans="1:19" ht="32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42352</v>
      </c>
      <c r="J2235" s="10">
        <v>42331.378923611112</v>
      </c>
      <c r="K2235" t="b">
        <v>0</v>
      </c>
      <c r="L2235">
        <v>391</v>
      </c>
      <c r="M2235" t="b">
        <v>1</v>
      </c>
      <c r="N2235" t="s">
        <v>8295</v>
      </c>
      <c r="O2235">
        <f t="shared" si="105"/>
        <v>332</v>
      </c>
      <c r="P2235" s="6">
        <f t="shared" si="106"/>
        <v>21.23</v>
      </c>
      <c r="Q2235" s="12" t="s">
        <v>8331</v>
      </c>
      <c r="R2235" t="s">
        <v>8349</v>
      </c>
      <c r="S2235">
        <f t="shared" si="107"/>
        <v>2015</v>
      </c>
    </row>
    <row r="2236" spans="1:19" ht="32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42740.824618055558</v>
      </c>
      <c r="J2236" s="10">
        <v>42710.824618055558</v>
      </c>
      <c r="K2236" t="b">
        <v>0</v>
      </c>
      <c r="L2236">
        <v>28</v>
      </c>
      <c r="M2236" t="b">
        <v>1</v>
      </c>
      <c r="N2236" t="s">
        <v>8295</v>
      </c>
      <c r="O2236">
        <f t="shared" si="105"/>
        <v>1165</v>
      </c>
      <c r="P2236" s="6">
        <f t="shared" si="106"/>
        <v>41.61</v>
      </c>
      <c r="Q2236" s="12" t="s">
        <v>8331</v>
      </c>
      <c r="R2236" t="s">
        <v>8349</v>
      </c>
      <c r="S2236">
        <f t="shared" si="107"/>
        <v>2016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42091.980451388888</v>
      </c>
      <c r="J2237" s="10">
        <v>42062.022118055553</v>
      </c>
      <c r="K2237" t="b">
        <v>0</v>
      </c>
      <c r="L2237">
        <v>147</v>
      </c>
      <c r="M2237" t="b">
        <v>1</v>
      </c>
      <c r="N2237" t="s">
        <v>8295</v>
      </c>
      <c r="O2237">
        <f t="shared" si="105"/>
        <v>153</v>
      </c>
      <c r="P2237" s="6">
        <f t="shared" si="106"/>
        <v>135.59</v>
      </c>
      <c r="Q2237" s="12" t="s">
        <v>8331</v>
      </c>
      <c r="R2237" t="s">
        <v>8349</v>
      </c>
      <c r="S2237">
        <f t="shared" si="107"/>
        <v>2015</v>
      </c>
    </row>
    <row r="2238" spans="1:19" ht="16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42401.617164351846</v>
      </c>
      <c r="J2238" s="10">
        <v>42371.617164351846</v>
      </c>
      <c r="K2238" t="b">
        <v>0</v>
      </c>
      <c r="L2238">
        <v>680</v>
      </c>
      <c r="M2238" t="b">
        <v>1</v>
      </c>
      <c r="N2238" t="s">
        <v>8295</v>
      </c>
      <c r="O2238">
        <f t="shared" si="105"/>
        <v>537</v>
      </c>
      <c r="P2238" s="6">
        <f t="shared" si="106"/>
        <v>22.12</v>
      </c>
      <c r="Q2238" s="12" t="s">
        <v>8331</v>
      </c>
      <c r="R2238" t="s">
        <v>8349</v>
      </c>
      <c r="S2238">
        <f t="shared" si="107"/>
        <v>2016</v>
      </c>
    </row>
    <row r="2239" spans="1:19" ht="32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41955.332638888889</v>
      </c>
      <c r="J2239" s="10">
        <v>41915.003275462965</v>
      </c>
      <c r="K2239" t="b">
        <v>0</v>
      </c>
      <c r="L2239">
        <v>983</v>
      </c>
      <c r="M2239" t="b">
        <v>1</v>
      </c>
      <c r="N2239" t="s">
        <v>8295</v>
      </c>
      <c r="O2239">
        <f t="shared" si="105"/>
        <v>353</v>
      </c>
      <c r="P2239" s="6">
        <f t="shared" si="106"/>
        <v>64.63</v>
      </c>
      <c r="Q2239" s="12" t="s">
        <v>8331</v>
      </c>
      <c r="R2239" t="s">
        <v>8349</v>
      </c>
      <c r="S2239">
        <f t="shared" si="107"/>
        <v>2014</v>
      </c>
    </row>
    <row r="2240" spans="1:19" ht="16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42804.621712962966</v>
      </c>
      <c r="J2240" s="10">
        <v>42774.621712962966</v>
      </c>
      <c r="K2240" t="b">
        <v>0</v>
      </c>
      <c r="L2240">
        <v>79</v>
      </c>
      <c r="M2240" t="b">
        <v>1</v>
      </c>
      <c r="N2240" t="s">
        <v>8295</v>
      </c>
      <c r="O2240">
        <f t="shared" si="105"/>
        <v>137</v>
      </c>
      <c r="P2240" s="6">
        <f t="shared" si="106"/>
        <v>69.569999999999993</v>
      </c>
      <c r="Q2240" s="12" t="s">
        <v>8331</v>
      </c>
      <c r="R2240" t="s">
        <v>8349</v>
      </c>
      <c r="S2240">
        <f t="shared" si="107"/>
        <v>2017</v>
      </c>
    </row>
    <row r="2241" spans="1:19" ht="16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41609.168055555558</v>
      </c>
      <c r="J2241" s="10">
        <v>41572.958495370374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5"/>
        <v>128</v>
      </c>
      <c r="P2241" s="6">
        <f t="shared" si="106"/>
        <v>75.13</v>
      </c>
      <c r="Q2241" s="12" t="s">
        <v>8331</v>
      </c>
      <c r="R2241" t="s">
        <v>8349</v>
      </c>
      <c r="S2241">
        <f t="shared" si="107"/>
        <v>2013</v>
      </c>
    </row>
    <row r="2242" spans="1:19" ht="32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42482.825740740736</v>
      </c>
      <c r="J2242" s="10">
        <v>42452.825740740736</v>
      </c>
      <c r="K2242" t="b">
        <v>0</v>
      </c>
      <c r="L2242">
        <v>96</v>
      </c>
      <c r="M2242" t="b">
        <v>1</v>
      </c>
      <c r="N2242" t="s">
        <v>8295</v>
      </c>
      <c r="O2242">
        <f t="shared" si="105"/>
        <v>271</v>
      </c>
      <c r="P2242" s="6">
        <f t="shared" si="106"/>
        <v>140.97999999999999</v>
      </c>
      <c r="Q2242" s="12" t="s">
        <v>8331</v>
      </c>
      <c r="R2242" t="s">
        <v>8349</v>
      </c>
      <c r="S2242">
        <f t="shared" si="107"/>
        <v>2016</v>
      </c>
    </row>
    <row r="2243" spans="1:19" ht="32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42796.827546296292</v>
      </c>
      <c r="J2243" s="10">
        <v>42766.827546296292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 s="6">
        <f t="shared" si="106"/>
        <v>49.47</v>
      </c>
      <c r="Q2243" s="12" t="s">
        <v>8331</v>
      </c>
      <c r="R2243" t="s">
        <v>8349</v>
      </c>
      <c r="S2243">
        <f t="shared" si="107"/>
        <v>2017</v>
      </c>
    </row>
    <row r="2244" spans="1:19" ht="16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41605.126388888893</v>
      </c>
      <c r="J2244" s="10">
        <v>41569.575613425928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 s="6">
        <f t="shared" si="106"/>
        <v>53.87</v>
      </c>
      <c r="Q2244" s="12" t="s">
        <v>8331</v>
      </c>
      <c r="R2244" t="s">
        <v>8349</v>
      </c>
      <c r="S2244">
        <f t="shared" si="107"/>
        <v>2013</v>
      </c>
    </row>
    <row r="2245" spans="1:19" ht="32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42807.125</v>
      </c>
      <c r="J2245" s="10">
        <v>42800.751041666663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 s="6">
        <f t="shared" si="106"/>
        <v>4.57</v>
      </c>
      <c r="Q2245" s="12" t="s">
        <v>8331</v>
      </c>
      <c r="R2245" t="s">
        <v>8349</v>
      </c>
      <c r="S2245">
        <f t="shared" si="107"/>
        <v>2017</v>
      </c>
    </row>
    <row r="2246" spans="1:19" ht="32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42659.854166666672</v>
      </c>
      <c r="J2246" s="10">
        <v>42647.818819444445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 s="6">
        <f t="shared" si="106"/>
        <v>65</v>
      </c>
      <c r="Q2246" s="12" t="s">
        <v>8331</v>
      </c>
      <c r="R2246" t="s">
        <v>8349</v>
      </c>
      <c r="S2246">
        <f t="shared" si="107"/>
        <v>2016</v>
      </c>
    </row>
    <row r="2247" spans="1:19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41691.75</v>
      </c>
      <c r="J2247" s="10">
        <v>41660.70853009259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 s="6">
        <f t="shared" si="106"/>
        <v>53.48</v>
      </c>
      <c r="Q2247" s="12" t="s">
        <v>8331</v>
      </c>
      <c r="R2247" t="s">
        <v>8349</v>
      </c>
      <c r="S2247">
        <f t="shared" si="107"/>
        <v>2014</v>
      </c>
    </row>
    <row r="2248" spans="1:19" ht="32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42251.79178240741</v>
      </c>
      <c r="J2248" s="10">
        <v>42221.79178240741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 s="6">
        <f t="shared" si="106"/>
        <v>43.91</v>
      </c>
      <c r="Q2248" s="12" t="s">
        <v>8331</v>
      </c>
      <c r="R2248" t="s">
        <v>8349</v>
      </c>
      <c r="S2248">
        <f t="shared" si="107"/>
        <v>2015</v>
      </c>
    </row>
    <row r="2249" spans="1:19" ht="16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42214.666261574079</v>
      </c>
      <c r="J2249" s="10">
        <v>42200.666261574079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 s="6">
        <f t="shared" si="106"/>
        <v>50.85</v>
      </c>
      <c r="Q2249" s="12" t="s">
        <v>8331</v>
      </c>
      <c r="R2249" t="s">
        <v>8349</v>
      </c>
      <c r="S2249">
        <f t="shared" si="107"/>
        <v>2015</v>
      </c>
    </row>
    <row r="2250" spans="1:19" ht="32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42718.875902777778</v>
      </c>
      <c r="J2250" s="10">
        <v>42688.875902777778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08">ROUND(E2250/D2250*100,0)</f>
        <v>107</v>
      </c>
      <c r="P2250" s="6">
        <f t="shared" ref="P2250:P2313" si="109">IFERROR(ROUND(E2250/L2250,2),"0")</f>
        <v>58.63</v>
      </c>
      <c r="Q2250" s="12" t="s">
        <v>8331</v>
      </c>
      <c r="R2250" t="s">
        <v>8349</v>
      </c>
      <c r="S2250">
        <f t="shared" ref="S2250:S2313" si="110">YEAR(J2250)</f>
        <v>2016</v>
      </c>
    </row>
    <row r="2251" spans="1:19" ht="16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41366.661631944444</v>
      </c>
      <c r="J2251" s="10">
        <v>41336.703298611115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8"/>
        <v>169</v>
      </c>
      <c r="P2251" s="6">
        <f t="shared" si="109"/>
        <v>32.82</v>
      </c>
      <c r="Q2251" s="12" t="s">
        <v>8331</v>
      </c>
      <c r="R2251" t="s">
        <v>8349</v>
      </c>
      <c r="S2251">
        <f t="shared" si="110"/>
        <v>2013</v>
      </c>
    </row>
    <row r="2252" spans="1:19" ht="32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42707.0471412037</v>
      </c>
      <c r="J2252" s="10">
        <v>42677.005474537036</v>
      </c>
      <c r="K2252" t="b">
        <v>0</v>
      </c>
      <c r="L2252">
        <v>571</v>
      </c>
      <c r="M2252" t="b">
        <v>1</v>
      </c>
      <c r="N2252" t="s">
        <v>8295</v>
      </c>
      <c r="O2252">
        <f t="shared" si="108"/>
        <v>975</v>
      </c>
      <c r="P2252" s="6">
        <f t="shared" si="109"/>
        <v>426.93</v>
      </c>
      <c r="Q2252" s="12" t="s">
        <v>8331</v>
      </c>
      <c r="R2252" t="s">
        <v>8349</v>
      </c>
      <c r="S2252">
        <f t="shared" si="110"/>
        <v>2016</v>
      </c>
    </row>
    <row r="2253" spans="1:19" ht="32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41867.34579861111</v>
      </c>
      <c r="J2253" s="10">
        <v>41846.34579861111</v>
      </c>
      <c r="K2253" t="b">
        <v>0</v>
      </c>
      <c r="L2253">
        <v>480</v>
      </c>
      <c r="M2253" t="b">
        <v>1</v>
      </c>
      <c r="N2253" t="s">
        <v>8295</v>
      </c>
      <c r="O2253">
        <f t="shared" si="108"/>
        <v>134</v>
      </c>
      <c r="P2253" s="6">
        <f t="shared" si="109"/>
        <v>23.81</v>
      </c>
      <c r="Q2253" s="12" t="s">
        <v>8331</v>
      </c>
      <c r="R2253" t="s">
        <v>8349</v>
      </c>
      <c r="S2253">
        <f t="shared" si="110"/>
        <v>2014</v>
      </c>
    </row>
    <row r="2254" spans="1:19" ht="32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42588.327986111108</v>
      </c>
      <c r="J2254" s="10">
        <v>42573.327986111108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8"/>
        <v>272</v>
      </c>
      <c r="P2254" s="6">
        <f t="shared" si="109"/>
        <v>98.41</v>
      </c>
      <c r="Q2254" s="12" t="s">
        <v>8331</v>
      </c>
      <c r="R2254" t="s">
        <v>8349</v>
      </c>
      <c r="S2254">
        <f t="shared" si="110"/>
        <v>2016</v>
      </c>
    </row>
    <row r="2255" spans="1:19" ht="32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42326.672997685186</v>
      </c>
      <c r="J2255" s="10">
        <v>42296.631331018521</v>
      </c>
      <c r="K2255" t="b">
        <v>0</v>
      </c>
      <c r="L2255">
        <v>84</v>
      </c>
      <c r="M2255" t="b">
        <v>1</v>
      </c>
      <c r="N2255" t="s">
        <v>8295</v>
      </c>
      <c r="O2255">
        <f t="shared" si="108"/>
        <v>113</v>
      </c>
      <c r="P2255" s="6">
        <f t="shared" si="109"/>
        <v>107.32</v>
      </c>
      <c r="Q2255" s="12" t="s">
        <v>8331</v>
      </c>
      <c r="R2255" t="s">
        <v>8349</v>
      </c>
      <c r="S2255">
        <f t="shared" si="110"/>
        <v>2015</v>
      </c>
    </row>
    <row r="2256" spans="1:19" ht="16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42759.647777777776</v>
      </c>
      <c r="J2256" s="10">
        <v>42752.647777777776</v>
      </c>
      <c r="K2256" t="b">
        <v>0</v>
      </c>
      <c r="L2256">
        <v>197</v>
      </c>
      <c r="M2256" t="b">
        <v>1</v>
      </c>
      <c r="N2256" t="s">
        <v>8295</v>
      </c>
      <c r="O2256">
        <f t="shared" si="108"/>
        <v>460</v>
      </c>
      <c r="P2256" s="6">
        <f t="shared" si="109"/>
        <v>11.67</v>
      </c>
      <c r="Q2256" s="12" t="s">
        <v>8331</v>
      </c>
      <c r="R2256" t="s">
        <v>8349</v>
      </c>
      <c r="S2256">
        <f t="shared" si="110"/>
        <v>2017</v>
      </c>
    </row>
    <row r="2257" spans="1:19" ht="16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42497.951979166668</v>
      </c>
      <c r="J2257" s="10">
        <v>42467.951979166668</v>
      </c>
      <c r="K2257" t="b">
        <v>0</v>
      </c>
      <c r="L2257">
        <v>271</v>
      </c>
      <c r="M2257" t="b">
        <v>1</v>
      </c>
      <c r="N2257" t="s">
        <v>8295</v>
      </c>
      <c r="O2257">
        <f t="shared" si="108"/>
        <v>287</v>
      </c>
      <c r="P2257" s="6">
        <f t="shared" si="109"/>
        <v>41.78</v>
      </c>
      <c r="Q2257" s="12" t="s">
        <v>8331</v>
      </c>
      <c r="R2257" t="s">
        <v>8349</v>
      </c>
      <c r="S2257">
        <f t="shared" si="110"/>
        <v>2016</v>
      </c>
    </row>
    <row r="2258" spans="1:19" ht="32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42696.451921296291</v>
      </c>
      <c r="J2258" s="10">
        <v>42682.451921296291</v>
      </c>
      <c r="K2258" t="b">
        <v>0</v>
      </c>
      <c r="L2258">
        <v>50</v>
      </c>
      <c r="M2258" t="b">
        <v>1</v>
      </c>
      <c r="N2258" t="s">
        <v>8295</v>
      </c>
      <c r="O2258">
        <f t="shared" si="108"/>
        <v>223</v>
      </c>
      <c r="P2258" s="6">
        <f t="shared" si="109"/>
        <v>21.38</v>
      </c>
      <c r="Q2258" s="12" t="s">
        <v>8331</v>
      </c>
      <c r="R2258" t="s">
        <v>8349</v>
      </c>
      <c r="S2258">
        <f t="shared" si="110"/>
        <v>2016</v>
      </c>
    </row>
    <row r="2259" spans="1:19" ht="32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42540.958333333328</v>
      </c>
      <c r="J2259" s="10">
        <v>42505.936678240745</v>
      </c>
      <c r="K2259" t="b">
        <v>0</v>
      </c>
      <c r="L2259">
        <v>169</v>
      </c>
      <c r="M2259" t="b">
        <v>1</v>
      </c>
      <c r="N2259" t="s">
        <v>8295</v>
      </c>
      <c r="O2259">
        <f t="shared" si="108"/>
        <v>636</v>
      </c>
      <c r="P2259" s="6">
        <f t="shared" si="109"/>
        <v>94.1</v>
      </c>
      <c r="Q2259" s="12" t="s">
        <v>8331</v>
      </c>
      <c r="R2259" t="s">
        <v>8349</v>
      </c>
      <c r="S2259">
        <f t="shared" si="110"/>
        <v>2016</v>
      </c>
    </row>
    <row r="2260" spans="1:19" ht="16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42166.75100694444</v>
      </c>
      <c r="J2260" s="10">
        <v>42136.75100694444</v>
      </c>
      <c r="K2260" t="b">
        <v>0</v>
      </c>
      <c r="L2260">
        <v>205</v>
      </c>
      <c r="M2260" t="b">
        <v>1</v>
      </c>
      <c r="N2260" t="s">
        <v>8295</v>
      </c>
      <c r="O2260">
        <f t="shared" si="108"/>
        <v>147</v>
      </c>
      <c r="P2260" s="6">
        <f t="shared" si="109"/>
        <v>15.72</v>
      </c>
      <c r="Q2260" s="12" t="s">
        <v>8331</v>
      </c>
      <c r="R2260" t="s">
        <v>8349</v>
      </c>
      <c r="S2260">
        <f t="shared" si="110"/>
        <v>2015</v>
      </c>
    </row>
    <row r="2261" spans="1:19" ht="32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42712.804814814815</v>
      </c>
      <c r="J2261" s="10">
        <v>42702.804814814815</v>
      </c>
      <c r="K2261" t="b">
        <v>0</v>
      </c>
      <c r="L2261">
        <v>206</v>
      </c>
      <c r="M2261" t="b">
        <v>1</v>
      </c>
      <c r="N2261" t="s">
        <v>8295</v>
      </c>
      <c r="O2261">
        <f t="shared" si="108"/>
        <v>1867</v>
      </c>
      <c r="P2261" s="6">
        <f t="shared" si="109"/>
        <v>90.64</v>
      </c>
      <c r="Q2261" s="12" t="s">
        <v>8331</v>
      </c>
      <c r="R2261" t="s">
        <v>8349</v>
      </c>
      <c r="S2261">
        <f t="shared" si="110"/>
        <v>2016</v>
      </c>
    </row>
    <row r="2262" spans="1:19" ht="32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41724.975115740745</v>
      </c>
      <c r="J2262" s="10">
        <v>41695.016782407409</v>
      </c>
      <c r="K2262" t="b">
        <v>0</v>
      </c>
      <c r="L2262">
        <v>84</v>
      </c>
      <c r="M2262" t="b">
        <v>1</v>
      </c>
      <c r="N2262" t="s">
        <v>8295</v>
      </c>
      <c r="O2262">
        <f t="shared" si="108"/>
        <v>327</v>
      </c>
      <c r="P2262" s="6">
        <f t="shared" si="109"/>
        <v>97.3</v>
      </c>
      <c r="Q2262" s="12" t="s">
        <v>8331</v>
      </c>
      <c r="R2262" t="s">
        <v>8349</v>
      </c>
      <c r="S2262">
        <f t="shared" si="110"/>
        <v>2014</v>
      </c>
    </row>
    <row r="2263" spans="1:19" ht="32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42780.724768518514</v>
      </c>
      <c r="J2263" s="10">
        <v>42759.724768518514</v>
      </c>
      <c r="K2263" t="b">
        <v>0</v>
      </c>
      <c r="L2263">
        <v>210</v>
      </c>
      <c r="M2263" t="b">
        <v>1</v>
      </c>
      <c r="N2263" t="s">
        <v>8295</v>
      </c>
      <c r="O2263">
        <f t="shared" si="108"/>
        <v>780</v>
      </c>
      <c r="P2263" s="6">
        <f t="shared" si="109"/>
        <v>37.119999999999997</v>
      </c>
      <c r="Q2263" s="12" t="s">
        <v>8331</v>
      </c>
      <c r="R2263" t="s">
        <v>8349</v>
      </c>
      <c r="S2263">
        <f t="shared" si="110"/>
        <v>2017</v>
      </c>
    </row>
    <row r="2264" spans="1:19" ht="16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41961</v>
      </c>
      <c r="J2264" s="10">
        <v>41926.585162037038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8"/>
        <v>154</v>
      </c>
      <c r="P2264" s="6">
        <f t="shared" si="109"/>
        <v>28.1</v>
      </c>
      <c r="Q2264" s="12" t="s">
        <v>8331</v>
      </c>
      <c r="R2264" t="s">
        <v>8349</v>
      </c>
      <c r="S2264">
        <f t="shared" si="110"/>
        <v>2014</v>
      </c>
    </row>
    <row r="2265" spans="1:19" ht="3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42035.832326388889</v>
      </c>
      <c r="J2265" s="10">
        <v>42014.832326388889</v>
      </c>
      <c r="K2265" t="b">
        <v>0</v>
      </c>
      <c r="L2265">
        <v>60</v>
      </c>
      <c r="M2265" t="b">
        <v>1</v>
      </c>
      <c r="N2265" t="s">
        <v>8295</v>
      </c>
      <c r="O2265">
        <f t="shared" si="108"/>
        <v>116</v>
      </c>
      <c r="P2265" s="6">
        <f t="shared" si="109"/>
        <v>144.43</v>
      </c>
      <c r="Q2265" s="12" t="s">
        <v>8331</v>
      </c>
      <c r="R2265" t="s">
        <v>8349</v>
      </c>
      <c r="S2265">
        <f t="shared" si="110"/>
        <v>2015</v>
      </c>
    </row>
    <row r="2266" spans="1:19" ht="32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42513.125</v>
      </c>
      <c r="J2266" s="10">
        <v>42496.582337962958</v>
      </c>
      <c r="K2266" t="b">
        <v>0</v>
      </c>
      <c r="L2266">
        <v>445</v>
      </c>
      <c r="M2266" t="b">
        <v>1</v>
      </c>
      <c r="N2266" t="s">
        <v>8295</v>
      </c>
      <c r="O2266">
        <f t="shared" si="108"/>
        <v>180</v>
      </c>
      <c r="P2266" s="6">
        <f t="shared" si="109"/>
        <v>24.27</v>
      </c>
      <c r="Q2266" s="12" t="s">
        <v>8331</v>
      </c>
      <c r="R2266" t="s">
        <v>8349</v>
      </c>
      <c r="S2266">
        <f t="shared" si="110"/>
        <v>2016</v>
      </c>
    </row>
    <row r="2267" spans="1:19" ht="32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42696.853090277778</v>
      </c>
      <c r="J2267" s="10">
        <v>42689.853090277778</v>
      </c>
      <c r="K2267" t="b">
        <v>0</v>
      </c>
      <c r="L2267">
        <v>17</v>
      </c>
      <c r="M2267" t="b">
        <v>1</v>
      </c>
      <c r="N2267" t="s">
        <v>8295</v>
      </c>
      <c r="O2267">
        <f t="shared" si="108"/>
        <v>299</v>
      </c>
      <c r="P2267" s="6">
        <f t="shared" si="109"/>
        <v>35.119999999999997</v>
      </c>
      <c r="Q2267" s="12" t="s">
        <v>8331</v>
      </c>
      <c r="R2267" t="s">
        <v>8349</v>
      </c>
      <c r="S2267">
        <f t="shared" si="110"/>
        <v>2016</v>
      </c>
    </row>
    <row r="2268" spans="1:19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42487.083333333328</v>
      </c>
      <c r="J2268" s="10">
        <v>42469.874907407408</v>
      </c>
      <c r="K2268" t="b">
        <v>0</v>
      </c>
      <c r="L2268">
        <v>194</v>
      </c>
      <c r="M2268" t="b">
        <v>1</v>
      </c>
      <c r="N2268" t="s">
        <v>8295</v>
      </c>
      <c r="O2268">
        <f t="shared" si="108"/>
        <v>320</v>
      </c>
      <c r="P2268" s="6">
        <f t="shared" si="109"/>
        <v>24.76</v>
      </c>
      <c r="Q2268" s="12" t="s">
        <v>8331</v>
      </c>
      <c r="R2268" t="s">
        <v>8349</v>
      </c>
      <c r="S2268">
        <f t="shared" si="110"/>
        <v>2016</v>
      </c>
    </row>
    <row r="2269" spans="1:19" ht="32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41994.041666666672</v>
      </c>
      <c r="J2269" s="10">
        <v>41968.829826388886</v>
      </c>
      <c r="K2269" t="b">
        <v>0</v>
      </c>
      <c r="L2269">
        <v>404</v>
      </c>
      <c r="M2269" t="b">
        <v>1</v>
      </c>
      <c r="N2269" t="s">
        <v>8295</v>
      </c>
      <c r="O2269">
        <f t="shared" si="108"/>
        <v>381</v>
      </c>
      <c r="P2269" s="6">
        <f t="shared" si="109"/>
        <v>188.38</v>
      </c>
      <c r="Q2269" s="12" t="s">
        <v>8331</v>
      </c>
      <c r="R2269" t="s">
        <v>8349</v>
      </c>
      <c r="S2269">
        <f t="shared" si="110"/>
        <v>2014</v>
      </c>
    </row>
    <row r="2270" spans="1:19" ht="32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42806.082349537042</v>
      </c>
      <c r="J2270" s="10">
        <v>42776.082349537042</v>
      </c>
      <c r="K2270" t="b">
        <v>0</v>
      </c>
      <c r="L2270">
        <v>194</v>
      </c>
      <c r="M2270" t="b">
        <v>1</v>
      </c>
      <c r="N2270" t="s">
        <v>8295</v>
      </c>
      <c r="O2270">
        <f t="shared" si="108"/>
        <v>103</v>
      </c>
      <c r="P2270" s="6">
        <f t="shared" si="109"/>
        <v>148.08000000000001</v>
      </c>
      <c r="Q2270" s="12" t="s">
        <v>8331</v>
      </c>
      <c r="R2270" t="s">
        <v>8349</v>
      </c>
      <c r="S2270">
        <f t="shared" si="110"/>
        <v>2017</v>
      </c>
    </row>
    <row r="2271" spans="1:19" ht="32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42801.208333333328</v>
      </c>
      <c r="J2271" s="10">
        <v>42776.704432870371</v>
      </c>
      <c r="K2271" t="b">
        <v>0</v>
      </c>
      <c r="L2271">
        <v>902</v>
      </c>
      <c r="M2271" t="b">
        <v>1</v>
      </c>
      <c r="N2271" t="s">
        <v>8295</v>
      </c>
      <c r="O2271">
        <f t="shared" si="108"/>
        <v>1802</v>
      </c>
      <c r="P2271" s="6">
        <f t="shared" si="109"/>
        <v>49.93</v>
      </c>
      <c r="Q2271" s="12" t="s">
        <v>8331</v>
      </c>
      <c r="R2271" t="s">
        <v>8349</v>
      </c>
      <c r="S2271">
        <f t="shared" si="110"/>
        <v>2017</v>
      </c>
    </row>
    <row r="2272" spans="1:19" ht="32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42745.915972222225</v>
      </c>
      <c r="J2272" s="10">
        <v>42725.869363425925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8"/>
        <v>720</v>
      </c>
      <c r="P2272" s="6">
        <f t="shared" si="109"/>
        <v>107.82</v>
      </c>
      <c r="Q2272" s="12" t="s">
        <v>8331</v>
      </c>
      <c r="R2272" t="s">
        <v>8349</v>
      </c>
      <c r="S2272">
        <f t="shared" si="110"/>
        <v>2016</v>
      </c>
    </row>
    <row r="2273" spans="1:19" ht="32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42714.000046296293</v>
      </c>
      <c r="J2273" s="10">
        <v>42684.000046296293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8"/>
        <v>283</v>
      </c>
      <c r="P2273" s="6">
        <f t="shared" si="109"/>
        <v>42.63</v>
      </c>
      <c r="Q2273" s="12" t="s">
        <v>8331</v>
      </c>
      <c r="R2273" t="s">
        <v>8349</v>
      </c>
      <c r="S2273">
        <f t="shared" si="110"/>
        <v>2016</v>
      </c>
    </row>
    <row r="2274" spans="1:19" ht="3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42345.699490740742</v>
      </c>
      <c r="J2274" s="10">
        <v>42315.699490740742</v>
      </c>
      <c r="K2274" t="b">
        <v>0</v>
      </c>
      <c r="L2274">
        <v>944</v>
      </c>
      <c r="M2274" t="b">
        <v>1</v>
      </c>
      <c r="N2274" t="s">
        <v>8295</v>
      </c>
      <c r="O2274">
        <f t="shared" si="108"/>
        <v>1357</v>
      </c>
      <c r="P2274" s="6">
        <f t="shared" si="109"/>
        <v>14.37</v>
      </c>
      <c r="Q2274" s="12" t="s">
        <v>8331</v>
      </c>
      <c r="R2274" t="s">
        <v>8349</v>
      </c>
      <c r="S2274">
        <f t="shared" si="110"/>
        <v>2015</v>
      </c>
    </row>
    <row r="2275" spans="1:19" ht="32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42806.507430555561</v>
      </c>
      <c r="J2275" s="10">
        <v>42781.549097222218</v>
      </c>
      <c r="K2275" t="b">
        <v>0</v>
      </c>
      <c r="L2275">
        <v>147</v>
      </c>
      <c r="M2275" t="b">
        <v>1</v>
      </c>
      <c r="N2275" t="s">
        <v>8295</v>
      </c>
      <c r="O2275">
        <f t="shared" si="108"/>
        <v>220</v>
      </c>
      <c r="P2275" s="6">
        <f t="shared" si="109"/>
        <v>37.479999999999997</v>
      </c>
      <c r="Q2275" s="12" t="s">
        <v>8331</v>
      </c>
      <c r="R2275" t="s">
        <v>8349</v>
      </c>
      <c r="S2275">
        <f t="shared" si="110"/>
        <v>2017</v>
      </c>
    </row>
    <row r="2276" spans="1:19" ht="32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41693.500659722224</v>
      </c>
      <c r="J2276" s="10">
        <v>41663.500659722224</v>
      </c>
      <c r="K2276" t="b">
        <v>0</v>
      </c>
      <c r="L2276">
        <v>99</v>
      </c>
      <c r="M2276" t="b">
        <v>1</v>
      </c>
      <c r="N2276" t="s">
        <v>8295</v>
      </c>
      <c r="O2276">
        <f t="shared" si="108"/>
        <v>120</v>
      </c>
      <c r="P2276" s="6">
        <f t="shared" si="109"/>
        <v>30.2</v>
      </c>
      <c r="Q2276" s="12" t="s">
        <v>8331</v>
      </c>
      <c r="R2276" t="s">
        <v>8349</v>
      </c>
      <c r="S2276">
        <f t="shared" si="110"/>
        <v>2014</v>
      </c>
    </row>
    <row r="2277" spans="1:19" ht="32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41995.616655092592</v>
      </c>
      <c r="J2277" s="10">
        <v>41965.616655092592</v>
      </c>
      <c r="K2277" t="b">
        <v>0</v>
      </c>
      <c r="L2277">
        <v>79</v>
      </c>
      <c r="M2277" t="b">
        <v>1</v>
      </c>
      <c r="N2277" t="s">
        <v>8295</v>
      </c>
      <c r="O2277">
        <f t="shared" si="108"/>
        <v>408</v>
      </c>
      <c r="P2277" s="6">
        <f t="shared" si="109"/>
        <v>33.549999999999997</v>
      </c>
      <c r="Q2277" s="12" t="s">
        <v>8331</v>
      </c>
      <c r="R2277" t="s">
        <v>8349</v>
      </c>
      <c r="S2277">
        <f t="shared" si="110"/>
        <v>2014</v>
      </c>
    </row>
    <row r="2278" spans="1:19" ht="32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41644.651493055557</v>
      </c>
      <c r="J2278" s="10">
        <v>41614.651493055557</v>
      </c>
      <c r="K2278" t="b">
        <v>0</v>
      </c>
      <c r="L2278">
        <v>75</v>
      </c>
      <c r="M2278" t="b">
        <v>1</v>
      </c>
      <c r="N2278" t="s">
        <v>8295</v>
      </c>
      <c r="O2278">
        <f t="shared" si="108"/>
        <v>106</v>
      </c>
      <c r="P2278" s="6">
        <f t="shared" si="109"/>
        <v>64.75</v>
      </c>
      <c r="Q2278" s="12" t="s">
        <v>8331</v>
      </c>
      <c r="R2278" t="s">
        <v>8349</v>
      </c>
      <c r="S2278">
        <f t="shared" si="110"/>
        <v>2013</v>
      </c>
    </row>
    <row r="2279" spans="1:19" ht="32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40966.678506944445</v>
      </c>
      <c r="J2279" s="10">
        <v>40936.678506944445</v>
      </c>
      <c r="K2279" t="b">
        <v>0</v>
      </c>
      <c r="L2279">
        <v>207</v>
      </c>
      <c r="M2279" t="b">
        <v>1</v>
      </c>
      <c r="N2279" t="s">
        <v>8295</v>
      </c>
      <c r="O2279">
        <f t="shared" si="108"/>
        <v>141</v>
      </c>
      <c r="P2279" s="6">
        <f t="shared" si="109"/>
        <v>57.93</v>
      </c>
      <c r="Q2279" s="12" t="s">
        <v>8331</v>
      </c>
      <c r="R2279" t="s">
        <v>8349</v>
      </c>
      <c r="S2279">
        <f t="shared" si="110"/>
        <v>2012</v>
      </c>
    </row>
    <row r="2280" spans="1:19" ht="16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42372.957638888889</v>
      </c>
      <c r="J2280" s="10">
        <v>42338.709108796298</v>
      </c>
      <c r="K2280" t="b">
        <v>0</v>
      </c>
      <c r="L2280">
        <v>102</v>
      </c>
      <c r="M2280" t="b">
        <v>1</v>
      </c>
      <c r="N2280" t="s">
        <v>8295</v>
      </c>
      <c r="O2280">
        <f t="shared" si="108"/>
        <v>271</v>
      </c>
      <c r="P2280" s="6">
        <f t="shared" si="109"/>
        <v>53.08</v>
      </c>
      <c r="Q2280" s="12" t="s">
        <v>8331</v>
      </c>
      <c r="R2280" t="s">
        <v>8349</v>
      </c>
      <c r="S2280">
        <f t="shared" si="110"/>
        <v>2015</v>
      </c>
    </row>
    <row r="2281" spans="1:19" ht="32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42039.166666666672</v>
      </c>
      <c r="J2281" s="10">
        <v>42020.806701388894</v>
      </c>
      <c r="K2281" t="b">
        <v>0</v>
      </c>
      <c r="L2281">
        <v>32</v>
      </c>
      <c r="M2281" t="b">
        <v>1</v>
      </c>
      <c r="N2281" t="s">
        <v>8295</v>
      </c>
      <c r="O2281">
        <f t="shared" si="108"/>
        <v>154</v>
      </c>
      <c r="P2281" s="6">
        <f t="shared" si="109"/>
        <v>48.06</v>
      </c>
      <c r="Q2281" s="12" t="s">
        <v>8331</v>
      </c>
      <c r="R2281" t="s">
        <v>8349</v>
      </c>
      <c r="S2281">
        <f t="shared" si="110"/>
        <v>2015</v>
      </c>
    </row>
    <row r="2282" spans="1:19" ht="32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42264.624895833331</v>
      </c>
      <c r="J2282" s="10">
        <v>42234.624895833331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8"/>
        <v>404</v>
      </c>
      <c r="P2282" s="6">
        <f t="shared" si="109"/>
        <v>82.4</v>
      </c>
      <c r="Q2282" s="12" t="s">
        <v>8331</v>
      </c>
      <c r="R2282" t="s">
        <v>8349</v>
      </c>
      <c r="S2282">
        <f t="shared" si="110"/>
        <v>2015</v>
      </c>
    </row>
    <row r="2283" spans="1:19" ht="32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40749.284722222219</v>
      </c>
      <c r="J2283" s="10">
        <v>40687.285844907405</v>
      </c>
      <c r="K2283" t="b">
        <v>0</v>
      </c>
      <c r="L2283">
        <v>11</v>
      </c>
      <c r="M2283" t="b">
        <v>1</v>
      </c>
      <c r="N2283" t="s">
        <v>8274</v>
      </c>
      <c r="O2283">
        <f t="shared" si="108"/>
        <v>185</v>
      </c>
      <c r="P2283" s="6">
        <f t="shared" si="109"/>
        <v>50.45</v>
      </c>
      <c r="Q2283" s="12" t="s">
        <v>8323</v>
      </c>
      <c r="R2283" t="s">
        <v>8324</v>
      </c>
      <c r="S2283">
        <f t="shared" si="110"/>
        <v>2011</v>
      </c>
    </row>
    <row r="2284" spans="1:19" ht="16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42383.17460648148</v>
      </c>
      <c r="J2284" s="10">
        <v>42323.17460648148</v>
      </c>
      <c r="K2284" t="b">
        <v>0</v>
      </c>
      <c r="L2284">
        <v>12</v>
      </c>
      <c r="M2284" t="b">
        <v>1</v>
      </c>
      <c r="N2284" t="s">
        <v>8274</v>
      </c>
      <c r="O2284">
        <f t="shared" si="108"/>
        <v>185</v>
      </c>
      <c r="P2284" s="6">
        <f t="shared" si="109"/>
        <v>115.83</v>
      </c>
      <c r="Q2284" s="12" t="s">
        <v>8323</v>
      </c>
      <c r="R2284" t="s">
        <v>8324</v>
      </c>
      <c r="S2284">
        <f t="shared" si="110"/>
        <v>2015</v>
      </c>
    </row>
    <row r="2285" spans="1:19" ht="32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41038.083379629628</v>
      </c>
      <c r="J2285" s="10">
        <v>40978.125046296293</v>
      </c>
      <c r="K2285" t="b">
        <v>0</v>
      </c>
      <c r="L2285">
        <v>48</v>
      </c>
      <c r="M2285" t="b">
        <v>1</v>
      </c>
      <c r="N2285" t="s">
        <v>8274</v>
      </c>
      <c r="O2285">
        <f t="shared" si="108"/>
        <v>101</v>
      </c>
      <c r="P2285" s="6">
        <f t="shared" si="109"/>
        <v>63.03</v>
      </c>
      <c r="Q2285" s="12" t="s">
        <v>8323</v>
      </c>
      <c r="R2285" t="s">
        <v>8324</v>
      </c>
      <c r="S2285">
        <f t="shared" si="110"/>
        <v>2012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40614.166666666664</v>
      </c>
      <c r="J2286" s="10">
        <v>40585.796817129631</v>
      </c>
      <c r="K2286" t="b">
        <v>0</v>
      </c>
      <c r="L2286">
        <v>59</v>
      </c>
      <c r="M2286" t="b">
        <v>1</v>
      </c>
      <c r="N2286" t="s">
        <v>8274</v>
      </c>
      <c r="O2286">
        <f t="shared" si="108"/>
        <v>106</v>
      </c>
      <c r="P2286" s="6">
        <f t="shared" si="109"/>
        <v>108.02</v>
      </c>
      <c r="Q2286" s="12" t="s">
        <v>8323</v>
      </c>
      <c r="R2286" t="s">
        <v>8324</v>
      </c>
      <c r="S2286">
        <f t="shared" si="110"/>
        <v>2011</v>
      </c>
    </row>
    <row r="2287" spans="1:19" ht="32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41089.185682870375</v>
      </c>
      <c r="J2287" s="10">
        <v>41059.185682870375</v>
      </c>
      <c r="K2287" t="b">
        <v>0</v>
      </c>
      <c r="L2287">
        <v>79</v>
      </c>
      <c r="M2287" t="b">
        <v>1</v>
      </c>
      <c r="N2287" t="s">
        <v>8274</v>
      </c>
      <c r="O2287">
        <f t="shared" si="108"/>
        <v>121</v>
      </c>
      <c r="P2287" s="6">
        <f t="shared" si="109"/>
        <v>46.09</v>
      </c>
      <c r="Q2287" s="12" t="s">
        <v>8323</v>
      </c>
      <c r="R2287" t="s">
        <v>8324</v>
      </c>
      <c r="S2287">
        <f t="shared" si="110"/>
        <v>2012</v>
      </c>
    </row>
    <row r="2288" spans="1:19" ht="32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41523.165972222225</v>
      </c>
      <c r="J2288" s="10">
        <v>41494.963587962964</v>
      </c>
      <c r="K2288" t="b">
        <v>0</v>
      </c>
      <c r="L2288">
        <v>14</v>
      </c>
      <c r="M2288" t="b">
        <v>1</v>
      </c>
      <c r="N2288" t="s">
        <v>8274</v>
      </c>
      <c r="O2288">
        <f t="shared" si="108"/>
        <v>100</v>
      </c>
      <c r="P2288" s="6">
        <f t="shared" si="109"/>
        <v>107.21</v>
      </c>
      <c r="Q2288" s="12" t="s">
        <v>8323</v>
      </c>
      <c r="R2288" t="s">
        <v>8324</v>
      </c>
      <c r="S2288">
        <f t="shared" si="110"/>
        <v>2013</v>
      </c>
    </row>
    <row r="2289" spans="1:19" ht="32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41813.667361111111</v>
      </c>
      <c r="J2289" s="10">
        <v>41792.667361111111</v>
      </c>
      <c r="K2289" t="b">
        <v>0</v>
      </c>
      <c r="L2289">
        <v>106</v>
      </c>
      <c r="M2289" t="b">
        <v>1</v>
      </c>
      <c r="N2289" t="s">
        <v>8274</v>
      </c>
      <c r="O2289">
        <f t="shared" si="108"/>
        <v>120</v>
      </c>
      <c r="P2289" s="6">
        <f t="shared" si="109"/>
        <v>50.93</v>
      </c>
      <c r="Q2289" s="12" t="s">
        <v>8323</v>
      </c>
      <c r="R2289" t="s">
        <v>8324</v>
      </c>
      <c r="S2289">
        <f t="shared" si="110"/>
        <v>2014</v>
      </c>
    </row>
    <row r="2290" spans="1:19" ht="32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41086.75</v>
      </c>
      <c r="J2290" s="10">
        <v>41067.827418981484</v>
      </c>
      <c r="K2290" t="b">
        <v>0</v>
      </c>
      <c r="L2290">
        <v>25</v>
      </c>
      <c r="M2290" t="b">
        <v>1</v>
      </c>
      <c r="N2290" t="s">
        <v>8274</v>
      </c>
      <c r="O2290">
        <f t="shared" si="108"/>
        <v>100</v>
      </c>
      <c r="P2290" s="6">
        <f t="shared" si="109"/>
        <v>40.04</v>
      </c>
      <c r="Q2290" s="12" t="s">
        <v>8323</v>
      </c>
      <c r="R2290" t="s">
        <v>8324</v>
      </c>
      <c r="S2290">
        <f t="shared" si="110"/>
        <v>2012</v>
      </c>
    </row>
    <row r="2291" spans="1:19" ht="32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41614.973611111112</v>
      </c>
      <c r="J2291" s="10">
        <v>41571.998379629629</v>
      </c>
      <c r="K2291" t="b">
        <v>0</v>
      </c>
      <c r="L2291">
        <v>25</v>
      </c>
      <c r="M2291" t="b">
        <v>1</v>
      </c>
      <c r="N2291" t="s">
        <v>8274</v>
      </c>
      <c r="O2291">
        <f t="shared" si="108"/>
        <v>107</v>
      </c>
      <c r="P2291" s="6">
        <f t="shared" si="109"/>
        <v>64.44</v>
      </c>
      <c r="Q2291" s="12" t="s">
        <v>8323</v>
      </c>
      <c r="R2291" t="s">
        <v>8324</v>
      </c>
      <c r="S2291">
        <f t="shared" si="110"/>
        <v>2013</v>
      </c>
    </row>
    <row r="2292" spans="1:19" ht="32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40148.708333333336</v>
      </c>
      <c r="J2292" s="10">
        <v>40070.253819444442</v>
      </c>
      <c r="K2292" t="b">
        <v>0</v>
      </c>
      <c r="L2292">
        <v>29</v>
      </c>
      <c r="M2292" t="b">
        <v>1</v>
      </c>
      <c r="N2292" t="s">
        <v>8274</v>
      </c>
      <c r="O2292">
        <f t="shared" si="108"/>
        <v>104</v>
      </c>
      <c r="P2292" s="6">
        <f t="shared" si="109"/>
        <v>53.83</v>
      </c>
      <c r="Q2292" s="12" t="s">
        <v>8323</v>
      </c>
      <c r="R2292" t="s">
        <v>8324</v>
      </c>
      <c r="S2292">
        <f t="shared" si="110"/>
        <v>2009</v>
      </c>
    </row>
    <row r="2293" spans="1:19" ht="32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41022.166666666664</v>
      </c>
      <c r="J2293" s="10">
        <v>40987.977060185185</v>
      </c>
      <c r="K2293" t="b">
        <v>0</v>
      </c>
      <c r="L2293">
        <v>43</v>
      </c>
      <c r="M2293" t="b">
        <v>1</v>
      </c>
      <c r="N2293" t="s">
        <v>8274</v>
      </c>
      <c r="O2293">
        <f t="shared" si="108"/>
        <v>173</v>
      </c>
      <c r="P2293" s="6">
        <f t="shared" si="109"/>
        <v>100.47</v>
      </c>
      <c r="Q2293" s="12" t="s">
        <v>8323</v>
      </c>
      <c r="R2293" t="s">
        <v>8324</v>
      </c>
      <c r="S2293">
        <f t="shared" si="110"/>
        <v>2012</v>
      </c>
    </row>
    <row r="2294" spans="1:19" ht="32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41017.697638888887</v>
      </c>
      <c r="J2294" s="10">
        <v>40987.697638888887</v>
      </c>
      <c r="K2294" t="b">
        <v>0</v>
      </c>
      <c r="L2294">
        <v>46</v>
      </c>
      <c r="M2294" t="b">
        <v>1</v>
      </c>
      <c r="N2294" t="s">
        <v>8274</v>
      </c>
      <c r="O2294">
        <f t="shared" si="108"/>
        <v>107</v>
      </c>
      <c r="P2294" s="6">
        <f t="shared" si="109"/>
        <v>46.63</v>
      </c>
      <c r="Q2294" s="12" t="s">
        <v>8323</v>
      </c>
      <c r="R2294" t="s">
        <v>8324</v>
      </c>
      <c r="S2294">
        <f t="shared" si="110"/>
        <v>2012</v>
      </c>
    </row>
    <row r="2295" spans="1:19" ht="16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41177.165972222225</v>
      </c>
      <c r="J2295" s="10">
        <v>41151.708321759259</v>
      </c>
      <c r="K2295" t="b">
        <v>0</v>
      </c>
      <c r="L2295">
        <v>27</v>
      </c>
      <c r="M2295" t="b">
        <v>1</v>
      </c>
      <c r="N2295" t="s">
        <v>8274</v>
      </c>
      <c r="O2295">
        <f t="shared" si="108"/>
        <v>108</v>
      </c>
      <c r="P2295" s="6">
        <f t="shared" si="109"/>
        <v>34.07</v>
      </c>
      <c r="Q2295" s="12" t="s">
        <v>8323</v>
      </c>
      <c r="R2295" t="s">
        <v>8324</v>
      </c>
      <c r="S2295">
        <f t="shared" si="110"/>
        <v>2012</v>
      </c>
    </row>
    <row r="2296" spans="1:19" ht="32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41294.72314814815</v>
      </c>
      <c r="J2296" s="10">
        <v>41264.72314814815</v>
      </c>
      <c r="K2296" t="b">
        <v>0</v>
      </c>
      <c r="L2296">
        <v>112</v>
      </c>
      <c r="M2296" t="b">
        <v>1</v>
      </c>
      <c r="N2296" t="s">
        <v>8274</v>
      </c>
      <c r="O2296">
        <f t="shared" si="108"/>
        <v>146</v>
      </c>
      <c r="P2296" s="6">
        <f t="shared" si="109"/>
        <v>65.209999999999994</v>
      </c>
      <c r="Q2296" s="12" t="s">
        <v>8323</v>
      </c>
      <c r="R2296" t="s">
        <v>8324</v>
      </c>
      <c r="S2296">
        <f t="shared" si="110"/>
        <v>2012</v>
      </c>
    </row>
    <row r="2297" spans="1:19" ht="32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41300.954351851848</v>
      </c>
      <c r="J2297" s="10">
        <v>41270.954351851848</v>
      </c>
      <c r="K2297" t="b">
        <v>0</v>
      </c>
      <c r="L2297">
        <v>34</v>
      </c>
      <c r="M2297" t="b">
        <v>1</v>
      </c>
      <c r="N2297" t="s">
        <v>8274</v>
      </c>
      <c r="O2297">
        <f t="shared" si="108"/>
        <v>125</v>
      </c>
      <c r="P2297" s="6">
        <f t="shared" si="109"/>
        <v>44.21</v>
      </c>
      <c r="Q2297" s="12" t="s">
        <v>8323</v>
      </c>
      <c r="R2297" t="s">
        <v>8324</v>
      </c>
      <c r="S2297">
        <f t="shared" si="110"/>
        <v>2012</v>
      </c>
    </row>
    <row r="2298" spans="1:19" ht="32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40962.731782407405</v>
      </c>
      <c r="J2298" s="10">
        <v>40927.731782407405</v>
      </c>
      <c r="K2298" t="b">
        <v>0</v>
      </c>
      <c r="L2298">
        <v>145</v>
      </c>
      <c r="M2298" t="b">
        <v>1</v>
      </c>
      <c r="N2298" t="s">
        <v>8274</v>
      </c>
      <c r="O2298">
        <f t="shared" si="108"/>
        <v>149</v>
      </c>
      <c r="P2298" s="6">
        <f t="shared" si="109"/>
        <v>71.97</v>
      </c>
      <c r="Q2298" s="12" t="s">
        <v>8323</v>
      </c>
      <c r="R2298" t="s">
        <v>8324</v>
      </c>
      <c r="S2298">
        <f t="shared" si="110"/>
        <v>2012</v>
      </c>
    </row>
    <row r="2299" spans="1:19" ht="16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40982.165972222225</v>
      </c>
      <c r="J2299" s="10">
        <v>40948.042233796295</v>
      </c>
      <c r="K2299" t="b">
        <v>0</v>
      </c>
      <c r="L2299">
        <v>19</v>
      </c>
      <c r="M2299" t="b">
        <v>1</v>
      </c>
      <c r="N2299" t="s">
        <v>8274</v>
      </c>
      <c r="O2299">
        <f t="shared" si="108"/>
        <v>101</v>
      </c>
      <c r="P2299" s="6">
        <f t="shared" si="109"/>
        <v>52.95</v>
      </c>
      <c r="Q2299" s="12" t="s">
        <v>8323</v>
      </c>
      <c r="R2299" t="s">
        <v>8324</v>
      </c>
      <c r="S2299">
        <f t="shared" si="110"/>
        <v>2012</v>
      </c>
    </row>
    <row r="2300" spans="1:19" ht="16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41724.798993055556</v>
      </c>
      <c r="J2300" s="10">
        <v>41694.84065972222</v>
      </c>
      <c r="K2300" t="b">
        <v>0</v>
      </c>
      <c r="L2300">
        <v>288</v>
      </c>
      <c r="M2300" t="b">
        <v>1</v>
      </c>
      <c r="N2300" t="s">
        <v>8274</v>
      </c>
      <c r="O2300">
        <f t="shared" si="108"/>
        <v>105</v>
      </c>
      <c r="P2300" s="6">
        <f t="shared" si="109"/>
        <v>109.45</v>
      </c>
      <c r="Q2300" s="12" t="s">
        <v>8323</v>
      </c>
      <c r="R2300" t="s">
        <v>8324</v>
      </c>
      <c r="S2300">
        <f t="shared" si="110"/>
        <v>2014</v>
      </c>
    </row>
    <row r="2301" spans="1:19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40580.032511574071</v>
      </c>
      <c r="J2301" s="10">
        <v>40565.032511574071</v>
      </c>
      <c r="K2301" t="b">
        <v>0</v>
      </c>
      <c r="L2301">
        <v>14</v>
      </c>
      <c r="M2301" t="b">
        <v>1</v>
      </c>
      <c r="N2301" t="s">
        <v>8274</v>
      </c>
      <c r="O2301">
        <f t="shared" si="108"/>
        <v>350</v>
      </c>
      <c r="P2301" s="6">
        <f t="shared" si="109"/>
        <v>75.040000000000006</v>
      </c>
      <c r="Q2301" s="12" t="s">
        <v>8323</v>
      </c>
      <c r="R2301" t="s">
        <v>8324</v>
      </c>
      <c r="S2301">
        <f t="shared" si="110"/>
        <v>2011</v>
      </c>
    </row>
    <row r="2302" spans="1:19" ht="32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41088.727037037039</v>
      </c>
      <c r="J2302" s="10">
        <v>41074.727037037039</v>
      </c>
      <c r="K2302" t="b">
        <v>0</v>
      </c>
      <c r="L2302">
        <v>7</v>
      </c>
      <c r="M2302" t="b">
        <v>1</v>
      </c>
      <c r="N2302" t="s">
        <v>8274</v>
      </c>
      <c r="O2302">
        <f t="shared" si="108"/>
        <v>101</v>
      </c>
      <c r="P2302" s="6">
        <f t="shared" si="109"/>
        <v>115.71</v>
      </c>
      <c r="Q2302" s="12" t="s">
        <v>8323</v>
      </c>
      <c r="R2302" t="s">
        <v>8324</v>
      </c>
      <c r="S2302">
        <f t="shared" si="110"/>
        <v>2012</v>
      </c>
    </row>
    <row r="2303" spans="1:19" ht="16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41446.146944444445</v>
      </c>
      <c r="J2303" s="10">
        <v>41416.146944444445</v>
      </c>
      <c r="K2303" t="b">
        <v>1</v>
      </c>
      <c r="L2303">
        <v>211</v>
      </c>
      <c r="M2303" t="b">
        <v>1</v>
      </c>
      <c r="N2303" t="s">
        <v>8277</v>
      </c>
      <c r="O2303">
        <f t="shared" si="108"/>
        <v>134</v>
      </c>
      <c r="P2303" s="6">
        <f t="shared" si="109"/>
        <v>31.66</v>
      </c>
      <c r="Q2303" s="12" t="s">
        <v>8323</v>
      </c>
      <c r="R2303" t="s">
        <v>8327</v>
      </c>
      <c r="S2303">
        <f t="shared" si="110"/>
        <v>2013</v>
      </c>
    </row>
    <row r="2304" spans="1:19" ht="32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41639.291666666664</v>
      </c>
      <c r="J2304" s="10">
        <v>41605.868449074071</v>
      </c>
      <c r="K2304" t="b">
        <v>1</v>
      </c>
      <c r="L2304">
        <v>85</v>
      </c>
      <c r="M2304" t="b">
        <v>1</v>
      </c>
      <c r="N2304" t="s">
        <v>8277</v>
      </c>
      <c r="O2304">
        <f t="shared" si="108"/>
        <v>171</v>
      </c>
      <c r="P2304" s="6">
        <f t="shared" si="109"/>
        <v>46.18</v>
      </c>
      <c r="Q2304" s="12" t="s">
        <v>8323</v>
      </c>
      <c r="R2304" t="s">
        <v>8327</v>
      </c>
      <c r="S2304">
        <f t="shared" si="110"/>
        <v>2013</v>
      </c>
    </row>
    <row r="2305" spans="1:19" ht="32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40890.152731481481</v>
      </c>
      <c r="J2305" s="10">
        <v>40850.111064814817</v>
      </c>
      <c r="K2305" t="b">
        <v>1</v>
      </c>
      <c r="L2305">
        <v>103</v>
      </c>
      <c r="M2305" t="b">
        <v>1</v>
      </c>
      <c r="N2305" t="s">
        <v>8277</v>
      </c>
      <c r="O2305">
        <f t="shared" si="108"/>
        <v>109</v>
      </c>
      <c r="P2305" s="6">
        <f t="shared" si="109"/>
        <v>68.48</v>
      </c>
      <c r="Q2305" s="12" t="s">
        <v>8323</v>
      </c>
      <c r="R2305" t="s">
        <v>8327</v>
      </c>
      <c r="S2305">
        <f t="shared" si="110"/>
        <v>2011</v>
      </c>
    </row>
    <row r="2306" spans="1:19" ht="3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40544.207638888889</v>
      </c>
      <c r="J2306" s="10">
        <v>40502.815868055557</v>
      </c>
      <c r="K2306" t="b">
        <v>1</v>
      </c>
      <c r="L2306">
        <v>113</v>
      </c>
      <c r="M2306" t="b">
        <v>1</v>
      </c>
      <c r="N2306" t="s">
        <v>8277</v>
      </c>
      <c r="O2306">
        <f t="shared" si="108"/>
        <v>101</v>
      </c>
      <c r="P2306" s="6">
        <f t="shared" si="109"/>
        <v>53.47</v>
      </c>
      <c r="Q2306" s="12" t="s">
        <v>8323</v>
      </c>
      <c r="R2306" t="s">
        <v>8327</v>
      </c>
      <c r="S2306">
        <f t="shared" si="110"/>
        <v>2010</v>
      </c>
    </row>
    <row r="2307" spans="1:19" ht="32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41859.75</v>
      </c>
      <c r="J2307" s="10">
        <v>41834.695277777777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 s="6">
        <f t="shared" si="109"/>
        <v>109.11</v>
      </c>
      <c r="Q2307" s="12" t="s">
        <v>8323</v>
      </c>
      <c r="R2307" t="s">
        <v>8327</v>
      </c>
      <c r="S2307">
        <f t="shared" si="110"/>
        <v>2014</v>
      </c>
    </row>
    <row r="2308" spans="1:19" ht="32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40978.16815972222</v>
      </c>
      <c r="J2308" s="10">
        <v>40948.16815972222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 s="6">
        <f t="shared" si="109"/>
        <v>51.19</v>
      </c>
      <c r="Q2308" s="12" t="s">
        <v>8323</v>
      </c>
      <c r="R2308" t="s">
        <v>8327</v>
      </c>
      <c r="S2308">
        <f t="shared" si="110"/>
        <v>2012</v>
      </c>
    </row>
    <row r="2309" spans="1:19" ht="32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41034.802407407406</v>
      </c>
      <c r="J2309" s="10">
        <v>41004.802465277782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 s="6">
        <f t="shared" si="109"/>
        <v>27.94</v>
      </c>
      <c r="Q2309" s="12" t="s">
        <v>8323</v>
      </c>
      <c r="R2309" t="s">
        <v>8327</v>
      </c>
      <c r="S2309">
        <f t="shared" si="110"/>
        <v>2012</v>
      </c>
    </row>
    <row r="2310" spans="1:19" ht="32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41880.041666666664</v>
      </c>
      <c r="J2310" s="10">
        <v>41851.962916666671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 s="6">
        <f t="shared" si="109"/>
        <v>82.5</v>
      </c>
      <c r="Q2310" s="12" t="s">
        <v>8323</v>
      </c>
      <c r="R2310" t="s">
        <v>8327</v>
      </c>
      <c r="S2310">
        <f t="shared" si="110"/>
        <v>2014</v>
      </c>
    </row>
    <row r="2311" spans="1:19" ht="32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41342.987696759257</v>
      </c>
      <c r="J2311" s="10">
        <v>41307.987696759257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 s="6">
        <f t="shared" si="109"/>
        <v>59.82</v>
      </c>
      <c r="Q2311" s="12" t="s">
        <v>8323</v>
      </c>
      <c r="R2311" t="s">
        <v>8327</v>
      </c>
      <c r="S2311">
        <f t="shared" si="110"/>
        <v>2013</v>
      </c>
    </row>
    <row r="2312" spans="1:19" ht="32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41354.752488425926</v>
      </c>
      <c r="J2312" s="10">
        <v>41324.79415509259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 s="6">
        <f t="shared" si="109"/>
        <v>64.819999999999993</v>
      </c>
      <c r="Q2312" s="12" t="s">
        <v>8323</v>
      </c>
      <c r="R2312" t="s">
        <v>8327</v>
      </c>
      <c r="S2312">
        <f t="shared" si="110"/>
        <v>2013</v>
      </c>
    </row>
    <row r="2313" spans="1:19" ht="32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41766.004502314812</v>
      </c>
      <c r="J2313" s="10">
        <v>41736.004502314812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 s="6">
        <f t="shared" si="109"/>
        <v>90.1</v>
      </c>
      <c r="Q2313" s="12" t="s">
        <v>8323</v>
      </c>
      <c r="R2313" t="s">
        <v>8327</v>
      </c>
      <c r="S2313">
        <f t="shared" si="110"/>
        <v>2014</v>
      </c>
    </row>
    <row r="2314" spans="1:19" ht="32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41747.958333333336</v>
      </c>
      <c r="J2314" s="10">
        <v>41716.632847222223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11">ROUND(E2314/D2314*100,0)</f>
        <v>108</v>
      </c>
      <c r="P2314" s="6">
        <f t="shared" ref="P2314:P2377" si="112">IFERROR(ROUND(E2314/L2314,2),"0")</f>
        <v>40.96</v>
      </c>
      <c r="Q2314" s="12" t="s">
        <v>8323</v>
      </c>
      <c r="R2314" t="s">
        <v>8327</v>
      </c>
      <c r="S2314">
        <f t="shared" ref="S2314:S2377" si="113">YEAR(J2314)</f>
        <v>2014</v>
      </c>
    </row>
    <row r="2315" spans="1:19" ht="16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41032.958634259259</v>
      </c>
      <c r="J2315" s="10">
        <v>41002.958634259259</v>
      </c>
      <c r="K2315" t="b">
        <v>1</v>
      </c>
      <c r="L2315">
        <v>157</v>
      </c>
      <c r="M2315" t="b">
        <v>1</v>
      </c>
      <c r="N2315" t="s">
        <v>8277</v>
      </c>
      <c r="O2315">
        <f t="shared" si="111"/>
        <v>176</v>
      </c>
      <c r="P2315" s="6">
        <f t="shared" si="112"/>
        <v>56</v>
      </c>
      <c r="Q2315" s="12" t="s">
        <v>8323</v>
      </c>
      <c r="R2315" t="s">
        <v>8327</v>
      </c>
      <c r="S2315">
        <f t="shared" si="113"/>
        <v>2012</v>
      </c>
    </row>
    <row r="2316" spans="1:19" ht="32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41067.551585648151</v>
      </c>
      <c r="J2316" s="10">
        <v>41037.551585648151</v>
      </c>
      <c r="K2316" t="b">
        <v>1</v>
      </c>
      <c r="L2316">
        <v>50</v>
      </c>
      <c r="M2316" t="b">
        <v>1</v>
      </c>
      <c r="N2316" t="s">
        <v>8277</v>
      </c>
      <c r="O2316">
        <f t="shared" si="111"/>
        <v>157</v>
      </c>
      <c r="P2316" s="6">
        <f t="shared" si="112"/>
        <v>37.67</v>
      </c>
      <c r="Q2316" s="12" t="s">
        <v>8323</v>
      </c>
      <c r="R2316" t="s">
        <v>8327</v>
      </c>
      <c r="S2316">
        <f t="shared" si="113"/>
        <v>2012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41034.72619212963</v>
      </c>
      <c r="J2317" s="10">
        <v>41004.72619212963</v>
      </c>
      <c r="K2317" t="b">
        <v>1</v>
      </c>
      <c r="L2317">
        <v>64</v>
      </c>
      <c r="M2317" t="b">
        <v>1</v>
      </c>
      <c r="N2317" t="s">
        <v>8277</v>
      </c>
      <c r="O2317">
        <f t="shared" si="111"/>
        <v>103</v>
      </c>
      <c r="P2317" s="6">
        <f t="shared" si="112"/>
        <v>40.08</v>
      </c>
      <c r="Q2317" s="12" t="s">
        <v>8323</v>
      </c>
      <c r="R2317" t="s">
        <v>8327</v>
      </c>
      <c r="S2317">
        <f t="shared" si="113"/>
        <v>2012</v>
      </c>
    </row>
    <row r="2318" spans="1:19" ht="3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40156.766666666663</v>
      </c>
      <c r="J2318" s="10">
        <v>40079.725115740745</v>
      </c>
      <c r="K2318" t="b">
        <v>1</v>
      </c>
      <c r="L2318">
        <v>200</v>
      </c>
      <c r="M2318" t="b">
        <v>1</v>
      </c>
      <c r="N2318" t="s">
        <v>8277</v>
      </c>
      <c r="O2318">
        <f t="shared" si="111"/>
        <v>104</v>
      </c>
      <c r="P2318" s="6">
        <f t="shared" si="112"/>
        <v>78.03</v>
      </c>
      <c r="Q2318" s="12" t="s">
        <v>8323</v>
      </c>
      <c r="R2318" t="s">
        <v>8327</v>
      </c>
      <c r="S2318">
        <f t="shared" si="113"/>
        <v>2009</v>
      </c>
    </row>
    <row r="2319" spans="1:19" ht="32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40224.208333333336</v>
      </c>
      <c r="J2319" s="10">
        <v>40192.542233796295</v>
      </c>
      <c r="K2319" t="b">
        <v>1</v>
      </c>
      <c r="L2319">
        <v>22</v>
      </c>
      <c r="M2319" t="b">
        <v>1</v>
      </c>
      <c r="N2319" t="s">
        <v>8277</v>
      </c>
      <c r="O2319">
        <f t="shared" si="111"/>
        <v>104</v>
      </c>
      <c r="P2319" s="6">
        <f t="shared" si="112"/>
        <v>18.91</v>
      </c>
      <c r="Q2319" s="12" t="s">
        <v>8323</v>
      </c>
      <c r="R2319" t="s">
        <v>8327</v>
      </c>
      <c r="S2319">
        <f t="shared" si="113"/>
        <v>2010</v>
      </c>
    </row>
    <row r="2320" spans="1:19" ht="32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40082.165972222225</v>
      </c>
      <c r="J2320" s="10">
        <v>40050.643680555557</v>
      </c>
      <c r="K2320" t="b">
        <v>1</v>
      </c>
      <c r="L2320">
        <v>163</v>
      </c>
      <c r="M2320" t="b">
        <v>1</v>
      </c>
      <c r="N2320" t="s">
        <v>8277</v>
      </c>
      <c r="O2320">
        <f t="shared" si="111"/>
        <v>121</v>
      </c>
      <c r="P2320" s="6">
        <f t="shared" si="112"/>
        <v>37.130000000000003</v>
      </c>
      <c r="Q2320" s="12" t="s">
        <v>8323</v>
      </c>
      <c r="R2320" t="s">
        <v>8327</v>
      </c>
      <c r="S2320">
        <f t="shared" si="113"/>
        <v>2009</v>
      </c>
    </row>
    <row r="2321" spans="1:19" ht="32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41623.082002314812</v>
      </c>
      <c r="J2321" s="10">
        <v>41593.082002314812</v>
      </c>
      <c r="K2321" t="b">
        <v>1</v>
      </c>
      <c r="L2321">
        <v>77</v>
      </c>
      <c r="M2321" t="b">
        <v>1</v>
      </c>
      <c r="N2321" t="s">
        <v>8277</v>
      </c>
      <c r="O2321">
        <f t="shared" si="111"/>
        <v>108</v>
      </c>
      <c r="P2321" s="6">
        <f t="shared" si="112"/>
        <v>41.96</v>
      </c>
      <c r="Q2321" s="12" t="s">
        <v>8323</v>
      </c>
      <c r="R2321" t="s">
        <v>8327</v>
      </c>
      <c r="S2321">
        <f t="shared" si="113"/>
        <v>2013</v>
      </c>
    </row>
    <row r="2322" spans="1:19" ht="32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41731.775462962964</v>
      </c>
      <c r="J2322" s="10">
        <v>41696.817129629628</v>
      </c>
      <c r="K2322" t="b">
        <v>1</v>
      </c>
      <c r="L2322">
        <v>89</v>
      </c>
      <c r="M2322" t="b">
        <v>1</v>
      </c>
      <c r="N2322" t="s">
        <v>8277</v>
      </c>
      <c r="O2322">
        <f t="shared" si="111"/>
        <v>109</v>
      </c>
      <c r="P2322" s="6">
        <f t="shared" si="112"/>
        <v>61.04</v>
      </c>
      <c r="Q2322" s="12" t="s">
        <v>8323</v>
      </c>
      <c r="R2322" t="s">
        <v>8327</v>
      </c>
      <c r="S2322">
        <f t="shared" si="113"/>
        <v>2014</v>
      </c>
    </row>
    <row r="2323" spans="1:19" ht="3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42829.21876157407</v>
      </c>
      <c r="J2323" s="10">
        <v>42799.260428240741</v>
      </c>
      <c r="K2323" t="b">
        <v>0</v>
      </c>
      <c r="L2323">
        <v>64</v>
      </c>
      <c r="M2323" t="b">
        <v>0</v>
      </c>
      <c r="N2323" t="s">
        <v>8296</v>
      </c>
      <c r="O2323">
        <f t="shared" si="111"/>
        <v>39</v>
      </c>
      <c r="P2323" s="6">
        <f t="shared" si="112"/>
        <v>64.53</v>
      </c>
      <c r="Q2323" s="12" t="s">
        <v>8334</v>
      </c>
      <c r="R2323" t="s">
        <v>8350</v>
      </c>
      <c r="S2323">
        <f t="shared" si="113"/>
        <v>2017</v>
      </c>
    </row>
    <row r="2324" spans="1:19" ht="3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42834.853807870371</v>
      </c>
      <c r="J2324" s="10">
        <v>42804.895474537036</v>
      </c>
      <c r="K2324" t="b">
        <v>0</v>
      </c>
      <c r="L2324">
        <v>4</v>
      </c>
      <c r="M2324" t="b">
        <v>0</v>
      </c>
      <c r="N2324" t="s">
        <v>8296</v>
      </c>
      <c r="O2324">
        <f t="shared" si="111"/>
        <v>3</v>
      </c>
      <c r="P2324" s="6">
        <f t="shared" si="112"/>
        <v>21.25</v>
      </c>
      <c r="Q2324" s="12" t="s">
        <v>8334</v>
      </c>
      <c r="R2324" t="s">
        <v>8350</v>
      </c>
      <c r="S2324">
        <f t="shared" si="113"/>
        <v>2017</v>
      </c>
    </row>
    <row r="2325" spans="1:19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42814.755173611113</v>
      </c>
      <c r="J2325" s="10">
        <v>42807.755173611113</v>
      </c>
      <c r="K2325" t="b">
        <v>0</v>
      </c>
      <c r="L2325">
        <v>4</v>
      </c>
      <c r="M2325" t="b">
        <v>0</v>
      </c>
      <c r="N2325" t="s">
        <v>8296</v>
      </c>
      <c r="O2325">
        <f t="shared" si="111"/>
        <v>48</v>
      </c>
      <c r="P2325" s="6">
        <f t="shared" si="112"/>
        <v>30</v>
      </c>
      <c r="Q2325" s="12" t="s">
        <v>8334</v>
      </c>
      <c r="R2325" t="s">
        <v>8350</v>
      </c>
      <c r="S2325">
        <f t="shared" si="113"/>
        <v>2017</v>
      </c>
    </row>
    <row r="2326" spans="1:19" ht="16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42820.843576388885</v>
      </c>
      <c r="J2326" s="10">
        <v>42790.885243055556</v>
      </c>
      <c r="K2326" t="b">
        <v>0</v>
      </c>
      <c r="L2326">
        <v>61</v>
      </c>
      <c r="M2326" t="b">
        <v>0</v>
      </c>
      <c r="N2326" t="s">
        <v>8296</v>
      </c>
      <c r="O2326">
        <f t="shared" si="111"/>
        <v>21</v>
      </c>
      <c r="P2326" s="6">
        <f t="shared" si="112"/>
        <v>25.49</v>
      </c>
      <c r="Q2326" s="12" t="s">
        <v>8334</v>
      </c>
      <c r="R2326" t="s">
        <v>8350</v>
      </c>
      <c r="S2326">
        <f t="shared" si="113"/>
        <v>2017</v>
      </c>
    </row>
    <row r="2327" spans="1:19" ht="32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42823.980682870373</v>
      </c>
      <c r="J2327" s="10">
        <v>42794.022349537037</v>
      </c>
      <c r="K2327" t="b">
        <v>0</v>
      </c>
      <c r="L2327">
        <v>7</v>
      </c>
      <c r="M2327" t="b">
        <v>0</v>
      </c>
      <c r="N2327" t="s">
        <v>8296</v>
      </c>
      <c r="O2327">
        <f t="shared" si="111"/>
        <v>8</v>
      </c>
      <c r="P2327" s="6">
        <f t="shared" si="112"/>
        <v>11.43</v>
      </c>
      <c r="Q2327" s="12" t="s">
        <v>8334</v>
      </c>
      <c r="R2327" t="s">
        <v>8350</v>
      </c>
      <c r="S2327">
        <f t="shared" si="113"/>
        <v>2017</v>
      </c>
    </row>
    <row r="2328" spans="1:19" ht="32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42855.708333333328</v>
      </c>
      <c r="J2328" s="10">
        <v>42804.034120370372</v>
      </c>
      <c r="K2328" t="b">
        <v>0</v>
      </c>
      <c r="L2328">
        <v>1</v>
      </c>
      <c r="M2328" t="b">
        <v>0</v>
      </c>
      <c r="N2328" t="s">
        <v>8296</v>
      </c>
      <c r="O2328">
        <f t="shared" si="111"/>
        <v>1</v>
      </c>
      <c r="P2328" s="6">
        <f t="shared" si="112"/>
        <v>108</v>
      </c>
      <c r="Q2328" s="12" t="s">
        <v>8334</v>
      </c>
      <c r="R2328" t="s">
        <v>8350</v>
      </c>
      <c r="S2328">
        <f t="shared" si="113"/>
        <v>2017</v>
      </c>
    </row>
    <row r="2329" spans="1:19" ht="16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41877.917129629626</v>
      </c>
      <c r="J2329" s="10">
        <v>41842.917129629626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1"/>
        <v>526</v>
      </c>
      <c r="P2329" s="6">
        <f t="shared" si="112"/>
        <v>54.88</v>
      </c>
      <c r="Q2329" s="12" t="s">
        <v>8334</v>
      </c>
      <c r="R2329" t="s">
        <v>8350</v>
      </c>
      <c r="S2329">
        <f t="shared" si="113"/>
        <v>2014</v>
      </c>
    </row>
    <row r="2330" spans="1:19" ht="48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42169.781678240739</v>
      </c>
      <c r="J2330" s="10">
        <v>42139.781678240739</v>
      </c>
      <c r="K2330" t="b">
        <v>1</v>
      </c>
      <c r="L2330">
        <v>537</v>
      </c>
      <c r="M2330" t="b">
        <v>1</v>
      </c>
      <c r="N2330" t="s">
        <v>8296</v>
      </c>
      <c r="O2330">
        <f t="shared" si="111"/>
        <v>254</v>
      </c>
      <c r="P2330" s="6">
        <f t="shared" si="112"/>
        <v>47.38</v>
      </c>
      <c r="Q2330" s="12" t="s">
        <v>8334</v>
      </c>
      <c r="R2330" t="s">
        <v>8350</v>
      </c>
      <c r="S2330">
        <f t="shared" si="113"/>
        <v>2015</v>
      </c>
    </row>
    <row r="2331" spans="1:19" ht="32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41837.624374999999</v>
      </c>
      <c r="J2331" s="10">
        <v>41807.624374999999</v>
      </c>
      <c r="K2331" t="b">
        <v>1</v>
      </c>
      <c r="L2331">
        <v>125</v>
      </c>
      <c r="M2331" t="b">
        <v>1</v>
      </c>
      <c r="N2331" t="s">
        <v>8296</v>
      </c>
      <c r="O2331">
        <f t="shared" si="111"/>
        <v>106</v>
      </c>
      <c r="P2331" s="6">
        <f t="shared" si="112"/>
        <v>211.84</v>
      </c>
      <c r="Q2331" s="12" t="s">
        <v>8334</v>
      </c>
      <c r="R2331" t="s">
        <v>8350</v>
      </c>
      <c r="S2331">
        <f t="shared" si="113"/>
        <v>2014</v>
      </c>
    </row>
    <row r="2332" spans="1:19" ht="32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42363</v>
      </c>
      <c r="J2332" s="10">
        <v>42332.89980324074</v>
      </c>
      <c r="K2332" t="b">
        <v>1</v>
      </c>
      <c r="L2332">
        <v>163</v>
      </c>
      <c r="M2332" t="b">
        <v>1</v>
      </c>
      <c r="N2332" t="s">
        <v>8296</v>
      </c>
      <c r="O2332">
        <f t="shared" si="111"/>
        <v>102</v>
      </c>
      <c r="P2332" s="6">
        <f t="shared" si="112"/>
        <v>219.93</v>
      </c>
      <c r="Q2332" s="12" t="s">
        <v>8334</v>
      </c>
      <c r="R2332" t="s">
        <v>8350</v>
      </c>
      <c r="S2332">
        <f t="shared" si="113"/>
        <v>2015</v>
      </c>
    </row>
    <row r="2333" spans="1:19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41869.005671296298</v>
      </c>
      <c r="J2333" s="10">
        <v>41839.005671296298</v>
      </c>
      <c r="K2333" t="b">
        <v>1</v>
      </c>
      <c r="L2333">
        <v>283</v>
      </c>
      <c r="M2333" t="b">
        <v>1</v>
      </c>
      <c r="N2333" t="s">
        <v>8296</v>
      </c>
      <c r="O2333">
        <f t="shared" si="111"/>
        <v>144</v>
      </c>
      <c r="P2333" s="6">
        <f t="shared" si="112"/>
        <v>40.799999999999997</v>
      </c>
      <c r="Q2333" s="12" t="s">
        <v>8334</v>
      </c>
      <c r="R2333" t="s">
        <v>8350</v>
      </c>
      <c r="S2333">
        <f t="shared" si="113"/>
        <v>2014</v>
      </c>
    </row>
    <row r="2334" spans="1:19" ht="32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42041.628136574072</v>
      </c>
      <c r="J2334" s="10">
        <v>42011.628136574072</v>
      </c>
      <c r="K2334" t="b">
        <v>1</v>
      </c>
      <c r="L2334">
        <v>352</v>
      </c>
      <c r="M2334" t="b">
        <v>1</v>
      </c>
      <c r="N2334" t="s">
        <v>8296</v>
      </c>
      <c r="O2334">
        <f t="shared" si="111"/>
        <v>106</v>
      </c>
      <c r="P2334" s="6">
        <f t="shared" si="112"/>
        <v>75.5</v>
      </c>
      <c r="Q2334" s="12" t="s">
        <v>8334</v>
      </c>
      <c r="R2334" t="s">
        <v>8350</v>
      </c>
      <c r="S2334">
        <f t="shared" si="113"/>
        <v>2015</v>
      </c>
    </row>
    <row r="2335" spans="1:19" ht="32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41788.743055555555</v>
      </c>
      <c r="J2335" s="10">
        <v>41767.650347222225</v>
      </c>
      <c r="K2335" t="b">
        <v>1</v>
      </c>
      <c r="L2335">
        <v>94</v>
      </c>
      <c r="M2335" t="b">
        <v>1</v>
      </c>
      <c r="N2335" t="s">
        <v>8296</v>
      </c>
      <c r="O2335">
        <f t="shared" si="111"/>
        <v>212</v>
      </c>
      <c r="P2335" s="6">
        <f t="shared" si="112"/>
        <v>13.54</v>
      </c>
      <c r="Q2335" s="12" t="s">
        <v>8334</v>
      </c>
      <c r="R2335" t="s">
        <v>8350</v>
      </c>
      <c r="S2335">
        <f t="shared" si="113"/>
        <v>2014</v>
      </c>
    </row>
    <row r="2336" spans="1:19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41948.731944444444</v>
      </c>
      <c r="J2336" s="10">
        <v>41918.670115740737</v>
      </c>
      <c r="K2336" t="b">
        <v>1</v>
      </c>
      <c r="L2336">
        <v>67</v>
      </c>
      <c r="M2336" t="b">
        <v>1</v>
      </c>
      <c r="N2336" t="s">
        <v>8296</v>
      </c>
      <c r="O2336">
        <f t="shared" si="111"/>
        <v>102</v>
      </c>
      <c r="P2336" s="6">
        <f t="shared" si="112"/>
        <v>60.87</v>
      </c>
      <c r="Q2336" s="12" t="s">
        <v>8334</v>
      </c>
      <c r="R2336" t="s">
        <v>8350</v>
      </c>
      <c r="S2336">
        <f t="shared" si="113"/>
        <v>2014</v>
      </c>
    </row>
    <row r="2337" spans="1:19" ht="32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41801.572256944448</v>
      </c>
      <c r="J2337" s="10">
        <v>41771.572256944448</v>
      </c>
      <c r="K2337" t="b">
        <v>1</v>
      </c>
      <c r="L2337">
        <v>221</v>
      </c>
      <c r="M2337" t="b">
        <v>1</v>
      </c>
      <c r="N2337" t="s">
        <v>8296</v>
      </c>
      <c r="O2337">
        <f t="shared" si="111"/>
        <v>102</v>
      </c>
      <c r="P2337" s="6">
        <f t="shared" si="112"/>
        <v>115.69</v>
      </c>
      <c r="Q2337" s="12" t="s">
        <v>8334</v>
      </c>
      <c r="R2337" t="s">
        <v>8350</v>
      </c>
      <c r="S2337">
        <f t="shared" si="113"/>
        <v>2014</v>
      </c>
    </row>
    <row r="2338" spans="1:19" ht="3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41706.924710648149</v>
      </c>
      <c r="J2338" s="10">
        <v>41666.924710648149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1"/>
        <v>521</v>
      </c>
      <c r="P2338" s="6">
        <f t="shared" si="112"/>
        <v>48.1</v>
      </c>
      <c r="Q2338" s="12" t="s">
        <v>8334</v>
      </c>
      <c r="R2338" t="s">
        <v>8350</v>
      </c>
      <c r="S2338">
        <f t="shared" si="113"/>
        <v>2014</v>
      </c>
    </row>
    <row r="2339" spans="1:19" ht="16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41816.640543981484</v>
      </c>
      <c r="J2339" s="10">
        <v>41786.640543981484</v>
      </c>
      <c r="K2339" t="b">
        <v>1</v>
      </c>
      <c r="L2339">
        <v>179</v>
      </c>
      <c r="M2339" t="b">
        <v>1</v>
      </c>
      <c r="N2339" t="s">
        <v>8296</v>
      </c>
      <c r="O2339">
        <f t="shared" si="111"/>
        <v>111</v>
      </c>
      <c r="P2339" s="6">
        <f t="shared" si="112"/>
        <v>74.180000000000007</v>
      </c>
      <c r="Q2339" s="12" t="s">
        <v>8334</v>
      </c>
      <c r="R2339" t="s">
        <v>8350</v>
      </c>
      <c r="S2339">
        <f t="shared" si="113"/>
        <v>2014</v>
      </c>
    </row>
    <row r="2340" spans="1:19" ht="32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41819.89680555556</v>
      </c>
      <c r="J2340" s="10">
        <v>41789.89680555556</v>
      </c>
      <c r="K2340" t="b">
        <v>1</v>
      </c>
      <c r="L2340">
        <v>123</v>
      </c>
      <c r="M2340" t="b">
        <v>1</v>
      </c>
      <c r="N2340" t="s">
        <v>8296</v>
      </c>
      <c r="O2340">
        <f t="shared" si="111"/>
        <v>101</v>
      </c>
      <c r="P2340" s="6">
        <f t="shared" si="112"/>
        <v>123.35</v>
      </c>
      <c r="Q2340" s="12" t="s">
        <v>8334</v>
      </c>
      <c r="R2340" t="s">
        <v>8350</v>
      </c>
      <c r="S2340">
        <f t="shared" si="113"/>
        <v>2014</v>
      </c>
    </row>
    <row r="2341" spans="1:19" ht="32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42723.332638888889</v>
      </c>
      <c r="J2341" s="10">
        <v>42692.79987268518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1"/>
        <v>294</v>
      </c>
      <c r="P2341" s="6">
        <f t="shared" si="112"/>
        <v>66.62</v>
      </c>
      <c r="Q2341" s="12" t="s">
        <v>8334</v>
      </c>
      <c r="R2341" t="s">
        <v>8350</v>
      </c>
      <c r="S2341">
        <f t="shared" si="113"/>
        <v>2016</v>
      </c>
    </row>
    <row r="2342" spans="1:19" ht="3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42673.642800925925</v>
      </c>
      <c r="J2342" s="10">
        <v>42643.642800925925</v>
      </c>
      <c r="K2342" t="b">
        <v>1</v>
      </c>
      <c r="L2342">
        <v>403</v>
      </c>
      <c r="M2342" t="b">
        <v>1</v>
      </c>
      <c r="N2342" t="s">
        <v>8296</v>
      </c>
      <c r="O2342">
        <f t="shared" si="111"/>
        <v>106</v>
      </c>
      <c r="P2342" s="6">
        <f t="shared" si="112"/>
        <v>104.99</v>
      </c>
      <c r="Q2342" s="12" t="s">
        <v>8334</v>
      </c>
      <c r="R2342" t="s">
        <v>8350</v>
      </c>
      <c r="S2342">
        <f t="shared" si="113"/>
        <v>2016</v>
      </c>
    </row>
    <row r="2343" spans="1:19" ht="16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42197.813703703709</v>
      </c>
      <c r="J2343" s="10">
        <v>42167.813703703709</v>
      </c>
      <c r="K2343" t="b">
        <v>0</v>
      </c>
      <c r="L2343">
        <v>0</v>
      </c>
      <c r="M2343" t="b">
        <v>0</v>
      </c>
      <c r="N2343" t="s">
        <v>8270</v>
      </c>
      <c r="O2343">
        <f t="shared" si="111"/>
        <v>0</v>
      </c>
      <c r="P2343" s="6" t="str">
        <f t="shared" si="112"/>
        <v>0</v>
      </c>
      <c r="Q2343" s="12" t="s">
        <v>8317</v>
      </c>
      <c r="R2343" t="s">
        <v>8318</v>
      </c>
      <c r="S2343">
        <f t="shared" si="113"/>
        <v>2015</v>
      </c>
    </row>
    <row r="2344" spans="1:19" ht="32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41918.208333333336</v>
      </c>
      <c r="J2344" s="10">
        <v>41897.702199074076</v>
      </c>
      <c r="K2344" t="b">
        <v>0</v>
      </c>
      <c r="L2344">
        <v>0</v>
      </c>
      <c r="M2344" t="b">
        <v>0</v>
      </c>
      <c r="N2344" t="s">
        <v>8270</v>
      </c>
      <c r="O2344">
        <f t="shared" si="111"/>
        <v>0</v>
      </c>
      <c r="P2344" s="6" t="str">
        <f t="shared" si="112"/>
        <v>0</v>
      </c>
      <c r="Q2344" s="12" t="s">
        <v>8317</v>
      </c>
      <c r="R2344" t="s">
        <v>8318</v>
      </c>
      <c r="S2344">
        <f t="shared" si="113"/>
        <v>2014</v>
      </c>
    </row>
    <row r="2345" spans="1:19" ht="32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42377.82430555555</v>
      </c>
      <c r="J2345" s="10">
        <v>42327.825289351851</v>
      </c>
      <c r="K2345" t="b">
        <v>0</v>
      </c>
      <c r="L2345">
        <v>1</v>
      </c>
      <c r="M2345" t="b">
        <v>0</v>
      </c>
      <c r="N2345" t="s">
        <v>8270</v>
      </c>
      <c r="O2345">
        <f t="shared" si="111"/>
        <v>3</v>
      </c>
      <c r="P2345" s="6">
        <f t="shared" si="112"/>
        <v>300</v>
      </c>
      <c r="Q2345" s="12" t="s">
        <v>8317</v>
      </c>
      <c r="R2345" t="s">
        <v>8318</v>
      </c>
      <c r="S2345">
        <f t="shared" si="113"/>
        <v>2015</v>
      </c>
    </row>
    <row r="2346" spans="1:19" ht="32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42545.727650462963</v>
      </c>
      <c r="J2346" s="10">
        <v>42515.727650462963</v>
      </c>
      <c r="K2346" t="b">
        <v>0</v>
      </c>
      <c r="L2346">
        <v>1</v>
      </c>
      <c r="M2346" t="b">
        <v>0</v>
      </c>
      <c r="N2346" t="s">
        <v>8270</v>
      </c>
      <c r="O2346">
        <f t="shared" si="111"/>
        <v>0</v>
      </c>
      <c r="P2346" s="6">
        <f t="shared" si="112"/>
        <v>1</v>
      </c>
      <c r="Q2346" s="12" t="s">
        <v>8317</v>
      </c>
      <c r="R2346" t="s">
        <v>8318</v>
      </c>
      <c r="S2346">
        <f t="shared" si="113"/>
        <v>2016</v>
      </c>
    </row>
    <row r="2347" spans="1:19" ht="32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42094.985416666663</v>
      </c>
      <c r="J2347" s="10">
        <v>42060.001805555556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1"/>
        <v>0</v>
      </c>
      <c r="P2347" s="6" t="str">
        <f t="shared" si="112"/>
        <v>0</v>
      </c>
      <c r="Q2347" s="12" t="s">
        <v>8317</v>
      </c>
      <c r="R2347" t="s">
        <v>8318</v>
      </c>
      <c r="S2347">
        <f t="shared" si="113"/>
        <v>2015</v>
      </c>
    </row>
    <row r="2348" spans="1:19" ht="32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42660.79896990741</v>
      </c>
      <c r="J2348" s="10">
        <v>42615.79896990741</v>
      </c>
      <c r="K2348" t="b">
        <v>0</v>
      </c>
      <c r="L2348">
        <v>3</v>
      </c>
      <c r="M2348" t="b">
        <v>0</v>
      </c>
      <c r="N2348" t="s">
        <v>8270</v>
      </c>
      <c r="O2348">
        <f t="shared" si="111"/>
        <v>0</v>
      </c>
      <c r="P2348" s="6">
        <f t="shared" si="112"/>
        <v>13</v>
      </c>
      <c r="Q2348" s="12" t="s">
        <v>8317</v>
      </c>
      <c r="R2348" t="s">
        <v>8318</v>
      </c>
      <c r="S2348">
        <f t="shared" si="113"/>
        <v>2016</v>
      </c>
    </row>
    <row r="2349" spans="1:19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42607.607361111106</v>
      </c>
      <c r="J2349" s="10">
        <v>42577.607361111106</v>
      </c>
      <c r="K2349" t="b">
        <v>0</v>
      </c>
      <c r="L2349">
        <v>1</v>
      </c>
      <c r="M2349" t="b">
        <v>0</v>
      </c>
      <c r="N2349" t="s">
        <v>8270</v>
      </c>
      <c r="O2349">
        <f t="shared" si="111"/>
        <v>2</v>
      </c>
      <c r="P2349" s="6">
        <f t="shared" si="112"/>
        <v>15</v>
      </c>
      <c r="Q2349" s="12" t="s">
        <v>8317</v>
      </c>
      <c r="R2349" t="s">
        <v>8318</v>
      </c>
      <c r="S2349">
        <f t="shared" si="113"/>
        <v>2016</v>
      </c>
    </row>
    <row r="2350" spans="1:19" ht="32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42420.932152777779</v>
      </c>
      <c r="J2350" s="10">
        <v>42360.932152777779</v>
      </c>
      <c r="K2350" t="b">
        <v>0</v>
      </c>
      <c r="L2350">
        <v>5</v>
      </c>
      <c r="M2350" t="b">
        <v>0</v>
      </c>
      <c r="N2350" t="s">
        <v>8270</v>
      </c>
      <c r="O2350">
        <f t="shared" si="111"/>
        <v>0</v>
      </c>
      <c r="P2350" s="6">
        <f t="shared" si="112"/>
        <v>54</v>
      </c>
      <c r="Q2350" s="12" t="s">
        <v>8317</v>
      </c>
      <c r="R2350" t="s">
        <v>8318</v>
      </c>
      <c r="S2350">
        <f t="shared" si="113"/>
        <v>2015</v>
      </c>
    </row>
    <row r="2351" spans="1:19" ht="3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42227.775787037041</v>
      </c>
      <c r="J2351" s="10">
        <v>42198.775787037041</v>
      </c>
      <c r="K2351" t="b">
        <v>0</v>
      </c>
      <c r="L2351">
        <v>0</v>
      </c>
      <c r="M2351" t="b">
        <v>0</v>
      </c>
      <c r="N2351" t="s">
        <v>8270</v>
      </c>
      <c r="O2351">
        <f t="shared" si="111"/>
        <v>0</v>
      </c>
      <c r="P2351" s="6" t="str">
        <f t="shared" si="112"/>
        <v>0</v>
      </c>
      <c r="Q2351" s="12" t="s">
        <v>8317</v>
      </c>
      <c r="R2351" t="s">
        <v>8318</v>
      </c>
      <c r="S2351">
        <f t="shared" si="113"/>
        <v>2015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42738.842245370368</v>
      </c>
      <c r="J2352" s="10">
        <v>42708.842245370368</v>
      </c>
      <c r="K2352" t="b">
        <v>0</v>
      </c>
      <c r="L2352">
        <v>0</v>
      </c>
      <c r="M2352" t="b">
        <v>0</v>
      </c>
      <c r="N2352" t="s">
        <v>8270</v>
      </c>
      <c r="O2352">
        <f t="shared" si="111"/>
        <v>0</v>
      </c>
      <c r="P2352" s="6" t="str">
        <f t="shared" si="112"/>
        <v>0</v>
      </c>
      <c r="Q2352" s="12" t="s">
        <v>8317</v>
      </c>
      <c r="R2352" t="s">
        <v>8318</v>
      </c>
      <c r="S2352">
        <f t="shared" si="113"/>
        <v>2016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42124.101145833338</v>
      </c>
      <c r="J2353" s="10">
        <v>42094.101145833338</v>
      </c>
      <c r="K2353" t="b">
        <v>0</v>
      </c>
      <c r="L2353">
        <v>7</v>
      </c>
      <c r="M2353" t="b">
        <v>0</v>
      </c>
      <c r="N2353" t="s">
        <v>8270</v>
      </c>
      <c r="O2353">
        <f t="shared" si="111"/>
        <v>1</v>
      </c>
      <c r="P2353" s="6">
        <f t="shared" si="112"/>
        <v>15.43</v>
      </c>
      <c r="Q2353" s="12" t="s">
        <v>8317</v>
      </c>
      <c r="R2353" t="s">
        <v>8318</v>
      </c>
      <c r="S2353">
        <f t="shared" si="113"/>
        <v>2015</v>
      </c>
    </row>
    <row r="2354" spans="1:19" ht="3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42161.633703703701</v>
      </c>
      <c r="J2354" s="10">
        <v>42101.633703703701</v>
      </c>
      <c r="K2354" t="b">
        <v>0</v>
      </c>
      <c r="L2354">
        <v>0</v>
      </c>
      <c r="M2354" t="b">
        <v>0</v>
      </c>
      <c r="N2354" t="s">
        <v>8270</v>
      </c>
      <c r="O2354">
        <f t="shared" si="111"/>
        <v>0</v>
      </c>
      <c r="P2354" s="6" t="str">
        <f t="shared" si="112"/>
        <v>0</v>
      </c>
      <c r="Q2354" s="12" t="s">
        <v>8317</v>
      </c>
      <c r="R2354" t="s">
        <v>8318</v>
      </c>
      <c r="S2354">
        <f t="shared" si="113"/>
        <v>2015</v>
      </c>
    </row>
    <row r="2355" spans="1:19" ht="32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42115.676180555558</v>
      </c>
      <c r="J2355" s="10">
        <v>42103.676180555558</v>
      </c>
      <c r="K2355" t="b">
        <v>0</v>
      </c>
      <c r="L2355">
        <v>0</v>
      </c>
      <c r="M2355" t="b">
        <v>0</v>
      </c>
      <c r="N2355" t="s">
        <v>8270</v>
      </c>
      <c r="O2355">
        <f t="shared" si="111"/>
        <v>0</v>
      </c>
      <c r="P2355" s="6" t="str">
        <f t="shared" si="112"/>
        <v>0</v>
      </c>
      <c r="Q2355" s="12" t="s">
        <v>8317</v>
      </c>
      <c r="R2355" t="s">
        <v>8318</v>
      </c>
      <c r="S2355">
        <f t="shared" si="113"/>
        <v>2015</v>
      </c>
    </row>
    <row r="2356" spans="1:19" ht="16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42014.722916666666</v>
      </c>
      <c r="J2356" s="10">
        <v>41954.722916666666</v>
      </c>
      <c r="K2356" t="b">
        <v>0</v>
      </c>
      <c r="L2356">
        <v>1</v>
      </c>
      <c r="M2356" t="b">
        <v>0</v>
      </c>
      <c r="N2356" t="s">
        <v>8270</v>
      </c>
      <c r="O2356">
        <f t="shared" si="111"/>
        <v>0</v>
      </c>
      <c r="P2356" s="6">
        <f t="shared" si="112"/>
        <v>25</v>
      </c>
      <c r="Q2356" s="12" t="s">
        <v>8317</v>
      </c>
      <c r="R2356" t="s">
        <v>8318</v>
      </c>
      <c r="S2356">
        <f t="shared" si="113"/>
        <v>2014</v>
      </c>
    </row>
    <row r="2357" spans="1:19" ht="32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42126.918240740742</v>
      </c>
      <c r="J2357" s="10">
        <v>42096.918240740742</v>
      </c>
      <c r="K2357" t="b">
        <v>0</v>
      </c>
      <c r="L2357">
        <v>2</v>
      </c>
      <c r="M2357" t="b">
        <v>0</v>
      </c>
      <c r="N2357" t="s">
        <v>8270</v>
      </c>
      <c r="O2357">
        <f t="shared" si="111"/>
        <v>1</v>
      </c>
      <c r="P2357" s="6">
        <f t="shared" si="112"/>
        <v>27.5</v>
      </c>
      <c r="Q2357" s="12" t="s">
        <v>8317</v>
      </c>
      <c r="R2357" t="s">
        <v>8318</v>
      </c>
      <c r="S2357">
        <f t="shared" si="113"/>
        <v>2015</v>
      </c>
    </row>
    <row r="2358" spans="1:19" ht="16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42160.78361111111</v>
      </c>
      <c r="J2358" s="10">
        <v>42130.78361111111</v>
      </c>
      <c r="K2358" t="b">
        <v>0</v>
      </c>
      <c r="L2358">
        <v>0</v>
      </c>
      <c r="M2358" t="b">
        <v>0</v>
      </c>
      <c r="N2358" t="s">
        <v>8270</v>
      </c>
      <c r="O2358">
        <f t="shared" si="111"/>
        <v>0</v>
      </c>
      <c r="P2358" s="6" t="str">
        <f t="shared" si="112"/>
        <v>0</v>
      </c>
      <c r="Q2358" s="12" t="s">
        <v>8317</v>
      </c>
      <c r="R2358" t="s">
        <v>8318</v>
      </c>
      <c r="S2358">
        <f t="shared" si="113"/>
        <v>2015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42294.620115740741</v>
      </c>
      <c r="J2359" s="10">
        <v>42264.620115740741</v>
      </c>
      <c r="K2359" t="b">
        <v>0</v>
      </c>
      <c r="L2359">
        <v>0</v>
      </c>
      <c r="M2359" t="b">
        <v>0</v>
      </c>
      <c r="N2359" t="s">
        <v>8270</v>
      </c>
      <c r="O2359">
        <f t="shared" si="111"/>
        <v>0</v>
      </c>
      <c r="P2359" s="6" t="str">
        <f t="shared" si="112"/>
        <v>0</v>
      </c>
      <c r="Q2359" s="12" t="s">
        <v>8317</v>
      </c>
      <c r="R2359" t="s">
        <v>8318</v>
      </c>
      <c r="S2359">
        <f t="shared" si="113"/>
        <v>2015</v>
      </c>
    </row>
    <row r="2360" spans="1:19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42035.027083333334</v>
      </c>
      <c r="J2360" s="10">
        <v>41978.930972222224</v>
      </c>
      <c r="K2360" t="b">
        <v>0</v>
      </c>
      <c r="L2360">
        <v>0</v>
      </c>
      <c r="M2360" t="b">
        <v>0</v>
      </c>
      <c r="N2360" t="s">
        <v>8270</v>
      </c>
      <c r="O2360">
        <f t="shared" si="111"/>
        <v>0</v>
      </c>
      <c r="P2360" s="6" t="str">
        <f t="shared" si="112"/>
        <v>0</v>
      </c>
      <c r="Q2360" s="12" t="s">
        <v>8317</v>
      </c>
      <c r="R2360" t="s">
        <v>8318</v>
      </c>
      <c r="S2360">
        <f t="shared" si="113"/>
        <v>2014</v>
      </c>
    </row>
    <row r="2361" spans="1:19" ht="32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42219.649583333332</v>
      </c>
      <c r="J2361" s="10">
        <v>42159.649583333332</v>
      </c>
      <c r="K2361" t="b">
        <v>0</v>
      </c>
      <c r="L2361">
        <v>3</v>
      </c>
      <c r="M2361" t="b">
        <v>0</v>
      </c>
      <c r="N2361" t="s">
        <v>8270</v>
      </c>
      <c r="O2361">
        <f t="shared" si="111"/>
        <v>15</v>
      </c>
      <c r="P2361" s="6">
        <f t="shared" si="112"/>
        <v>367</v>
      </c>
      <c r="Q2361" s="12" t="s">
        <v>8317</v>
      </c>
      <c r="R2361" t="s">
        <v>8318</v>
      </c>
      <c r="S2361">
        <f t="shared" si="113"/>
        <v>2015</v>
      </c>
    </row>
    <row r="2362" spans="1:19" ht="32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42407.70694444445</v>
      </c>
      <c r="J2362" s="10">
        <v>42377.70694444445</v>
      </c>
      <c r="K2362" t="b">
        <v>0</v>
      </c>
      <c r="L2362">
        <v>1</v>
      </c>
      <c r="M2362" t="b">
        <v>0</v>
      </c>
      <c r="N2362" t="s">
        <v>8270</v>
      </c>
      <c r="O2362">
        <f t="shared" si="111"/>
        <v>0</v>
      </c>
      <c r="P2362" s="6">
        <f t="shared" si="112"/>
        <v>2</v>
      </c>
      <c r="Q2362" s="12" t="s">
        <v>8317</v>
      </c>
      <c r="R2362" t="s">
        <v>8318</v>
      </c>
      <c r="S2362">
        <f t="shared" si="113"/>
        <v>2016</v>
      </c>
    </row>
    <row r="2363" spans="1:19" ht="32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42490.916666666672</v>
      </c>
      <c r="J2363" s="10">
        <v>42466.858888888892</v>
      </c>
      <c r="K2363" t="b">
        <v>0</v>
      </c>
      <c r="L2363">
        <v>0</v>
      </c>
      <c r="M2363" t="b">
        <v>0</v>
      </c>
      <c r="N2363" t="s">
        <v>8270</v>
      </c>
      <c r="O2363">
        <f t="shared" si="111"/>
        <v>0</v>
      </c>
      <c r="P2363" s="6" t="str">
        <f t="shared" si="112"/>
        <v>0</v>
      </c>
      <c r="Q2363" s="12" t="s">
        <v>8317</v>
      </c>
      <c r="R2363" t="s">
        <v>8318</v>
      </c>
      <c r="S2363">
        <f t="shared" si="113"/>
        <v>2016</v>
      </c>
    </row>
    <row r="2364" spans="1:19" ht="16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41984.688310185185</v>
      </c>
      <c r="J2364" s="10">
        <v>41954.688310185185</v>
      </c>
      <c r="K2364" t="b">
        <v>0</v>
      </c>
      <c r="L2364">
        <v>2</v>
      </c>
      <c r="M2364" t="b">
        <v>0</v>
      </c>
      <c r="N2364" t="s">
        <v>8270</v>
      </c>
      <c r="O2364">
        <f t="shared" si="111"/>
        <v>29</v>
      </c>
      <c r="P2364" s="6">
        <f t="shared" si="112"/>
        <v>60</v>
      </c>
      <c r="Q2364" s="12" t="s">
        <v>8317</v>
      </c>
      <c r="R2364" t="s">
        <v>8318</v>
      </c>
      <c r="S2364">
        <f t="shared" si="113"/>
        <v>2014</v>
      </c>
    </row>
    <row r="2365" spans="1:19" ht="3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42367.011574074073</v>
      </c>
      <c r="J2365" s="10">
        <v>42322.011574074073</v>
      </c>
      <c r="K2365" t="b">
        <v>0</v>
      </c>
      <c r="L2365">
        <v>0</v>
      </c>
      <c r="M2365" t="b">
        <v>0</v>
      </c>
      <c r="N2365" t="s">
        <v>8270</v>
      </c>
      <c r="O2365">
        <f t="shared" si="111"/>
        <v>0</v>
      </c>
      <c r="P2365" s="6" t="str">
        <f t="shared" si="112"/>
        <v>0</v>
      </c>
      <c r="Q2365" s="12" t="s">
        <v>8317</v>
      </c>
      <c r="R2365" t="s">
        <v>8318</v>
      </c>
      <c r="S2365">
        <f t="shared" si="113"/>
        <v>2015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42303.934675925921</v>
      </c>
      <c r="J2366" s="10">
        <v>42248.934675925921</v>
      </c>
      <c r="K2366" t="b">
        <v>0</v>
      </c>
      <c r="L2366">
        <v>0</v>
      </c>
      <c r="M2366" t="b">
        <v>0</v>
      </c>
      <c r="N2366" t="s">
        <v>8270</v>
      </c>
      <c r="O2366">
        <f t="shared" si="111"/>
        <v>0</v>
      </c>
      <c r="P2366" s="6" t="str">
        <f t="shared" si="112"/>
        <v>0</v>
      </c>
      <c r="Q2366" s="12" t="s">
        <v>8317</v>
      </c>
      <c r="R2366" t="s">
        <v>8318</v>
      </c>
      <c r="S2366">
        <f t="shared" si="113"/>
        <v>2015</v>
      </c>
    </row>
    <row r="2367" spans="1:19" ht="32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42386.958333333328</v>
      </c>
      <c r="J2367" s="10">
        <v>42346.736400462964</v>
      </c>
      <c r="K2367" t="b">
        <v>0</v>
      </c>
      <c r="L2367">
        <v>0</v>
      </c>
      <c r="M2367" t="b">
        <v>0</v>
      </c>
      <c r="N2367" t="s">
        <v>8270</v>
      </c>
      <c r="O2367">
        <f t="shared" si="111"/>
        <v>0</v>
      </c>
      <c r="P2367" s="6" t="str">
        <f t="shared" si="112"/>
        <v>0</v>
      </c>
      <c r="Q2367" s="12" t="s">
        <v>8317</v>
      </c>
      <c r="R2367" t="s">
        <v>8318</v>
      </c>
      <c r="S2367">
        <f t="shared" si="113"/>
        <v>2015</v>
      </c>
    </row>
    <row r="2368" spans="1:19" ht="32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42298.531631944439</v>
      </c>
      <c r="J2368" s="10">
        <v>42268.531631944439</v>
      </c>
      <c r="K2368" t="b">
        <v>0</v>
      </c>
      <c r="L2368">
        <v>27</v>
      </c>
      <c r="M2368" t="b">
        <v>0</v>
      </c>
      <c r="N2368" t="s">
        <v>8270</v>
      </c>
      <c r="O2368">
        <f t="shared" si="111"/>
        <v>11</v>
      </c>
      <c r="P2368" s="6">
        <f t="shared" si="112"/>
        <v>97.41</v>
      </c>
      <c r="Q2368" s="12" t="s">
        <v>8317</v>
      </c>
      <c r="R2368" t="s">
        <v>8318</v>
      </c>
      <c r="S2368">
        <f t="shared" si="113"/>
        <v>2015</v>
      </c>
    </row>
    <row r="2369" spans="1:19" ht="3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42485.928425925929</v>
      </c>
      <c r="J2369" s="10">
        <v>42425.970092592594</v>
      </c>
      <c r="K2369" t="b">
        <v>0</v>
      </c>
      <c r="L2369">
        <v>14</v>
      </c>
      <c r="M2369" t="b">
        <v>0</v>
      </c>
      <c r="N2369" t="s">
        <v>8270</v>
      </c>
      <c r="O2369">
        <f t="shared" si="111"/>
        <v>1</v>
      </c>
      <c r="P2369" s="6">
        <f t="shared" si="112"/>
        <v>47.86</v>
      </c>
      <c r="Q2369" s="12" t="s">
        <v>8317</v>
      </c>
      <c r="R2369" t="s">
        <v>8318</v>
      </c>
      <c r="S2369">
        <f t="shared" si="113"/>
        <v>2016</v>
      </c>
    </row>
    <row r="2370" spans="1:19" ht="32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42108.680150462962</v>
      </c>
      <c r="J2370" s="10">
        <v>42063.721817129626</v>
      </c>
      <c r="K2370" t="b">
        <v>0</v>
      </c>
      <c r="L2370">
        <v>2</v>
      </c>
      <c r="M2370" t="b">
        <v>0</v>
      </c>
      <c r="N2370" t="s">
        <v>8270</v>
      </c>
      <c r="O2370">
        <f t="shared" si="111"/>
        <v>0</v>
      </c>
      <c r="P2370" s="6">
        <f t="shared" si="112"/>
        <v>50</v>
      </c>
      <c r="Q2370" s="12" t="s">
        <v>8317</v>
      </c>
      <c r="R2370" t="s">
        <v>8318</v>
      </c>
      <c r="S2370">
        <f t="shared" si="113"/>
        <v>2015</v>
      </c>
    </row>
    <row r="2371" spans="1:19" ht="32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42410.812627314815</v>
      </c>
      <c r="J2371" s="10">
        <v>42380.812627314815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 s="6" t="str">
        <f t="shared" si="112"/>
        <v>0</v>
      </c>
      <c r="Q2371" s="12" t="s">
        <v>8317</v>
      </c>
      <c r="R2371" t="s">
        <v>8318</v>
      </c>
      <c r="S2371">
        <f t="shared" si="113"/>
        <v>2016</v>
      </c>
    </row>
    <row r="2372" spans="1:19" ht="3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41991.18913194444</v>
      </c>
      <c r="J2372" s="10">
        <v>41961.18913194444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 s="6">
        <f t="shared" si="112"/>
        <v>20.5</v>
      </c>
      <c r="Q2372" s="12" t="s">
        <v>8317</v>
      </c>
      <c r="R2372" t="s">
        <v>8318</v>
      </c>
      <c r="S2372">
        <f t="shared" si="113"/>
        <v>2014</v>
      </c>
    </row>
    <row r="2373" spans="1:19" ht="32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42180.777731481481</v>
      </c>
      <c r="J2373" s="10">
        <v>42150.777731481481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 s="6" t="str">
        <f t="shared" si="112"/>
        <v>0</v>
      </c>
      <c r="Q2373" s="12" t="s">
        <v>8317</v>
      </c>
      <c r="R2373" t="s">
        <v>8318</v>
      </c>
      <c r="S2373">
        <f t="shared" si="113"/>
        <v>2015</v>
      </c>
    </row>
    <row r="2374" spans="1:19" ht="32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42118.069108796291</v>
      </c>
      <c r="J2374" s="10">
        <v>42088.069108796291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 s="6">
        <f t="shared" si="112"/>
        <v>30</v>
      </c>
      <c r="Q2374" s="12" t="s">
        <v>8317</v>
      </c>
      <c r="R2374" t="s">
        <v>8318</v>
      </c>
      <c r="S2374">
        <f t="shared" si="113"/>
        <v>2015</v>
      </c>
    </row>
    <row r="2375" spans="1:19" ht="16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42245.662314814814</v>
      </c>
      <c r="J2375" s="10">
        <v>42215.662314814814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 s="6">
        <f t="shared" si="112"/>
        <v>50</v>
      </c>
      <c r="Q2375" s="12" t="s">
        <v>8317</v>
      </c>
      <c r="R2375" t="s">
        <v>8318</v>
      </c>
      <c r="S2375">
        <f t="shared" si="113"/>
        <v>2015</v>
      </c>
    </row>
    <row r="2376" spans="1:19" ht="32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42047.843287037038</v>
      </c>
      <c r="J2376" s="10">
        <v>42017.843287037038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 s="6">
        <f t="shared" si="112"/>
        <v>10</v>
      </c>
      <c r="Q2376" s="12" t="s">
        <v>8317</v>
      </c>
      <c r="R2376" t="s">
        <v>8318</v>
      </c>
      <c r="S2376">
        <f t="shared" si="113"/>
        <v>2015</v>
      </c>
    </row>
    <row r="2377" spans="1:19" ht="32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42622.836076388892</v>
      </c>
      <c r="J2377" s="10">
        <v>42592.836076388892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 s="6" t="str">
        <f t="shared" si="112"/>
        <v>0</v>
      </c>
      <c r="Q2377" s="12" t="s">
        <v>8317</v>
      </c>
      <c r="R2377" t="s">
        <v>8318</v>
      </c>
      <c r="S2377">
        <f t="shared" si="113"/>
        <v>2016</v>
      </c>
    </row>
    <row r="2378" spans="1:19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42348.925532407404</v>
      </c>
      <c r="J2378" s="10">
        <v>42318.925532407404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14">ROUND(E2378/D2378*100,0)</f>
        <v>11</v>
      </c>
      <c r="P2378" s="6">
        <f t="shared" ref="P2378:P2441" si="115">IFERROR(ROUND(E2378/L2378,2),"0")</f>
        <v>81.58</v>
      </c>
      <c r="Q2378" s="12" t="s">
        <v>8317</v>
      </c>
      <c r="R2378" t="s">
        <v>8318</v>
      </c>
      <c r="S2378">
        <f t="shared" ref="S2378:S2441" si="116">YEAR(J2378)</f>
        <v>2015</v>
      </c>
    </row>
    <row r="2379" spans="1:19" ht="3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42699.911840277782</v>
      </c>
      <c r="J2379" s="10">
        <v>42669.870173611111</v>
      </c>
      <c r="K2379" t="b">
        <v>0</v>
      </c>
      <c r="L2379">
        <v>0</v>
      </c>
      <c r="M2379" t="b">
        <v>0</v>
      </c>
      <c r="N2379" t="s">
        <v>8270</v>
      </c>
      <c r="O2379">
        <f t="shared" si="114"/>
        <v>0</v>
      </c>
      <c r="P2379" s="6" t="str">
        <f t="shared" si="115"/>
        <v>0</v>
      </c>
      <c r="Q2379" s="12" t="s">
        <v>8317</v>
      </c>
      <c r="R2379" t="s">
        <v>8318</v>
      </c>
      <c r="S2379">
        <f t="shared" si="116"/>
        <v>2016</v>
      </c>
    </row>
    <row r="2380" spans="1:19" ht="16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42242.013078703705</v>
      </c>
      <c r="J2380" s="10">
        <v>42213.013078703705</v>
      </c>
      <c r="K2380" t="b">
        <v>0</v>
      </c>
      <c r="L2380">
        <v>0</v>
      </c>
      <c r="M2380" t="b">
        <v>0</v>
      </c>
      <c r="N2380" t="s">
        <v>8270</v>
      </c>
      <c r="O2380">
        <f t="shared" si="114"/>
        <v>0</v>
      </c>
      <c r="P2380" s="6" t="str">
        <f t="shared" si="115"/>
        <v>0</v>
      </c>
      <c r="Q2380" s="12" t="s">
        <v>8317</v>
      </c>
      <c r="R2380" t="s">
        <v>8318</v>
      </c>
      <c r="S2380">
        <f t="shared" si="116"/>
        <v>2015</v>
      </c>
    </row>
    <row r="2381" spans="1:19" ht="16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42282.016388888893</v>
      </c>
      <c r="J2381" s="10">
        <v>42237.016388888893</v>
      </c>
      <c r="K2381" t="b">
        <v>0</v>
      </c>
      <c r="L2381">
        <v>0</v>
      </c>
      <c r="M2381" t="b">
        <v>0</v>
      </c>
      <c r="N2381" t="s">
        <v>8270</v>
      </c>
      <c r="O2381">
        <f t="shared" si="114"/>
        <v>0</v>
      </c>
      <c r="P2381" s="6" t="str">
        <f t="shared" si="115"/>
        <v>0</v>
      </c>
      <c r="Q2381" s="12" t="s">
        <v>8317</v>
      </c>
      <c r="R2381" t="s">
        <v>8318</v>
      </c>
      <c r="S2381">
        <f t="shared" si="116"/>
        <v>2015</v>
      </c>
    </row>
    <row r="2382" spans="1:19" ht="3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42278.793310185181</v>
      </c>
      <c r="J2382" s="10">
        <v>42248.793310185181</v>
      </c>
      <c r="K2382" t="b">
        <v>0</v>
      </c>
      <c r="L2382">
        <v>3</v>
      </c>
      <c r="M2382" t="b">
        <v>0</v>
      </c>
      <c r="N2382" t="s">
        <v>8270</v>
      </c>
      <c r="O2382">
        <f t="shared" si="114"/>
        <v>0</v>
      </c>
      <c r="P2382" s="6">
        <f t="shared" si="115"/>
        <v>18.329999999999998</v>
      </c>
      <c r="Q2382" s="12" t="s">
        <v>8317</v>
      </c>
      <c r="R2382" t="s">
        <v>8318</v>
      </c>
      <c r="S2382">
        <f t="shared" si="116"/>
        <v>2015</v>
      </c>
    </row>
    <row r="2383" spans="1:19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42104.935740740737</v>
      </c>
      <c r="J2383" s="10">
        <v>42074.935740740737</v>
      </c>
      <c r="K2383" t="b">
        <v>0</v>
      </c>
      <c r="L2383">
        <v>7</v>
      </c>
      <c r="M2383" t="b">
        <v>0</v>
      </c>
      <c r="N2383" t="s">
        <v>8270</v>
      </c>
      <c r="O2383">
        <f t="shared" si="114"/>
        <v>2</v>
      </c>
      <c r="P2383" s="6">
        <f t="shared" si="115"/>
        <v>224.43</v>
      </c>
      <c r="Q2383" s="12" t="s">
        <v>8317</v>
      </c>
      <c r="R2383" t="s">
        <v>8318</v>
      </c>
      <c r="S2383">
        <f t="shared" si="116"/>
        <v>2015</v>
      </c>
    </row>
    <row r="2384" spans="1:19" ht="32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42220.187534722223</v>
      </c>
      <c r="J2384" s="10">
        <v>42195.187534722223</v>
      </c>
      <c r="K2384" t="b">
        <v>0</v>
      </c>
      <c r="L2384">
        <v>2</v>
      </c>
      <c r="M2384" t="b">
        <v>0</v>
      </c>
      <c r="N2384" t="s">
        <v>8270</v>
      </c>
      <c r="O2384">
        <f t="shared" si="114"/>
        <v>3</v>
      </c>
      <c r="P2384" s="6">
        <f t="shared" si="115"/>
        <v>37.5</v>
      </c>
      <c r="Q2384" s="12" t="s">
        <v>8317</v>
      </c>
      <c r="R2384" t="s">
        <v>8318</v>
      </c>
      <c r="S2384">
        <f t="shared" si="116"/>
        <v>2015</v>
      </c>
    </row>
    <row r="2385" spans="1:19" ht="32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42057.056793981479</v>
      </c>
      <c r="J2385" s="10">
        <v>42027.056793981479</v>
      </c>
      <c r="K2385" t="b">
        <v>0</v>
      </c>
      <c r="L2385">
        <v>3</v>
      </c>
      <c r="M2385" t="b">
        <v>0</v>
      </c>
      <c r="N2385" t="s">
        <v>8270</v>
      </c>
      <c r="O2385">
        <f t="shared" si="114"/>
        <v>4</v>
      </c>
      <c r="P2385" s="6">
        <f t="shared" si="115"/>
        <v>145</v>
      </c>
      <c r="Q2385" s="12" t="s">
        <v>8317</v>
      </c>
      <c r="R2385" t="s">
        <v>8318</v>
      </c>
      <c r="S2385">
        <f t="shared" si="116"/>
        <v>2015</v>
      </c>
    </row>
    <row r="2386" spans="1:19" ht="32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41957.109293981484</v>
      </c>
      <c r="J2386" s="10">
        <v>41927.067627314813</v>
      </c>
      <c r="K2386" t="b">
        <v>0</v>
      </c>
      <c r="L2386">
        <v>8</v>
      </c>
      <c r="M2386" t="b">
        <v>0</v>
      </c>
      <c r="N2386" t="s">
        <v>8270</v>
      </c>
      <c r="O2386">
        <f t="shared" si="114"/>
        <v>1</v>
      </c>
      <c r="P2386" s="6">
        <f t="shared" si="115"/>
        <v>1</v>
      </c>
      <c r="Q2386" s="12" t="s">
        <v>8317</v>
      </c>
      <c r="R2386" t="s">
        <v>8318</v>
      </c>
      <c r="S2386">
        <f t="shared" si="116"/>
        <v>2014</v>
      </c>
    </row>
    <row r="2387" spans="1:19" ht="32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42221.70175925926</v>
      </c>
      <c r="J2387" s="10">
        <v>42191.70175925926</v>
      </c>
      <c r="K2387" t="b">
        <v>0</v>
      </c>
      <c r="L2387">
        <v>7</v>
      </c>
      <c r="M2387" t="b">
        <v>0</v>
      </c>
      <c r="N2387" t="s">
        <v>8270</v>
      </c>
      <c r="O2387">
        <f t="shared" si="114"/>
        <v>1</v>
      </c>
      <c r="P2387" s="6">
        <f t="shared" si="115"/>
        <v>112.57</v>
      </c>
      <c r="Q2387" s="12" t="s">
        <v>8317</v>
      </c>
      <c r="R2387" t="s">
        <v>8318</v>
      </c>
      <c r="S2387">
        <f t="shared" si="116"/>
        <v>2015</v>
      </c>
    </row>
    <row r="2388" spans="1:19" ht="32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42014.838240740741</v>
      </c>
      <c r="J2388" s="10">
        <v>41954.838240740741</v>
      </c>
      <c r="K2388" t="b">
        <v>0</v>
      </c>
      <c r="L2388">
        <v>0</v>
      </c>
      <c r="M2388" t="b">
        <v>0</v>
      </c>
      <c r="N2388" t="s">
        <v>8270</v>
      </c>
      <c r="O2388">
        <f t="shared" si="114"/>
        <v>0</v>
      </c>
      <c r="P2388" s="6" t="str">
        <f t="shared" si="115"/>
        <v>0</v>
      </c>
      <c r="Q2388" s="12" t="s">
        <v>8317</v>
      </c>
      <c r="R2388" t="s">
        <v>8318</v>
      </c>
      <c r="S2388">
        <f t="shared" si="116"/>
        <v>2014</v>
      </c>
    </row>
    <row r="2389" spans="1:19" ht="32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42573.626620370371</v>
      </c>
      <c r="J2389" s="10">
        <v>42528.626620370371</v>
      </c>
      <c r="K2389" t="b">
        <v>0</v>
      </c>
      <c r="L2389">
        <v>3</v>
      </c>
      <c r="M2389" t="b">
        <v>0</v>
      </c>
      <c r="N2389" t="s">
        <v>8270</v>
      </c>
      <c r="O2389">
        <f t="shared" si="114"/>
        <v>1</v>
      </c>
      <c r="P2389" s="6">
        <f t="shared" si="115"/>
        <v>342</v>
      </c>
      <c r="Q2389" s="12" t="s">
        <v>8317</v>
      </c>
      <c r="R2389" t="s">
        <v>8318</v>
      </c>
      <c r="S2389">
        <f t="shared" si="116"/>
        <v>2016</v>
      </c>
    </row>
    <row r="2390" spans="1:19" ht="32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42019.811805555553</v>
      </c>
      <c r="J2390" s="10">
        <v>41989.853692129633</v>
      </c>
      <c r="K2390" t="b">
        <v>0</v>
      </c>
      <c r="L2390">
        <v>8</v>
      </c>
      <c r="M2390" t="b">
        <v>0</v>
      </c>
      <c r="N2390" t="s">
        <v>8270</v>
      </c>
      <c r="O2390">
        <f t="shared" si="114"/>
        <v>1</v>
      </c>
      <c r="P2390" s="6">
        <f t="shared" si="115"/>
        <v>57.88</v>
      </c>
      <c r="Q2390" s="12" t="s">
        <v>8317</v>
      </c>
      <c r="R2390" t="s">
        <v>8318</v>
      </c>
      <c r="S2390">
        <f t="shared" si="116"/>
        <v>2014</v>
      </c>
    </row>
    <row r="2391" spans="1:19" ht="32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42210.915972222225</v>
      </c>
      <c r="J2391" s="10">
        <v>42179.653379629628</v>
      </c>
      <c r="K2391" t="b">
        <v>0</v>
      </c>
      <c r="L2391">
        <v>1</v>
      </c>
      <c r="M2391" t="b">
        <v>0</v>
      </c>
      <c r="N2391" t="s">
        <v>8270</v>
      </c>
      <c r="O2391">
        <f t="shared" si="114"/>
        <v>0</v>
      </c>
      <c r="P2391" s="6">
        <f t="shared" si="115"/>
        <v>30</v>
      </c>
      <c r="Q2391" s="12" t="s">
        <v>8317</v>
      </c>
      <c r="R2391" t="s">
        <v>8318</v>
      </c>
      <c r="S2391">
        <f t="shared" si="116"/>
        <v>2015</v>
      </c>
    </row>
    <row r="2392" spans="1:19" ht="32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42008.262314814812</v>
      </c>
      <c r="J2392" s="10">
        <v>41968.262314814812</v>
      </c>
      <c r="K2392" t="b">
        <v>0</v>
      </c>
      <c r="L2392">
        <v>0</v>
      </c>
      <c r="M2392" t="b">
        <v>0</v>
      </c>
      <c r="N2392" t="s">
        <v>8270</v>
      </c>
      <c r="O2392">
        <f t="shared" si="114"/>
        <v>0</v>
      </c>
      <c r="P2392" s="6" t="str">
        <f t="shared" si="115"/>
        <v>0</v>
      </c>
      <c r="Q2392" s="12" t="s">
        <v>8317</v>
      </c>
      <c r="R2392" t="s">
        <v>8318</v>
      </c>
      <c r="S2392">
        <f t="shared" si="116"/>
        <v>2014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42094.752824074079</v>
      </c>
      <c r="J2393" s="10">
        <v>42064.794490740736</v>
      </c>
      <c r="K2393" t="b">
        <v>0</v>
      </c>
      <c r="L2393">
        <v>1</v>
      </c>
      <c r="M2393" t="b">
        <v>0</v>
      </c>
      <c r="N2393" t="s">
        <v>8270</v>
      </c>
      <c r="O2393">
        <f t="shared" si="114"/>
        <v>0</v>
      </c>
      <c r="P2393" s="6">
        <f t="shared" si="115"/>
        <v>25</v>
      </c>
      <c r="Q2393" s="12" t="s">
        <v>8317</v>
      </c>
      <c r="R2393" t="s">
        <v>8318</v>
      </c>
      <c r="S2393">
        <f t="shared" si="116"/>
        <v>2015</v>
      </c>
    </row>
    <row r="2394" spans="1:19" ht="32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42306.120636574073</v>
      </c>
      <c r="J2394" s="10">
        <v>42276.120636574073</v>
      </c>
      <c r="K2394" t="b">
        <v>0</v>
      </c>
      <c r="L2394">
        <v>0</v>
      </c>
      <c r="M2394" t="b">
        <v>0</v>
      </c>
      <c r="N2394" t="s">
        <v>8270</v>
      </c>
      <c r="O2394">
        <f t="shared" si="114"/>
        <v>0</v>
      </c>
      <c r="P2394" s="6" t="str">
        <f t="shared" si="115"/>
        <v>0</v>
      </c>
      <c r="Q2394" s="12" t="s">
        <v>8317</v>
      </c>
      <c r="R2394" t="s">
        <v>8318</v>
      </c>
      <c r="S2394">
        <f t="shared" si="116"/>
        <v>2015</v>
      </c>
    </row>
    <row r="2395" spans="1:19" ht="32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42224.648344907408</v>
      </c>
      <c r="J2395" s="10">
        <v>42194.648344907408</v>
      </c>
      <c r="K2395" t="b">
        <v>0</v>
      </c>
      <c r="L2395">
        <v>1</v>
      </c>
      <c r="M2395" t="b">
        <v>0</v>
      </c>
      <c r="N2395" t="s">
        <v>8270</v>
      </c>
      <c r="O2395">
        <f t="shared" si="114"/>
        <v>0</v>
      </c>
      <c r="P2395" s="6">
        <f t="shared" si="115"/>
        <v>50</v>
      </c>
      <c r="Q2395" s="12" t="s">
        <v>8317</v>
      </c>
      <c r="R2395" t="s">
        <v>8318</v>
      </c>
      <c r="S2395">
        <f t="shared" si="116"/>
        <v>2015</v>
      </c>
    </row>
    <row r="2396" spans="1:19" ht="32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42061.362187499995</v>
      </c>
      <c r="J2396" s="10">
        <v>42031.362187499995</v>
      </c>
      <c r="K2396" t="b">
        <v>0</v>
      </c>
      <c r="L2396">
        <v>2</v>
      </c>
      <c r="M2396" t="b">
        <v>0</v>
      </c>
      <c r="N2396" t="s">
        <v>8270</v>
      </c>
      <c r="O2396">
        <f t="shared" si="114"/>
        <v>0</v>
      </c>
      <c r="P2396" s="6">
        <f t="shared" si="115"/>
        <v>1.5</v>
      </c>
      <c r="Q2396" s="12" t="s">
        <v>8317</v>
      </c>
      <c r="R2396" t="s">
        <v>8318</v>
      </c>
      <c r="S2396">
        <f t="shared" si="116"/>
        <v>2015</v>
      </c>
    </row>
    <row r="2397" spans="1:19" ht="32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42745.372916666667</v>
      </c>
      <c r="J2397" s="10">
        <v>42717.121377314819</v>
      </c>
      <c r="K2397" t="b">
        <v>0</v>
      </c>
      <c r="L2397">
        <v>0</v>
      </c>
      <c r="M2397" t="b">
        <v>0</v>
      </c>
      <c r="N2397" t="s">
        <v>8270</v>
      </c>
      <c r="O2397">
        <f t="shared" si="114"/>
        <v>0</v>
      </c>
      <c r="P2397" s="6" t="str">
        <f t="shared" si="115"/>
        <v>0</v>
      </c>
      <c r="Q2397" s="12" t="s">
        <v>8317</v>
      </c>
      <c r="R2397" t="s">
        <v>8318</v>
      </c>
      <c r="S2397">
        <f t="shared" si="116"/>
        <v>2016</v>
      </c>
    </row>
    <row r="2398" spans="1:19" ht="32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42292.849050925928</v>
      </c>
      <c r="J2398" s="10">
        <v>42262.849050925928</v>
      </c>
      <c r="K2398" t="b">
        <v>0</v>
      </c>
      <c r="L2398">
        <v>1</v>
      </c>
      <c r="M2398" t="b">
        <v>0</v>
      </c>
      <c r="N2398" t="s">
        <v>8270</v>
      </c>
      <c r="O2398">
        <f t="shared" si="114"/>
        <v>0</v>
      </c>
      <c r="P2398" s="6">
        <f t="shared" si="115"/>
        <v>10</v>
      </c>
      <c r="Q2398" s="12" t="s">
        <v>8317</v>
      </c>
      <c r="R2398" t="s">
        <v>8318</v>
      </c>
      <c r="S2398">
        <f t="shared" si="116"/>
        <v>2015</v>
      </c>
    </row>
    <row r="2399" spans="1:19" ht="32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42006.88490740741</v>
      </c>
      <c r="J2399" s="10">
        <v>41976.88490740741</v>
      </c>
      <c r="K2399" t="b">
        <v>0</v>
      </c>
      <c r="L2399">
        <v>0</v>
      </c>
      <c r="M2399" t="b">
        <v>0</v>
      </c>
      <c r="N2399" t="s">
        <v>8270</v>
      </c>
      <c r="O2399">
        <f t="shared" si="114"/>
        <v>0</v>
      </c>
      <c r="P2399" s="6" t="str">
        <f t="shared" si="115"/>
        <v>0</v>
      </c>
      <c r="Q2399" s="12" t="s">
        <v>8317</v>
      </c>
      <c r="R2399" t="s">
        <v>8318</v>
      </c>
      <c r="S2399">
        <f t="shared" si="116"/>
        <v>2014</v>
      </c>
    </row>
    <row r="2400" spans="1:19" ht="32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42187.916481481487</v>
      </c>
      <c r="J2400" s="10">
        <v>42157.916481481487</v>
      </c>
      <c r="K2400" t="b">
        <v>0</v>
      </c>
      <c r="L2400">
        <v>0</v>
      </c>
      <c r="M2400" t="b">
        <v>0</v>
      </c>
      <c r="N2400" t="s">
        <v>8270</v>
      </c>
      <c r="O2400">
        <f t="shared" si="114"/>
        <v>0</v>
      </c>
      <c r="P2400" s="6" t="str">
        <f t="shared" si="115"/>
        <v>0</v>
      </c>
      <c r="Q2400" s="12" t="s">
        <v>8317</v>
      </c>
      <c r="R2400" t="s">
        <v>8318</v>
      </c>
      <c r="S2400">
        <f t="shared" si="116"/>
        <v>2015</v>
      </c>
    </row>
    <row r="2401" spans="1:19" ht="3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41991.853078703702</v>
      </c>
      <c r="J2401" s="10">
        <v>41956.853078703702</v>
      </c>
      <c r="K2401" t="b">
        <v>0</v>
      </c>
      <c r="L2401">
        <v>0</v>
      </c>
      <c r="M2401" t="b">
        <v>0</v>
      </c>
      <c r="N2401" t="s">
        <v>8270</v>
      </c>
      <c r="O2401">
        <f t="shared" si="114"/>
        <v>0</v>
      </c>
      <c r="P2401" s="6" t="str">
        <f t="shared" si="115"/>
        <v>0</v>
      </c>
      <c r="Q2401" s="12" t="s">
        <v>8317</v>
      </c>
      <c r="R2401" t="s">
        <v>8318</v>
      </c>
      <c r="S2401">
        <f t="shared" si="116"/>
        <v>2014</v>
      </c>
    </row>
    <row r="2402" spans="1:19" ht="32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42474.268101851849</v>
      </c>
      <c r="J2402" s="10">
        <v>42444.268101851849</v>
      </c>
      <c r="K2402" t="b">
        <v>0</v>
      </c>
      <c r="L2402">
        <v>0</v>
      </c>
      <c r="M2402" t="b">
        <v>0</v>
      </c>
      <c r="N2402" t="s">
        <v>8270</v>
      </c>
      <c r="O2402">
        <f t="shared" si="114"/>
        <v>0</v>
      </c>
      <c r="P2402" s="6" t="str">
        <f t="shared" si="115"/>
        <v>0</v>
      </c>
      <c r="Q2402" s="12" t="s">
        <v>8317</v>
      </c>
      <c r="R2402" t="s">
        <v>8318</v>
      </c>
      <c r="S2402">
        <f t="shared" si="116"/>
        <v>2016</v>
      </c>
    </row>
    <row r="2403" spans="1:19" ht="32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42434.822870370372</v>
      </c>
      <c r="J2403" s="10">
        <v>42374.822870370372</v>
      </c>
      <c r="K2403" t="b">
        <v>0</v>
      </c>
      <c r="L2403">
        <v>9</v>
      </c>
      <c r="M2403" t="b">
        <v>0</v>
      </c>
      <c r="N2403" t="s">
        <v>8282</v>
      </c>
      <c r="O2403">
        <f t="shared" si="114"/>
        <v>1</v>
      </c>
      <c r="P2403" s="6">
        <f t="shared" si="115"/>
        <v>22.33</v>
      </c>
      <c r="Q2403" s="12" t="s">
        <v>8334</v>
      </c>
      <c r="R2403" t="s">
        <v>8335</v>
      </c>
      <c r="S2403">
        <f t="shared" si="116"/>
        <v>2016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42137.679756944446</v>
      </c>
      <c r="J2404" s="10">
        <v>42107.679756944446</v>
      </c>
      <c r="K2404" t="b">
        <v>0</v>
      </c>
      <c r="L2404">
        <v>1</v>
      </c>
      <c r="M2404" t="b">
        <v>0</v>
      </c>
      <c r="N2404" t="s">
        <v>8282</v>
      </c>
      <c r="O2404">
        <f t="shared" si="114"/>
        <v>0</v>
      </c>
      <c r="P2404" s="6">
        <f t="shared" si="115"/>
        <v>52</v>
      </c>
      <c r="Q2404" s="12" t="s">
        <v>8334</v>
      </c>
      <c r="R2404" t="s">
        <v>8335</v>
      </c>
      <c r="S2404">
        <f t="shared" si="116"/>
        <v>2015</v>
      </c>
    </row>
    <row r="2405" spans="1:19" ht="32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42459.840949074074</v>
      </c>
      <c r="J2405" s="10">
        <v>42399.882615740746</v>
      </c>
      <c r="K2405" t="b">
        <v>0</v>
      </c>
      <c r="L2405">
        <v>12</v>
      </c>
      <c r="M2405" t="b">
        <v>0</v>
      </c>
      <c r="N2405" t="s">
        <v>8282</v>
      </c>
      <c r="O2405">
        <f t="shared" si="114"/>
        <v>17</v>
      </c>
      <c r="P2405" s="6">
        <f t="shared" si="115"/>
        <v>16.829999999999998</v>
      </c>
      <c r="Q2405" s="12" t="s">
        <v>8334</v>
      </c>
      <c r="R2405" t="s">
        <v>8335</v>
      </c>
      <c r="S2405">
        <f t="shared" si="116"/>
        <v>2016</v>
      </c>
    </row>
    <row r="2406" spans="1:19" ht="32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42372.03943287037</v>
      </c>
      <c r="J2406" s="10">
        <v>42342.03943287037</v>
      </c>
      <c r="K2406" t="b">
        <v>0</v>
      </c>
      <c r="L2406">
        <v>0</v>
      </c>
      <c r="M2406" t="b">
        <v>0</v>
      </c>
      <c r="N2406" t="s">
        <v>8282</v>
      </c>
      <c r="O2406">
        <f t="shared" si="114"/>
        <v>0</v>
      </c>
      <c r="P2406" s="6" t="str">
        <f t="shared" si="115"/>
        <v>0</v>
      </c>
      <c r="Q2406" s="12" t="s">
        <v>8334</v>
      </c>
      <c r="R2406" t="s">
        <v>8335</v>
      </c>
      <c r="S2406">
        <f t="shared" si="116"/>
        <v>2015</v>
      </c>
    </row>
    <row r="2407" spans="1:19" ht="16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42616.585358796292</v>
      </c>
      <c r="J2407" s="10">
        <v>42595.585358796292</v>
      </c>
      <c r="K2407" t="b">
        <v>0</v>
      </c>
      <c r="L2407">
        <v>20</v>
      </c>
      <c r="M2407" t="b">
        <v>0</v>
      </c>
      <c r="N2407" t="s">
        <v>8282</v>
      </c>
      <c r="O2407">
        <f t="shared" si="114"/>
        <v>23</v>
      </c>
      <c r="P2407" s="6">
        <f t="shared" si="115"/>
        <v>56.3</v>
      </c>
      <c r="Q2407" s="12" t="s">
        <v>8334</v>
      </c>
      <c r="R2407" t="s">
        <v>8335</v>
      </c>
      <c r="S2407">
        <f t="shared" si="116"/>
        <v>2016</v>
      </c>
    </row>
    <row r="2408" spans="1:19" ht="32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42023.110995370371</v>
      </c>
      <c r="J2408" s="10">
        <v>41983.110995370371</v>
      </c>
      <c r="K2408" t="b">
        <v>0</v>
      </c>
      <c r="L2408">
        <v>16</v>
      </c>
      <c r="M2408" t="b">
        <v>0</v>
      </c>
      <c r="N2408" t="s">
        <v>8282</v>
      </c>
      <c r="O2408">
        <f t="shared" si="114"/>
        <v>41</v>
      </c>
      <c r="P2408" s="6">
        <f t="shared" si="115"/>
        <v>84.06</v>
      </c>
      <c r="Q2408" s="12" t="s">
        <v>8334</v>
      </c>
      <c r="R2408" t="s">
        <v>8335</v>
      </c>
      <c r="S2408">
        <f t="shared" si="116"/>
        <v>2014</v>
      </c>
    </row>
    <row r="2409" spans="1:19" ht="32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42105.25</v>
      </c>
      <c r="J2409" s="10">
        <v>42082.575555555552</v>
      </c>
      <c r="K2409" t="b">
        <v>0</v>
      </c>
      <c r="L2409">
        <v>33</v>
      </c>
      <c r="M2409" t="b">
        <v>0</v>
      </c>
      <c r="N2409" t="s">
        <v>8282</v>
      </c>
      <c r="O2409">
        <f t="shared" si="114"/>
        <v>25</v>
      </c>
      <c r="P2409" s="6">
        <f t="shared" si="115"/>
        <v>168.39</v>
      </c>
      <c r="Q2409" s="12" t="s">
        <v>8334</v>
      </c>
      <c r="R2409" t="s">
        <v>8335</v>
      </c>
      <c r="S2409">
        <f t="shared" si="116"/>
        <v>2015</v>
      </c>
    </row>
    <row r="2410" spans="1:19" ht="16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41949.182372685187</v>
      </c>
      <c r="J2410" s="10">
        <v>41919.140706018516</v>
      </c>
      <c r="K2410" t="b">
        <v>0</v>
      </c>
      <c r="L2410">
        <v>2</v>
      </c>
      <c r="M2410" t="b">
        <v>0</v>
      </c>
      <c r="N2410" t="s">
        <v>8282</v>
      </c>
      <c r="O2410">
        <f t="shared" si="114"/>
        <v>0</v>
      </c>
      <c r="P2410" s="6">
        <f t="shared" si="115"/>
        <v>15</v>
      </c>
      <c r="Q2410" s="12" t="s">
        <v>8334</v>
      </c>
      <c r="R2410" t="s">
        <v>8335</v>
      </c>
      <c r="S2410">
        <f t="shared" si="116"/>
        <v>2014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42234.875868055555</v>
      </c>
      <c r="J2411" s="10">
        <v>42204.875868055555</v>
      </c>
      <c r="K2411" t="b">
        <v>0</v>
      </c>
      <c r="L2411">
        <v>6</v>
      </c>
      <c r="M2411" t="b">
        <v>0</v>
      </c>
      <c r="N2411" t="s">
        <v>8282</v>
      </c>
      <c r="O2411">
        <f t="shared" si="114"/>
        <v>2</v>
      </c>
      <c r="P2411" s="6">
        <f t="shared" si="115"/>
        <v>76.67</v>
      </c>
      <c r="Q2411" s="12" t="s">
        <v>8334</v>
      </c>
      <c r="R2411" t="s">
        <v>8335</v>
      </c>
      <c r="S2411">
        <f t="shared" si="116"/>
        <v>2015</v>
      </c>
    </row>
    <row r="2412" spans="1:19" ht="32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42254.408275462964</v>
      </c>
      <c r="J2412" s="10">
        <v>42224.408275462964</v>
      </c>
      <c r="K2412" t="b">
        <v>0</v>
      </c>
      <c r="L2412">
        <v>0</v>
      </c>
      <c r="M2412" t="b">
        <v>0</v>
      </c>
      <c r="N2412" t="s">
        <v>8282</v>
      </c>
      <c r="O2412">
        <f t="shared" si="114"/>
        <v>0</v>
      </c>
      <c r="P2412" s="6" t="str">
        <f t="shared" si="115"/>
        <v>0</v>
      </c>
      <c r="Q2412" s="12" t="s">
        <v>8334</v>
      </c>
      <c r="R2412" t="s">
        <v>8335</v>
      </c>
      <c r="S2412">
        <f t="shared" si="116"/>
        <v>2015</v>
      </c>
    </row>
    <row r="2413" spans="1:19" ht="32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42241.732430555552</v>
      </c>
      <c r="J2413" s="10">
        <v>42211.732430555552</v>
      </c>
      <c r="K2413" t="b">
        <v>0</v>
      </c>
      <c r="L2413">
        <v>3</v>
      </c>
      <c r="M2413" t="b">
        <v>0</v>
      </c>
      <c r="N2413" t="s">
        <v>8282</v>
      </c>
      <c r="O2413">
        <f t="shared" si="114"/>
        <v>1</v>
      </c>
      <c r="P2413" s="6">
        <f t="shared" si="115"/>
        <v>50.33</v>
      </c>
      <c r="Q2413" s="12" t="s">
        <v>8334</v>
      </c>
      <c r="R2413" t="s">
        <v>8335</v>
      </c>
      <c r="S2413">
        <f t="shared" si="116"/>
        <v>2015</v>
      </c>
    </row>
    <row r="2414" spans="1:19" ht="32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42700.778622685189</v>
      </c>
      <c r="J2414" s="10">
        <v>42655.736956018518</v>
      </c>
      <c r="K2414" t="b">
        <v>0</v>
      </c>
      <c r="L2414">
        <v>0</v>
      </c>
      <c r="M2414" t="b">
        <v>0</v>
      </c>
      <c r="N2414" t="s">
        <v>8282</v>
      </c>
      <c r="O2414">
        <f t="shared" si="114"/>
        <v>0</v>
      </c>
      <c r="P2414" s="6" t="str">
        <f t="shared" si="115"/>
        <v>0</v>
      </c>
      <c r="Q2414" s="12" t="s">
        <v>8334</v>
      </c>
      <c r="R2414" t="s">
        <v>8335</v>
      </c>
      <c r="S2414">
        <f t="shared" si="116"/>
        <v>2016</v>
      </c>
    </row>
    <row r="2415" spans="1:19" ht="32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41790.979166666664</v>
      </c>
      <c r="J2415" s="10">
        <v>41760.10974537037</v>
      </c>
      <c r="K2415" t="b">
        <v>0</v>
      </c>
      <c r="L2415">
        <v>3</v>
      </c>
      <c r="M2415" t="b">
        <v>0</v>
      </c>
      <c r="N2415" t="s">
        <v>8282</v>
      </c>
      <c r="O2415">
        <f t="shared" si="114"/>
        <v>1</v>
      </c>
      <c r="P2415" s="6">
        <f t="shared" si="115"/>
        <v>8.33</v>
      </c>
      <c r="Q2415" s="12" t="s">
        <v>8334</v>
      </c>
      <c r="R2415" t="s">
        <v>8335</v>
      </c>
      <c r="S2415">
        <f t="shared" si="116"/>
        <v>2014</v>
      </c>
    </row>
    <row r="2416" spans="1:19" ht="32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42238.165972222225</v>
      </c>
      <c r="J2416" s="10">
        <v>42198.695138888885</v>
      </c>
      <c r="K2416" t="b">
        <v>0</v>
      </c>
      <c r="L2416">
        <v>13</v>
      </c>
      <c r="M2416" t="b">
        <v>0</v>
      </c>
      <c r="N2416" t="s">
        <v>8282</v>
      </c>
      <c r="O2416">
        <f t="shared" si="114"/>
        <v>3</v>
      </c>
      <c r="P2416" s="6">
        <f t="shared" si="115"/>
        <v>35.380000000000003</v>
      </c>
      <c r="Q2416" s="12" t="s">
        <v>8334</v>
      </c>
      <c r="R2416" t="s">
        <v>8335</v>
      </c>
      <c r="S2416">
        <f t="shared" si="116"/>
        <v>2015</v>
      </c>
    </row>
    <row r="2417" spans="1:19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42566.862800925926</v>
      </c>
      <c r="J2417" s="10">
        <v>42536.862800925926</v>
      </c>
      <c r="K2417" t="b">
        <v>0</v>
      </c>
      <c r="L2417">
        <v>6</v>
      </c>
      <c r="M2417" t="b">
        <v>0</v>
      </c>
      <c r="N2417" t="s">
        <v>8282</v>
      </c>
      <c r="O2417">
        <f t="shared" si="114"/>
        <v>1</v>
      </c>
      <c r="P2417" s="6">
        <f t="shared" si="115"/>
        <v>55.83</v>
      </c>
      <c r="Q2417" s="12" t="s">
        <v>8334</v>
      </c>
      <c r="R2417" t="s">
        <v>8335</v>
      </c>
      <c r="S2417">
        <f t="shared" si="116"/>
        <v>2016</v>
      </c>
    </row>
    <row r="2418" spans="1:19" ht="32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42077.625</v>
      </c>
      <c r="J2418" s="10">
        <v>42019.737766203703</v>
      </c>
      <c r="K2418" t="b">
        <v>0</v>
      </c>
      <c r="L2418">
        <v>1</v>
      </c>
      <c r="M2418" t="b">
        <v>0</v>
      </c>
      <c r="N2418" t="s">
        <v>8282</v>
      </c>
      <c r="O2418">
        <f t="shared" si="114"/>
        <v>0</v>
      </c>
      <c r="P2418" s="6">
        <f t="shared" si="115"/>
        <v>5</v>
      </c>
      <c r="Q2418" s="12" t="s">
        <v>8334</v>
      </c>
      <c r="R2418" t="s">
        <v>8335</v>
      </c>
      <c r="S2418">
        <f t="shared" si="116"/>
        <v>2015</v>
      </c>
    </row>
    <row r="2419" spans="1:19" ht="32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41861.884108796294</v>
      </c>
      <c r="J2419" s="10">
        <v>41831.884108796294</v>
      </c>
      <c r="K2419" t="b">
        <v>0</v>
      </c>
      <c r="L2419">
        <v>0</v>
      </c>
      <c r="M2419" t="b">
        <v>0</v>
      </c>
      <c r="N2419" t="s">
        <v>8282</v>
      </c>
      <c r="O2419">
        <f t="shared" si="114"/>
        <v>0</v>
      </c>
      <c r="P2419" s="6" t="str">
        <f t="shared" si="115"/>
        <v>0</v>
      </c>
      <c r="Q2419" s="12" t="s">
        <v>8334</v>
      </c>
      <c r="R2419" t="s">
        <v>8335</v>
      </c>
      <c r="S2419">
        <f t="shared" si="116"/>
        <v>2014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42087.815324074079</v>
      </c>
      <c r="J2420" s="10">
        <v>42027.856990740736</v>
      </c>
      <c r="K2420" t="b">
        <v>0</v>
      </c>
      <c r="L2420">
        <v>5</v>
      </c>
      <c r="M2420" t="b">
        <v>0</v>
      </c>
      <c r="N2420" t="s">
        <v>8282</v>
      </c>
      <c r="O2420">
        <f t="shared" si="114"/>
        <v>0</v>
      </c>
      <c r="P2420" s="6">
        <f t="shared" si="115"/>
        <v>1</v>
      </c>
      <c r="Q2420" s="12" t="s">
        <v>8334</v>
      </c>
      <c r="R2420" t="s">
        <v>8335</v>
      </c>
      <c r="S2420">
        <f t="shared" si="116"/>
        <v>2015</v>
      </c>
    </row>
    <row r="2421" spans="1:19" ht="32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42053.738298611112</v>
      </c>
      <c r="J2421" s="10">
        <v>41993.738298611112</v>
      </c>
      <c r="K2421" t="b">
        <v>0</v>
      </c>
      <c r="L2421">
        <v>0</v>
      </c>
      <c r="M2421" t="b">
        <v>0</v>
      </c>
      <c r="N2421" t="s">
        <v>8282</v>
      </c>
      <c r="O2421">
        <f t="shared" si="114"/>
        <v>0</v>
      </c>
      <c r="P2421" s="6" t="str">
        <f t="shared" si="115"/>
        <v>0</v>
      </c>
      <c r="Q2421" s="12" t="s">
        <v>8334</v>
      </c>
      <c r="R2421" t="s">
        <v>8335</v>
      </c>
      <c r="S2421">
        <f t="shared" si="116"/>
        <v>2014</v>
      </c>
    </row>
    <row r="2422" spans="1:19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41953.070543981477</v>
      </c>
      <c r="J2422" s="10">
        <v>41893.028877314813</v>
      </c>
      <c r="K2422" t="b">
        <v>0</v>
      </c>
      <c r="L2422">
        <v>36</v>
      </c>
      <c r="M2422" t="b">
        <v>0</v>
      </c>
      <c r="N2422" t="s">
        <v>8282</v>
      </c>
      <c r="O2422">
        <f t="shared" si="114"/>
        <v>15</v>
      </c>
      <c r="P2422" s="6">
        <f t="shared" si="115"/>
        <v>69.47</v>
      </c>
      <c r="Q2422" s="12" t="s">
        <v>8334</v>
      </c>
      <c r="R2422" t="s">
        <v>8335</v>
      </c>
      <c r="S2422">
        <f t="shared" si="116"/>
        <v>2014</v>
      </c>
    </row>
    <row r="2423" spans="1:19" ht="1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42056.687453703707</v>
      </c>
      <c r="J2423" s="10">
        <v>42026.687453703707</v>
      </c>
      <c r="K2423" t="b">
        <v>0</v>
      </c>
      <c r="L2423">
        <v>1</v>
      </c>
      <c r="M2423" t="b">
        <v>0</v>
      </c>
      <c r="N2423" t="s">
        <v>8282</v>
      </c>
      <c r="O2423">
        <f t="shared" si="114"/>
        <v>0</v>
      </c>
      <c r="P2423" s="6">
        <f t="shared" si="115"/>
        <v>1</v>
      </c>
      <c r="Q2423" s="12" t="s">
        <v>8334</v>
      </c>
      <c r="R2423" t="s">
        <v>8335</v>
      </c>
      <c r="S2423">
        <f t="shared" si="116"/>
        <v>2015</v>
      </c>
    </row>
    <row r="2424" spans="1:19" ht="16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42074.683287037042</v>
      </c>
      <c r="J2424" s="10">
        <v>42044.724953703699</v>
      </c>
      <c r="K2424" t="b">
        <v>0</v>
      </c>
      <c r="L2424">
        <v>1</v>
      </c>
      <c r="M2424" t="b">
        <v>0</v>
      </c>
      <c r="N2424" t="s">
        <v>8282</v>
      </c>
      <c r="O2424">
        <f t="shared" si="114"/>
        <v>0</v>
      </c>
      <c r="P2424" s="6">
        <f t="shared" si="115"/>
        <v>1</v>
      </c>
      <c r="Q2424" s="12" t="s">
        <v>8334</v>
      </c>
      <c r="R2424" t="s">
        <v>8335</v>
      </c>
      <c r="S2424">
        <f t="shared" si="116"/>
        <v>2015</v>
      </c>
    </row>
    <row r="2425" spans="1:19" ht="3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42004.704745370371</v>
      </c>
      <c r="J2425" s="10">
        <v>41974.704745370371</v>
      </c>
      <c r="K2425" t="b">
        <v>0</v>
      </c>
      <c r="L2425">
        <v>1</v>
      </c>
      <c r="M2425" t="b">
        <v>0</v>
      </c>
      <c r="N2425" t="s">
        <v>8282</v>
      </c>
      <c r="O2425">
        <f t="shared" si="114"/>
        <v>0</v>
      </c>
      <c r="P2425" s="6">
        <f t="shared" si="115"/>
        <v>8</v>
      </c>
      <c r="Q2425" s="12" t="s">
        <v>8334</v>
      </c>
      <c r="R2425" t="s">
        <v>8335</v>
      </c>
      <c r="S2425">
        <f t="shared" si="116"/>
        <v>2014</v>
      </c>
    </row>
    <row r="2426" spans="1:19" ht="16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41939.892453703702</v>
      </c>
      <c r="J2426" s="10">
        <v>41909.892453703702</v>
      </c>
      <c r="K2426" t="b">
        <v>0</v>
      </c>
      <c r="L2426">
        <v>9</v>
      </c>
      <c r="M2426" t="b">
        <v>0</v>
      </c>
      <c r="N2426" t="s">
        <v>8282</v>
      </c>
      <c r="O2426">
        <f t="shared" si="114"/>
        <v>1</v>
      </c>
      <c r="P2426" s="6">
        <f t="shared" si="115"/>
        <v>34.44</v>
      </c>
      <c r="Q2426" s="12" t="s">
        <v>8334</v>
      </c>
      <c r="R2426" t="s">
        <v>8335</v>
      </c>
      <c r="S2426">
        <f t="shared" si="116"/>
        <v>2014</v>
      </c>
    </row>
    <row r="2427" spans="1:19" ht="32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42517.919444444444</v>
      </c>
      <c r="J2427" s="10">
        <v>42502.913761574076</v>
      </c>
      <c r="K2427" t="b">
        <v>0</v>
      </c>
      <c r="L2427">
        <v>1</v>
      </c>
      <c r="M2427" t="b">
        <v>0</v>
      </c>
      <c r="N2427" t="s">
        <v>8282</v>
      </c>
      <c r="O2427">
        <f t="shared" si="114"/>
        <v>0</v>
      </c>
      <c r="P2427" s="6">
        <f t="shared" si="115"/>
        <v>1</v>
      </c>
      <c r="Q2427" s="12" t="s">
        <v>8334</v>
      </c>
      <c r="R2427" t="s">
        <v>8335</v>
      </c>
      <c r="S2427">
        <f t="shared" si="116"/>
        <v>2016</v>
      </c>
    </row>
    <row r="2428" spans="1:19" ht="32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42224.170046296298</v>
      </c>
      <c r="J2428" s="10">
        <v>42164.170046296298</v>
      </c>
      <c r="K2428" t="b">
        <v>0</v>
      </c>
      <c r="L2428">
        <v>0</v>
      </c>
      <c r="M2428" t="b">
        <v>0</v>
      </c>
      <c r="N2428" t="s">
        <v>8282</v>
      </c>
      <c r="O2428">
        <f t="shared" si="114"/>
        <v>0</v>
      </c>
      <c r="P2428" s="6" t="str">
        <f t="shared" si="115"/>
        <v>0</v>
      </c>
      <c r="Q2428" s="12" t="s">
        <v>8334</v>
      </c>
      <c r="R2428" t="s">
        <v>8335</v>
      </c>
      <c r="S2428">
        <f t="shared" si="116"/>
        <v>2015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42452.277002314819</v>
      </c>
      <c r="J2429" s="10">
        <v>42412.318668981483</v>
      </c>
      <c r="K2429" t="b">
        <v>0</v>
      </c>
      <c r="L2429">
        <v>1</v>
      </c>
      <c r="M2429" t="b">
        <v>0</v>
      </c>
      <c r="N2429" t="s">
        <v>8282</v>
      </c>
      <c r="O2429">
        <f t="shared" si="114"/>
        <v>0</v>
      </c>
      <c r="P2429" s="6">
        <f t="shared" si="115"/>
        <v>1</v>
      </c>
      <c r="Q2429" s="12" t="s">
        <v>8334</v>
      </c>
      <c r="R2429" t="s">
        <v>8335</v>
      </c>
      <c r="S2429">
        <f t="shared" si="116"/>
        <v>2016</v>
      </c>
    </row>
    <row r="2430" spans="1:19" ht="16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42075.742488425924</v>
      </c>
      <c r="J2430" s="10">
        <v>42045.784155092595</v>
      </c>
      <c r="K2430" t="b">
        <v>0</v>
      </c>
      <c r="L2430">
        <v>1</v>
      </c>
      <c r="M2430" t="b">
        <v>0</v>
      </c>
      <c r="N2430" t="s">
        <v>8282</v>
      </c>
      <c r="O2430">
        <f t="shared" si="114"/>
        <v>0</v>
      </c>
      <c r="P2430" s="6">
        <f t="shared" si="115"/>
        <v>1</v>
      </c>
      <c r="Q2430" s="12" t="s">
        <v>8334</v>
      </c>
      <c r="R2430" t="s">
        <v>8335</v>
      </c>
      <c r="S2430">
        <f t="shared" si="116"/>
        <v>2015</v>
      </c>
    </row>
    <row r="2431" spans="1:19" ht="3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42771.697222222225</v>
      </c>
      <c r="J2431" s="10">
        <v>42734.879236111112</v>
      </c>
      <c r="K2431" t="b">
        <v>0</v>
      </c>
      <c r="L2431">
        <v>4</v>
      </c>
      <c r="M2431" t="b">
        <v>0</v>
      </c>
      <c r="N2431" t="s">
        <v>8282</v>
      </c>
      <c r="O2431">
        <f t="shared" si="114"/>
        <v>1</v>
      </c>
      <c r="P2431" s="6">
        <f t="shared" si="115"/>
        <v>501.25</v>
      </c>
      <c r="Q2431" s="12" t="s">
        <v>8334</v>
      </c>
      <c r="R2431" t="s">
        <v>8335</v>
      </c>
      <c r="S2431">
        <f t="shared" si="116"/>
        <v>2016</v>
      </c>
    </row>
    <row r="2432" spans="1:19" ht="32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42412.130833333329</v>
      </c>
      <c r="J2432" s="10">
        <v>42382.130833333329</v>
      </c>
      <c r="K2432" t="b">
        <v>0</v>
      </c>
      <c r="L2432">
        <v>2</v>
      </c>
      <c r="M2432" t="b">
        <v>0</v>
      </c>
      <c r="N2432" t="s">
        <v>8282</v>
      </c>
      <c r="O2432">
        <f t="shared" si="114"/>
        <v>1</v>
      </c>
      <c r="P2432" s="6">
        <f t="shared" si="115"/>
        <v>10.5</v>
      </c>
      <c r="Q2432" s="12" t="s">
        <v>8334</v>
      </c>
      <c r="R2432" t="s">
        <v>8335</v>
      </c>
      <c r="S2432">
        <f t="shared" si="116"/>
        <v>2016</v>
      </c>
    </row>
    <row r="2433" spans="1:19" ht="16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42549.099687499998</v>
      </c>
      <c r="J2433" s="10">
        <v>42489.099687499998</v>
      </c>
      <c r="K2433" t="b">
        <v>0</v>
      </c>
      <c r="L2433">
        <v>2</v>
      </c>
      <c r="M2433" t="b">
        <v>0</v>
      </c>
      <c r="N2433" t="s">
        <v>8282</v>
      </c>
      <c r="O2433">
        <f t="shared" si="114"/>
        <v>0</v>
      </c>
      <c r="P2433" s="6">
        <f t="shared" si="115"/>
        <v>1</v>
      </c>
      <c r="Q2433" s="12" t="s">
        <v>8334</v>
      </c>
      <c r="R2433" t="s">
        <v>8335</v>
      </c>
      <c r="S2433">
        <f t="shared" si="116"/>
        <v>2016</v>
      </c>
    </row>
    <row r="2434" spans="1:19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42071.218715277777</v>
      </c>
      <c r="J2434" s="10">
        <v>42041.218715277777</v>
      </c>
      <c r="K2434" t="b">
        <v>0</v>
      </c>
      <c r="L2434">
        <v>2</v>
      </c>
      <c r="M2434" t="b">
        <v>0</v>
      </c>
      <c r="N2434" t="s">
        <v>8282</v>
      </c>
      <c r="O2434">
        <f t="shared" si="114"/>
        <v>0</v>
      </c>
      <c r="P2434" s="6">
        <f t="shared" si="115"/>
        <v>1</v>
      </c>
      <c r="Q2434" s="12" t="s">
        <v>8334</v>
      </c>
      <c r="R2434" t="s">
        <v>8335</v>
      </c>
      <c r="S2434">
        <f t="shared" si="116"/>
        <v>2015</v>
      </c>
    </row>
    <row r="2435" spans="1:19" ht="32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42427.89980324074</v>
      </c>
      <c r="J2435" s="10">
        <v>42397.89980324074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 s="6" t="str">
        <f t="shared" si="115"/>
        <v>0</v>
      </c>
      <c r="Q2435" s="12" t="s">
        <v>8334</v>
      </c>
      <c r="R2435" t="s">
        <v>8335</v>
      </c>
      <c r="S2435">
        <f t="shared" si="116"/>
        <v>2016</v>
      </c>
    </row>
    <row r="2436" spans="1:19" ht="32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42220.186041666668</v>
      </c>
      <c r="J2436" s="10">
        <v>42180.186041666668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 s="6">
        <f t="shared" si="115"/>
        <v>13</v>
      </c>
      <c r="Q2436" s="12" t="s">
        <v>8334</v>
      </c>
      <c r="R2436" t="s">
        <v>8335</v>
      </c>
      <c r="S2436">
        <f t="shared" si="116"/>
        <v>2015</v>
      </c>
    </row>
    <row r="2437" spans="1:19" ht="32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42282.277615740742</v>
      </c>
      <c r="J2437" s="10">
        <v>42252.277615740742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 s="6">
        <f t="shared" si="115"/>
        <v>306</v>
      </c>
      <c r="Q2437" s="12" t="s">
        <v>8334</v>
      </c>
      <c r="R2437" t="s">
        <v>8335</v>
      </c>
      <c r="S2437">
        <f t="shared" si="116"/>
        <v>2015</v>
      </c>
    </row>
    <row r="2438" spans="1:19" ht="32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42398.615393518514</v>
      </c>
      <c r="J2438" s="10">
        <v>42338.615393518514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 s="6">
        <f t="shared" si="115"/>
        <v>22.5</v>
      </c>
      <c r="Q2438" s="12" t="s">
        <v>8334</v>
      </c>
      <c r="R2438" t="s">
        <v>8335</v>
      </c>
      <c r="S2438">
        <f t="shared" si="116"/>
        <v>2015</v>
      </c>
    </row>
    <row r="2439" spans="1:19" ht="32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42080.75</v>
      </c>
      <c r="J2439" s="10">
        <v>42031.965138888889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 s="6" t="str">
        <f t="shared" si="115"/>
        <v>0</v>
      </c>
      <c r="Q2439" s="12" t="s">
        <v>8334</v>
      </c>
      <c r="R2439" t="s">
        <v>8335</v>
      </c>
      <c r="S2439">
        <f t="shared" si="116"/>
        <v>2015</v>
      </c>
    </row>
    <row r="2440" spans="1:19" ht="32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42345.956736111111</v>
      </c>
      <c r="J2440" s="10">
        <v>42285.91506944444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 s="6">
        <f t="shared" si="115"/>
        <v>50</v>
      </c>
      <c r="Q2440" s="12" t="s">
        <v>8334</v>
      </c>
      <c r="R2440" t="s">
        <v>8335</v>
      </c>
      <c r="S2440">
        <f t="shared" si="116"/>
        <v>2015</v>
      </c>
    </row>
    <row r="2441" spans="1:19" ht="32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42295.818622685183</v>
      </c>
      <c r="J2441" s="10">
        <v>42265.818622685183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 s="6" t="str">
        <f t="shared" si="115"/>
        <v>0</v>
      </c>
      <c r="Q2441" s="12" t="s">
        <v>8334</v>
      </c>
      <c r="R2441" t="s">
        <v>8335</v>
      </c>
      <c r="S2441">
        <f t="shared" si="116"/>
        <v>2015</v>
      </c>
    </row>
    <row r="2442" spans="1:19" ht="16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42413.899456018524</v>
      </c>
      <c r="J2442" s="10">
        <v>42383.899456018524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17">ROUND(E2442/D2442*100,0)</f>
        <v>0</v>
      </c>
      <c r="P2442" s="6">
        <f t="shared" ref="P2442:P2505" si="118">IFERROR(ROUND(E2442/L2442,2),"0")</f>
        <v>5</v>
      </c>
      <c r="Q2442" s="12" t="s">
        <v>8334</v>
      </c>
      <c r="R2442" t="s">
        <v>8335</v>
      </c>
      <c r="S2442">
        <f t="shared" ref="S2442:S2505" si="119">YEAR(J2442)</f>
        <v>2016</v>
      </c>
    </row>
    <row r="2443" spans="1:19" ht="1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42208.207638888889</v>
      </c>
      <c r="J2443" s="10">
        <v>42187.125625000001</v>
      </c>
      <c r="K2443" t="b">
        <v>0</v>
      </c>
      <c r="L2443">
        <v>109</v>
      </c>
      <c r="M2443" t="b">
        <v>1</v>
      </c>
      <c r="N2443" t="s">
        <v>8296</v>
      </c>
      <c r="O2443">
        <f t="shared" si="117"/>
        <v>108</v>
      </c>
      <c r="P2443" s="6">
        <f t="shared" si="118"/>
        <v>74.23</v>
      </c>
      <c r="Q2443" s="12" t="s">
        <v>8334</v>
      </c>
      <c r="R2443" t="s">
        <v>8350</v>
      </c>
      <c r="S2443">
        <f t="shared" si="119"/>
        <v>2015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42082.625324074077</v>
      </c>
      <c r="J2444" s="10">
        <v>42052.666990740741</v>
      </c>
      <c r="K2444" t="b">
        <v>0</v>
      </c>
      <c r="L2444">
        <v>372</v>
      </c>
      <c r="M2444" t="b">
        <v>1</v>
      </c>
      <c r="N2444" t="s">
        <v>8296</v>
      </c>
      <c r="O2444">
        <f t="shared" si="117"/>
        <v>126</v>
      </c>
      <c r="P2444" s="6">
        <f t="shared" si="118"/>
        <v>81.25</v>
      </c>
      <c r="Q2444" s="12" t="s">
        <v>8334</v>
      </c>
      <c r="R2444" t="s">
        <v>8350</v>
      </c>
      <c r="S2444">
        <f t="shared" si="119"/>
        <v>2015</v>
      </c>
    </row>
    <row r="2445" spans="1:19" ht="32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41866.625254629631</v>
      </c>
      <c r="J2445" s="10">
        <v>41836.625254629631</v>
      </c>
      <c r="K2445" t="b">
        <v>0</v>
      </c>
      <c r="L2445">
        <v>311</v>
      </c>
      <c r="M2445" t="b">
        <v>1</v>
      </c>
      <c r="N2445" t="s">
        <v>8296</v>
      </c>
      <c r="O2445">
        <f t="shared" si="117"/>
        <v>203</v>
      </c>
      <c r="P2445" s="6">
        <f t="shared" si="118"/>
        <v>130.22999999999999</v>
      </c>
      <c r="Q2445" s="12" t="s">
        <v>8334</v>
      </c>
      <c r="R2445" t="s">
        <v>8350</v>
      </c>
      <c r="S2445">
        <f t="shared" si="119"/>
        <v>2014</v>
      </c>
    </row>
    <row r="2446" spans="1:19" ht="32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42515.754525462966</v>
      </c>
      <c r="J2446" s="10">
        <v>42485.754525462966</v>
      </c>
      <c r="K2446" t="b">
        <v>0</v>
      </c>
      <c r="L2446">
        <v>61</v>
      </c>
      <c r="M2446" t="b">
        <v>1</v>
      </c>
      <c r="N2446" t="s">
        <v>8296</v>
      </c>
      <c r="O2446">
        <f t="shared" si="117"/>
        <v>109</v>
      </c>
      <c r="P2446" s="6">
        <f t="shared" si="118"/>
        <v>53.41</v>
      </c>
      <c r="Q2446" s="12" t="s">
        <v>8334</v>
      </c>
      <c r="R2446" t="s">
        <v>8350</v>
      </c>
      <c r="S2446">
        <f t="shared" si="119"/>
        <v>2016</v>
      </c>
    </row>
    <row r="2447" spans="1:19" ht="32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42273.190057870372</v>
      </c>
      <c r="J2447" s="10">
        <v>42243.190057870372</v>
      </c>
      <c r="K2447" t="b">
        <v>0</v>
      </c>
      <c r="L2447">
        <v>115</v>
      </c>
      <c r="M2447" t="b">
        <v>1</v>
      </c>
      <c r="N2447" t="s">
        <v>8296</v>
      </c>
      <c r="O2447">
        <f t="shared" si="117"/>
        <v>173</v>
      </c>
      <c r="P2447" s="6">
        <f t="shared" si="118"/>
        <v>75.13</v>
      </c>
      <c r="Q2447" s="12" t="s">
        <v>8334</v>
      </c>
      <c r="R2447" t="s">
        <v>8350</v>
      </c>
      <c r="S2447">
        <f t="shared" si="119"/>
        <v>2015</v>
      </c>
    </row>
    <row r="2448" spans="1:19" ht="32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42700.64434027778</v>
      </c>
      <c r="J2448" s="10">
        <v>42670.602673611109</v>
      </c>
      <c r="K2448" t="b">
        <v>0</v>
      </c>
      <c r="L2448">
        <v>111</v>
      </c>
      <c r="M2448" t="b">
        <v>1</v>
      </c>
      <c r="N2448" t="s">
        <v>8296</v>
      </c>
      <c r="O2448">
        <f t="shared" si="117"/>
        <v>168</v>
      </c>
      <c r="P2448" s="6">
        <f t="shared" si="118"/>
        <v>75.67</v>
      </c>
      <c r="Q2448" s="12" t="s">
        <v>8334</v>
      </c>
      <c r="R2448" t="s">
        <v>8350</v>
      </c>
      <c r="S2448">
        <f t="shared" si="119"/>
        <v>2016</v>
      </c>
    </row>
    <row r="2449" spans="1:19" ht="32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42686.166666666672</v>
      </c>
      <c r="J2449" s="10">
        <v>42654.469826388886</v>
      </c>
      <c r="K2449" t="b">
        <v>0</v>
      </c>
      <c r="L2449">
        <v>337</v>
      </c>
      <c r="M2449" t="b">
        <v>1</v>
      </c>
      <c r="N2449" t="s">
        <v>8296</v>
      </c>
      <c r="O2449">
        <f t="shared" si="117"/>
        <v>427</v>
      </c>
      <c r="P2449" s="6">
        <f t="shared" si="118"/>
        <v>31.69</v>
      </c>
      <c r="Q2449" s="12" t="s">
        <v>8334</v>
      </c>
      <c r="R2449" t="s">
        <v>8350</v>
      </c>
      <c r="S2449">
        <f t="shared" si="119"/>
        <v>2016</v>
      </c>
    </row>
    <row r="2450" spans="1:19" ht="32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42613.233333333337</v>
      </c>
      <c r="J2450" s="10">
        <v>42607.316122685181</v>
      </c>
      <c r="K2450" t="b">
        <v>0</v>
      </c>
      <c r="L2450">
        <v>9</v>
      </c>
      <c r="M2450" t="b">
        <v>1</v>
      </c>
      <c r="N2450" t="s">
        <v>8296</v>
      </c>
      <c r="O2450">
        <f t="shared" si="117"/>
        <v>108</v>
      </c>
      <c r="P2450" s="6">
        <f t="shared" si="118"/>
        <v>47.78</v>
      </c>
      <c r="Q2450" s="12" t="s">
        <v>8334</v>
      </c>
      <c r="R2450" t="s">
        <v>8350</v>
      </c>
      <c r="S2450">
        <f t="shared" si="119"/>
        <v>2016</v>
      </c>
    </row>
    <row r="2451" spans="1:19" ht="32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41973.184201388889</v>
      </c>
      <c r="J2451" s="10">
        <v>41943.142534722225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7"/>
        <v>108</v>
      </c>
      <c r="P2451" s="6">
        <f t="shared" si="118"/>
        <v>90</v>
      </c>
      <c r="Q2451" s="12" t="s">
        <v>8334</v>
      </c>
      <c r="R2451" t="s">
        <v>8350</v>
      </c>
      <c r="S2451">
        <f t="shared" si="119"/>
        <v>2014</v>
      </c>
    </row>
    <row r="2452" spans="1:19" ht="32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41940.132638888885</v>
      </c>
      <c r="J2452" s="10">
        <v>41902.07240740741</v>
      </c>
      <c r="K2452" t="b">
        <v>0</v>
      </c>
      <c r="L2452">
        <v>102</v>
      </c>
      <c r="M2452" t="b">
        <v>1</v>
      </c>
      <c r="N2452" t="s">
        <v>8296</v>
      </c>
      <c r="O2452">
        <f t="shared" si="117"/>
        <v>102</v>
      </c>
      <c r="P2452" s="6">
        <f t="shared" si="118"/>
        <v>149.31</v>
      </c>
      <c r="Q2452" s="12" t="s">
        <v>8334</v>
      </c>
      <c r="R2452" t="s">
        <v>8350</v>
      </c>
      <c r="S2452">
        <f t="shared" si="119"/>
        <v>2014</v>
      </c>
    </row>
    <row r="2453" spans="1:19" ht="3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42799.908449074079</v>
      </c>
      <c r="J2453" s="10">
        <v>42779.908449074079</v>
      </c>
      <c r="K2453" t="b">
        <v>0</v>
      </c>
      <c r="L2453">
        <v>186</v>
      </c>
      <c r="M2453" t="b">
        <v>1</v>
      </c>
      <c r="N2453" t="s">
        <v>8296</v>
      </c>
      <c r="O2453">
        <f t="shared" si="117"/>
        <v>115</v>
      </c>
      <c r="P2453" s="6">
        <f t="shared" si="118"/>
        <v>62.07</v>
      </c>
      <c r="Q2453" s="12" t="s">
        <v>8334</v>
      </c>
      <c r="R2453" t="s">
        <v>8350</v>
      </c>
      <c r="S2453">
        <f t="shared" si="119"/>
        <v>2017</v>
      </c>
    </row>
    <row r="2454" spans="1:19" ht="32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42367.958333333328</v>
      </c>
      <c r="J2454" s="10">
        <v>42338.84375</v>
      </c>
      <c r="K2454" t="b">
        <v>0</v>
      </c>
      <c r="L2454">
        <v>15</v>
      </c>
      <c r="M2454" t="b">
        <v>1</v>
      </c>
      <c r="N2454" t="s">
        <v>8296</v>
      </c>
      <c r="O2454">
        <f t="shared" si="117"/>
        <v>134</v>
      </c>
      <c r="P2454" s="6">
        <f t="shared" si="118"/>
        <v>53.4</v>
      </c>
      <c r="Q2454" s="12" t="s">
        <v>8334</v>
      </c>
      <c r="R2454" t="s">
        <v>8350</v>
      </c>
      <c r="S2454">
        <f t="shared" si="119"/>
        <v>2015</v>
      </c>
    </row>
    <row r="2455" spans="1:19" ht="32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42768.692233796297</v>
      </c>
      <c r="J2455" s="10">
        <v>42738.692233796297</v>
      </c>
      <c r="K2455" t="b">
        <v>0</v>
      </c>
      <c r="L2455">
        <v>67</v>
      </c>
      <c r="M2455" t="b">
        <v>1</v>
      </c>
      <c r="N2455" t="s">
        <v>8296</v>
      </c>
      <c r="O2455">
        <f t="shared" si="117"/>
        <v>155</v>
      </c>
      <c r="P2455" s="6">
        <f t="shared" si="118"/>
        <v>69.27</v>
      </c>
      <c r="Q2455" s="12" t="s">
        <v>8334</v>
      </c>
      <c r="R2455" t="s">
        <v>8350</v>
      </c>
      <c r="S2455">
        <f t="shared" si="119"/>
        <v>2017</v>
      </c>
    </row>
    <row r="2456" spans="1:19" ht="32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42805.201481481483</v>
      </c>
      <c r="J2456" s="10">
        <v>42770.201481481483</v>
      </c>
      <c r="K2456" t="b">
        <v>0</v>
      </c>
      <c r="L2456">
        <v>130</v>
      </c>
      <c r="M2456" t="b">
        <v>1</v>
      </c>
      <c r="N2456" t="s">
        <v>8296</v>
      </c>
      <c r="O2456">
        <f t="shared" si="117"/>
        <v>101</v>
      </c>
      <c r="P2456" s="6">
        <f t="shared" si="118"/>
        <v>271.51</v>
      </c>
      <c r="Q2456" s="12" t="s">
        <v>8334</v>
      </c>
      <c r="R2456" t="s">
        <v>8350</v>
      </c>
      <c r="S2456">
        <f t="shared" si="119"/>
        <v>2017</v>
      </c>
    </row>
    <row r="2457" spans="1:19" ht="32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42480.781828703708</v>
      </c>
      <c r="J2457" s="10">
        <v>42452.781828703708</v>
      </c>
      <c r="K2457" t="b">
        <v>0</v>
      </c>
      <c r="L2457">
        <v>16</v>
      </c>
      <c r="M2457" t="b">
        <v>1</v>
      </c>
      <c r="N2457" t="s">
        <v>8296</v>
      </c>
      <c r="O2457">
        <f t="shared" si="117"/>
        <v>182</v>
      </c>
      <c r="P2457" s="6">
        <f t="shared" si="118"/>
        <v>34.130000000000003</v>
      </c>
      <c r="Q2457" s="12" t="s">
        <v>8334</v>
      </c>
      <c r="R2457" t="s">
        <v>8350</v>
      </c>
      <c r="S2457">
        <f t="shared" si="119"/>
        <v>2016</v>
      </c>
    </row>
    <row r="2458" spans="1:19" ht="32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42791.961099537039</v>
      </c>
      <c r="J2458" s="10">
        <v>42761.961099537039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7"/>
        <v>181</v>
      </c>
      <c r="P2458" s="6">
        <f t="shared" si="118"/>
        <v>40.49</v>
      </c>
      <c r="Q2458" s="12" t="s">
        <v>8334</v>
      </c>
      <c r="R2458" t="s">
        <v>8350</v>
      </c>
      <c r="S2458">
        <f t="shared" si="119"/>
        <v>2017</v>
      </c>
    </row>
    <row r="2459" spans="1:19" ht="32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42453.560833333337</v>
      </c>
      <c r="J2459" s="10">
        <v>42423.602500000001</v>
      </c>
      <c r="K2459" t="b">
        <v>0</v>
      </c>
      <c r="L2459">
        <v>124</v>
      </c>
      <c r="M2459" t="b">
        <v>1</v>
      </c>
      <c r="N2459" t="s">
        <v>8296</v>
      </c>
      <c r="O2459">
        <f t="shared" si="117"/>
        <v>102</v>
      </c>
      <c r="P2459" s="6">
        <f t="shared" si="118"/>
        <v>189.76</v>
      </c>
      <c r="Q2459" s="12" t="s">
        <v>8334</v>
      </c>
      <c r="R2459" t="s">
        <v>8350</v>
      </c>
      <c r="S2459">
        <f t="shared" si="119"/>
        <v>2016</v>
      </c>
    </row>
    <row r="2460" spans="1:19" ht="32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42530.791666666672</v>
      </c>
      <c r="J2460" s="10">
        <v>42495.871736111112</v>
      </c>
      <c r="K2460" t="b">
        <v>0</v>
      </c>
      <c r="L2460">
        <v>80</v>
      </c>
      <c r="M2460" t="b">
        <v>1</v>
      </c>
      <c r="N2460" t="s">
        <v>8296</v>
      </c>
      <c r="O2460">
        <f t="shared" si="117"/>
        <v>110</v>
      </c>
      <c r="P2460" s="6">
        <f t="shared" si="118"/>
        <v>68.86</v>
      </c>
      <c r="Q2460" s="12" t="s">
        <v>8334</v>
      </c>
      <c r="R2460" t="s">
        <v>8350</v>
      </c>
      <c r="S2460">
        <f t="shared" si="119"/>
        <v>2016</v>
      </c>
    </row>
    <row r="2461" spans="1:19" ht="32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42452.595891203702</v>
      </c>
      <c r="J2461" s="10">
        <v>42407.637557870374</v>
      </c>
      <c r="K2461" t="b">
        <v>0</v>
      </c>
      <c r="L2461">
        <v>282</v>
      </c>
      <c r="M2461" t="b">
        <v>1</v>
      </c>
      <c r="N2461" t="s">
        <v>8296</v>
      </c>
      <c r="O2461">
        <f t="shared" si="117"/>
        <v>102</v>
      </c>
      <c r="P2461" s="6">
        <f t="shared" si="118"/>
        <v>108.78</v>
      </c>
      <c r="Q2461" s="12" t="s">
        <v>8334</v>
      </c>
      <c r="R2461" t="s">
        <v>8350</v>
      </c>
      <c r="S2461">
        <f t="shared" si="119"/>
        <v>2016</v>
      </c>
    </row>
    <row r="2462" spans="1:19" ht="32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42738.178472222222</v>
      </c>
      <c r="J2462" s="10">
        <v>42704.187118055561</v>
      </c>
      <c r="K2462" t="b">
        <v>0</v>
      </c>
      <c r="L2462">
        <v>68</v>
      </c>
      <c r="M2462" t="b">
        <v>1</v>
      </c>
      <c r="N2462" t="s">
        <v>8296</v>
      </c>
      <c r="O2462">
        <f t="shared" si="117"/>
        <v>101</v>
      </c>
      <c r="P2462" s="6">
        <f t="shared" si="118"/>
        <v>125.99</v>
      </c>
      <c r="Q2462" s="12" t="s">
        <v>8334</v>
      </c>
      <c r="R2462" t="s">
        <v>8350</v>
      </c>
      <c r="S2462">
        <f t="shared" si="119"/>
        <v>2016</v>
      </c>
    </row>
    <row r="2463" spans="1:19" ht="32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40817.125</v>
      </c>
      <c r="J2463" s="10">
        <v>40784.012696759259</v>
      </c>
      <c r="K2463" t="b">
        <v>0</v>
      </c>
      <c r="L2463">
        <v>86</v>
      </c>
      <c r="M2463" t="b">
        <v>1</v>
      </c>
      <c r="N2463" t="s">
        <v>8277</v>
      </c>
      <c r="O2463">
        <f t="shared" si="117"/>
        <v>104</v>
      </c>
      <c r="P2463" s="6">
        <f t="shared" si="118"/>
        <v>90.52</v>
      </c>
      <c r="Q2463" s="12" t="s">
        <v>8323</v>
      </c>
      <c r="R2463" t="s">
        <v>8327</v>
      </c>
      <c r="S2463">
        <f t="shared" si="119"/>
        <v>2011</v>
      </c>
    </row>
    <row r="2464" spans="1:19" ht="32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41109.186296296299</v>
      </c>
      <c r="J2464" s="10">
        <v>41089.186296296299</v>
      </c>
      <c r="K2464" t="b">
        <v>0</v>
      </c>
      <c r="L2464">
        <v>115</v>
      </c>
      <c r="M2464" t="b">
        <v>1</v>
      </c>
      <c r="N2464" t="s">
        <v>8277</v>
      </c>
      <c r="O2464">
        <f t="shared" si="117"/>
        <v>111</v>
      </c>
      <c r="P2464" s="6">
        <f t="shared" si="118"/>
        <v>28.88</v>
      </c>
      <c r="Q2464" s="12" t="s">
        <v>8323</v>
      </c>
      <c r="R2464" t="s">
        <v>8327</v>
      </c>
      <c r="S2464">
        <f t="shared" si="119"/>
        <v>2012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41380.791666666664</v>
      </c>
      <c r="J2465" s="10">
        <v>41341.111400462964</v>
      </c>
      <c r="K2465" t="b">
        <v>0</v>
      </c>
      <c r="L2465">
        <v>75</v>
      </c>
      <c r="M2465" t="b">
        <v>1</v>
      </c>
      <c r="N2465" t="s">
        <v>8277</v>
      </c>
      <c r="O2465">
        <f t="shared" si="117"/>
        <v>116</v>
      </c>
      <c r="P2465" s="6">
        <f t="shared" si="118"/>
        <v>31</v>
      </c>
      <c r="Q2465" s="12" t="s">
        <v>8323</v>
      </c>
      <c r="R2465" t="s">
        <v>8327</v>
      </c>
      <c r="S2465">
        <f t="shared" si="119"/>
        <v>2013</v>
      </c>
    </row>
    <row r="2466" spans="1:19" ht="32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42277.811805555553</v>
      </c>
      <c r="J2466" s="10">
        <v>42248.90042824074</v>
      </c>
      <c r="K2466" t="b">
        <v>0</v>
      </c>
      <c r="L2466">
        <v>43</v>
      </c>
      <c r="M2466" t="b">
        <v>1</v>
      </c>
      <c r="N2466" t="s">
        <v>8277</v>
      </c>
      <c r="O2466">
        <f t="shared" si="117"/>
        <v>111</v>
      </c>
      <c r="P2466" s="6">
        <f t="shared" si="118"/>
        <v>51.67</v>
      </c>
      <c r="Q2466" s="12" t="s">
        <v>8323</v>
      </c>
      <c r="R2466" t="s">
        <v>8327</v>
      </c>
      <c r="S2466">
        <f t="shared" si="119"/>
        <v>2015</v>
      </c>
    </row>
    <row r="2467" spans="1:19" ht="16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41175.719305555554</v>
      </c>
      <c r="J2467" s="10">
        <v>41145.719305555554</v>
      </c>
      <c r="K2467" t="b">
        <v>0</v>
      </c>
      <c r="L2467">
        <v>48</v>
      </c>
      <c r="M2467" t="b">
        <v>1</v>
      </c>
      <c r="N2467" t="s">
        <v>8277</v>
      </c>
      <c r="O2467">
        <f t="shared" si="117"/>
        <v>180</v>
      </c>
      <c r="P2467" s="6">
        <f t="shared" si="118"/>
        <v>26.27</v>
      </c>
      <c r="Q2467" s="12" t="s">
        <v>8323</v>
      </c>
      <c r="R2467" t="s">
        <v>8327</v>
      </c>
      <c r="S2467">
        <f t="shared" si="119"/>
        <v>2012</v>
      </c>
    </row>
    <row r="2468" spans="1:19" ht="32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41403.102465277778</v>
      </c>
      <c r="J2468" s="10">
        <v>41373.102465277778</v>
      </c>
      <c r="K2468" t="b">
        <v>0</v>
      </c>
      <c r="L2468">
        <v>52</v>
      </c>
      <c r="M2468" t="b">
        <v>1</v>
      </c>
      <c r="N2468" t="s">
        <v>8277</v>
      </c>
      <c r="O2468">
        <f t="shared" si="117"/>
        <v>100</v>
      </c>
      <c r="P2468" s="6">
        <f t="shared" si="118"/>
        <v>48.08</v>
      </c>
      <c r="Q2468" s="12" t="s">
        <v>8323</v>
      </c>
      <c r="R2468" t="s">
        <v>8327</v>
      </c>
      <c r="S2468">
        <f t="shared" si="119"/>
        <v>2013</v>
      </c>
    </row>
    <row r="2469" spans="1:19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41039.708333333336</v>
      </c>
      <c r="J2469" s="10">
        <v>41025.874201388891</v>
      </c>
      <c r="K2469" t="b">
        <v>0</v>
      </c>
      <c r="L2469">
        <v>43</v>
      </c>
      <c r="M2469" t="b">
        <v>1</v>
      </c>
      <c r="N2469" t="s">
        <v>8277</v>
      </c>
      <c r="O2469">
        <f t="shared" si="117"/>
        <v>119</v>
      </c>
      <c r="P2469" s="6">
        <f t="shared" si="118"/>
        <v>27.56</v>
      </c>
      <c r="Q2469" s="12" t="s">
        <v>8323</v>
      </c>
      <c r="R2469" t="s">
        <v>8327</v>
      </c>
      <c r="S2469">
        <f t="shared" si="119"/>
        <v>2012</v>
      </c>
    </row>
    <row r="2470" spans="1:19" ht="16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41210.208333333336</v>
      </c>
      <c r="J2470" s="10">
        <v>41174.154178240744</v>
      </c>
      <c r="K2470" t="b">
        <v>0</v>
      </c>
      <c r="L2470">
        <v>58</v>
      </c>
      <c r="M2470" t="b">
        <v>1</v>
      </c>
      <c r="N2470" t="s">
        <v>8277</v>
      </c>
      <c r="O2470">
        <f t="shared" si="117"/>
        <v>107</v>
      </c>
      <c r="P2470" s="6">
        <f t="shared" si="118"/>
        <v>36.97</v>
      </c>
      <c r="Q2470" s="12" t="s">
        <v>8323</v>
      </c>
      <c r="R2470" t="s">
        <v>8327</v>
      </c>
      <c r="S2470">
        <f t="shared" si="119"/>
        <v>2012</v>
      </c>
    </row>
    <row r="2471" spans="1:19" ht="32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40582.429733796293</v>
      </c>
      <c r="J2471" s="10">
        <v>40557.429733796293</v>
      </c>
      <c r="K2471" t="b">
        <v>0</v>
      </c>
      <c r="L2471">
        <v>47</v>
      </c>
      <c r="M2471" t="b">
        <v>1</v>
      </c>
      <c r="N2471" t="s">
        <v>8277</v>
      </c>
      <c r="O2471">
        <f t="shared" si="117"/>
        <v>114</v>
      </c>
      <c r="P2471" s="6">
        <f t="shared" si="118"/>
        <v>29.02</v>
      </c>
      <c r="Q2471" s="12" t="s">
        <v>8323</v>
      </c>
      <c r="R2471" t="s">
        <v>8327</v>
      </c>
      <c r="S2471">
        <f t="shared" si="119"/>
        <v>2011</v>
      </c>
    </row>
    <row r="2472" spans="1:19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41053.07471064815</v>
      </c>
      <c r="J2472" s="10">
        <v>41023.07471064815</v>
      </c>
      <c r="K2472" t="b">
        <v>0</v>
      </c>
      <c r="L2472">
        <v>36</v>
      </c>
      <c r="M2472" t="b">
        <v>1</v>
      </c>
      <c r="N2472" t="s">
        <v>8277</v>
      </c>
      <c r="O2472">
        <f t="shared" si="117"/>
        <v>103</v>
      </c>
      <c r="P2472" s="6">
        <f t="shared" si="118"/>
        <v>28.66</v>
      </c>
      <c r="Q2472" s="12" t="s">
        <v>8323</v>
      </c>
      <c r="R2472" t="s">
        <v>8327</v>
      </c>
      <c r="S2472">
        <f t="shared" si="119"/>
        <v>2012</v>
      </c>
    </row>
    <row r="2473" spans="1:19" ht="32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40933.992962962962</v>
      </c>
      <c r="J2473" s="10">
        <v>40893.992962962962</v>
      </c>
      <c r="K2473" t="b">
        <v>0</v>
      </c>
      <c r="L2473">
        <v>17</v>
      </c>
      <c r="M2473" t="b">
        <v>1</v>
      </c>
      <c r="N2473" t="s">
        <v>8277</v>
      </c>
      <c r="O2473">
        <f t="shared" si="117"/>
        <v>128</v>
      </c>
      <c r="P2473" s="6">
        <f t="shared" si="118"/>
        <v>37.65</v>
      </c>
      <c r="Q2473" s="12" t="s">
        <v>8323</v>
      </c>
      <c r="R2473" t="s">
        <v>8327</v>
      </c>
      <c r="S2473">
        <f t="shared" si="119"/>
        <v>2011</v>
      </c>
    </row>
    <row r="2474" spans="1:19" ht="32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40425.043749999997</v>
      </c>
      <c r="J2474" s="10">
        <v>40354.11550925926</v>
      </c>
      <c r="K2474" t="b">
        <v>0</v>
      </c>
      <c r="L2474">
        <v>104</v>
      </c>
      <c r="M2474" t="b">
        <v>1</v>
      </c>
      <c r="N2474" t="s">
        <v>8277</v>
      </c>
      <c r="O2474">
        <f t="shared" si="117"/>
        <v>136</v>
      </c>
      <c r="P2474" s="6">
        <f t="shared" si="118"/>
        <v>97.9</v>
      </c>
      <c r="Q2474" s="12" t="s">
        <v>8323</v>
      </c>
      <c r="R2474" t="s">
        <v>8327</v>
      </c>
      <c r="S2474">
        <f t="shared" si="119"/>
        <v>2010</v>
      </c>
    </row>
    <row r="2475" spans="1:19" ht="3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41223.790150462963</v>
      </c>
      <c r="J2475" s="10">
        <v>41193.748483796298</v>
      </c>
      <c r="K2475" t="b">
        <v>0</v>
      </c>
      <c r="L2475">
        <v>47</v>
      </c>
      <c r="M2475" t="b">
        <v>1</v>
      </c>
      <c r="N2475" t="s">
        <v>8277</v>
      </c>
      <c r="O2475">
        <f t="shared" si="117"/>
        <v>100</v>
      </c>
      <c r="P2475" s="6">
        <f t="shared" si="118"/>
        <v>42.55</v>
      </c>
      <c r="Q2475" s="12" t="s">
        <v>8323</v>
      </c>
      <c r="R2475" t="s">
        <v>8327</v>
      </c>
      <c r="S2475">
        <f t="shared" si="119"/>
        <v>2012</v>
      </c>
    </row>
    <row r="2476" spans="1:19" ht="32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40462.011296296296</v>
      </c>
      <c r="J2476" s="10">
        <v>40417.011296296296</v>
      </c>
      <c r="K2476" t="b">
        <v>0</v>
      </c>
      <c r="L2476">
        <v>38</v>
      </c>
      <c r="M2476" t="b">
        <v>1</v>
      </c>
      <c r="N2476" t="s">
        <v>8277</v>
      </c>
      <c r="O2476">
        <f t="shared" si="117"/>
        <v>100</v>
      </c>
      <c r="P2476" s="6">
        <f t="shared" si="118"/>
        <v>131.58000000000001</v>
      </c>
      <c r="Q2476" s="12" t="s">
        <v>8323</v>
      </c>
      <c r="R2476" t="s">
        <v>8327</v>
      </c>
      <c r="S2476">
        <f t="shared" si="119"/>
        <v>2010</v>
      </c>
    </row>
    <row r="2477" spans="1:19" ht="16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40369.916666666664</v>
      </c>
      <c r="J2477" s="10">
        <v>40310.287673611107</v>
      </c>
      <c r="K2477" t="b">
        <v>0</v>
      </c>
      <c r="L2477">
        <v>81</v>
      </c>
      <c r="M2477" t="b">
        <v>1</v>
      </c>
      <c r="N2477" t="s">
        <v>8277</v>
      </c>
      <c r="O2477">
        <f t="shared" si="117"/>
        <v>105</v>
      </c>
      <c r="P2477" s="6">
        <f t="shared" si="118"/>
        <v>32.32</v>
      </c>
      <c r="Q2477" s="12" t="s">
        <v>8323</v>
      </c>
      <c r="R2477" t="s">
        <v>8327</v>
      </c>
      <c r="S2477">
        <f t="shared" si="119"/>
        <v>2010</v>
      </c>
    </row>
    <row r="2478" spans="1:19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41946.370023148149</v>
      </c>
      <c r="J2478" s="10">
        <v>41913.328356481477</v>
      </c>
      <c r="K2478" t="b">
        <v>0</v>
      </c>
      <c r="L2478">
        <v>55</v>
      </c>
      <c r="M2478" t="b">
        <v>1</v>
      </c>
      <c r="N2478" t="s">
        <v>8277</v>
      </c>
      <c r="O2478">
        <f t="shared" si="117"/>
        <v>105</v>
      </c>
      <c r="P2478" s="6">
        <f t="shared" si="118"/>
        <v>61.1</v>
      </c>
      <c r="Q2478" s="12" t="s">
        <v>8323</v>
      </c>
      <c r="R2478" t="s">
        <v>8327</v>
      </c>
      <c r="S2478">
        <f t="shared" si="119"/>
        <v>2014</v>
      </c>
    </row>
    <row r="2479" spans="1:19" ht="16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41133.691493055558</v>
      </c>
      <c r="J2479" s="10">
        <v>41088.691493055558</v>
      </c>
      <c r="K2479" t="b">
        <v>0</v>
      </c>
      <c r="L2479">
        <v>41</v>
      </c>
      <c r="M2479" t="b">
        <v>1</v>
      </c>
      <c r="N2479" t="s">
        <v>8277</v>
      </c>
      <c r="O2479">
        <f t="shared" si="117"/>
        <v>171</v>
      </c>
      <c r="P2479" s="6">
        <f t="shared" si="118"/>
        <v>31.34</v>
      </c>
      <c r="Q2479" s="12" t="s">
        <v>8323</v>
      </c>
      <c r="R2479" t="s">
        <v>8327</v>
      </c>
      <c r="S2479">
        <f t="shared" si="119"/>
        <v>2012</v>
      </c>
    </row>
    <row r="2480" spans="1:19" ht="32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41287.950381944444</v>
      </c>
      <c r="J2480" s="10">
        <v>41257.950381944444</v>
      </c>
      <c r="K2480" t="b">
        <v>0</v>
      </c>
      <c r="L2480">
        <v>79</v>
      </c>
      <c r="M2480" t="b">
        <v>1</v>
      </c>
      <c r="N2480" t="s">
        <v>8277</v>
      </c>
      <c r="O2480">
        <f t="shared" si="117"/>
        <v>128</v>
      </c>
      <c r="P2480" s="6">
        <f t="shared" si="118"/>
        <v>129.11000000000001</v>
      </c>
      <c r="Q2480" s="12" t="s">
        <v>8323</v>
      </c>
      <c r="R2480" t="s">
        <v>8327</v>
      </c>
      <c r="S2480">
        <f t="shared" si="119"/>
        <v>2012</v>
      </c>
    </row>
    <row r="2481" spans="1:19" ht="16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41118.083333333336</v>
      </c>
      <c r="J2481" s="10">
        <v>41107.726782407408</v>
      </c>
      <c r="K2481" t="b">
        <v>0</v>
      </c>
      <c r="L2481">
        <v>16</v>
      </c>
      <c r="M2481" t="b">
        <v>1</v>
      </c>
      <c r="N2481" t="s">
        <v>8277</v>
      </c>
      <c r="O2481">
        <f t="shared" si="117"/>
        <v>133</v>
      </c>
      <c r="P2481" s="6">
        <f t="shared" si="118"/>
        <v>25.02</v>
      </c>
      <c r="Q2481" s="12" t="s">
        <v>8323</v>
      </c>
      <c r="R2481" t="s">
        <v>8327</v>
      </c>
      <c r="S2481">
        <f t="shared" si="119"/>
        <v>2012</v>
      </c>
    </row>
    <row r="2482" spans="1:19" ht="32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42287.936157407406</v>
      </c>
      <c r="J2482" s="10">
        <v>42227.936157407406</v>
      </c>
      <c r="K2482" t="b">
        <v>0</v>
      </c>
      <c r="L2482">
        <v>8</v>
      </c>
      <c r="M2482" t="b">
        <v>1</v>
      </c>
      <c r="N2482" t="s">
        <v>8277</v>
      </c>
      <c r="O2482">
        <f t="shared" si="117"/>
        <v>100</v>
      </c>
      <c r="P2482" s="6">
        <f t="shared" si="118"/>
        <v>250</v>
      </c>
      <c r="Q2482" s="12" t="s">
        <v>8323</v>
      </c>
      <c r="R2482" t="s">
        <v>8327</v>
      </c>
      <c r="S2482">
        <f t="shared" si="119"/>
        <v>2015</v>
      </c>
    </row>
    <row r="2483" spans="1:19" ht="3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41029.645925925928</v>
      </c>
      <c r="J2483" s="10">
        <v>40999.645925925928</v>
      </c>
      <c r="K2483" t="b">
        <v>0</v>
      </c>
      <c r="L2483">
        <v>95</v>
      </c>
      <c r="M2483" t="b">
        <v>1</v>
      </c>
      <c r="N2483" t="s">
        <v>8277</v>
      </c>
      <c r="O2483">
        <f t="shared" si="117"/>
        <v>113</v>
      </c>
      <c r="P2483" s="6">
        <f t="shared" si="118"/>
        <v>47.54</v>
      </c>
      <c r="Q2483" s="12" t="s">
        <v>8323</v>
      </c>
      <c r="R2483" t="s">
        <v>8327</v>
      </c>
      <c r="S2483">
        <f t="shared" si="119"/>
        <v>2012</v>
      </c>
    </row>
    <row r="2484" spans="1:19" ht="32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40756.782210648147</v>
      </c>
      <c r="J2484" s="10">
        <v>40711.782210648147</v>
      </c>
      <c r="K2484" t="b">
        <v>0</v>
      </c>
      <c r="L2484">
        <v>25</v>
      </c>
      <c r="M2484" t="b">
        <v>1</v>
      </c>
      <c r="N2484" t="s">
        <v>8277</v>
      </c>
      <c r="O2484">
        <f t="shared" si="117"/>
        <v>100</v>
      </c>
      <c r="P2484" s="6">
        <f t="shared" si="118"/>
        <v>40.04</v>
      </c>
      <c r="Q2484" s="12" t="s">
        <v>8323</v>
      </c>
      <c r="R2484" t="s">
        <v>8327</v>
      </c>
      <c r="S2484">
        <f t="shared" si="119"/>
        <v>2011</v>
      </c>
    </row>
    <row r="2485" spans="1:19" ht="16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41030.708368055552</v>
      </c>
      <c r="J2485" s="10">
        <v>40970.750034722223</v>
      </c>
      <c r="K2485" t="b">
        <v>0</v>
      </c>
      <c r="L2485">
        <v>19</v>
      </c>
      <c r="M2485" t="b">
        <v>1</v>
      </c>
      <c r="N2485" t="s">
        <v>8277</v>
      </c>
      <c r="O2485">
        <f t="shared" si="117"/>
        <v>114</v>
      </c>
      <c r="P2485" s="6">
        <f t="shared" si="118"/>
        <v>65.84</v>
      </c>
      <c r="Q2485" s="12" t="s">
        <v>8323</v>
      </c>
      <c r="R2485" t="s">
        <v>8327</v>
      </c>
      <c r="S2485">
        <f t="shared" si="119"/>
        <v>2012</v>
      </c>
    </row>
    <row r="2486" spans="1:19" ht="32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40801.916701388887</v>
      </c>
      <c r="J2486" s="10">
        <v>40771.916701388887</v>
      </c>
      <c r="K2486" t="b">
        <v>0</v>
      </c>
      <c r="L2486">
        <v>90</v>
      </c>
      <c r="M2486" t="b">
        <v>1</v>
      </c>
      <c r="N2486" t="s">
        <v>8277</v>
      </c>
      <c r="O2486">
        <f t="shared" si="117"/>
        <v>119</v>
      </c>
      <c r="P2486" s="6">
        <f t="shared" si="118"/>
        <v>46.4</v>
      </c>
      <c r="Q2486" s="12" t="s">
        <v>8323</v>
      </c>
      <c r="R2486" t="s">
        <v>8327</v>
      </c>
      <c r="S2486">
        <f t="shared" si="119"/>
        <v>2011</v>
      </c>
    </row>
    <row r="2487" spans="1:19" ht="32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40828.998599537037</v>
      </c>
      <c r="J2487" s="10">
        <v>40793.998599537037</v>
      </c>
      <c r="K2487" t="b">
        <v>0</v>
      </c>
      <c r="L2487">
        <v>41</v>
      </c>
      <c r="M2487" t="b">
        <v>1</v>
      </c>
      <c r="N2487" t="s">
        <v>8277</v>
      </c>
      <c r="O2487">
        <f t="shared" si="117"/>
        <v>103</v>
      </c>
      <c r="P2487" s="6">
        <f t="shared" si="118"/>
        <v>50.37</v>
      </c>
      <c r="Q2487" s="12" t="s">
        <v>8323</v>
      </c>
      <c r="R2487" t="s">
        <v>8327</v>
      </c>
      <c r="S2487">
        <f t="shared" si="119"/>
        <v>2011</v>
      </c>
    </row>
    <row r="2488" spans="1:19" ht="32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41021.708055555559</v>
      </c>
      <c r="J2488" s="10">
        <v>40991.708055555559</v>
      </c>
      <c r="K2488" t="b">
        <v>0</v>
      </c>
      <c r="L2488">
        <v>30</v>
      </c>
      <c r="M2488" t="b">
        <v>1</v>
      </c>
      <c r="N2488" t="s">
        <v>8277</v>
      </c>
      <c r="O2488">
        <f t="shared" si="117"/>
        <v>266</v>
      </c>
      <c r="P2488" s="6">
        <f t="shared" si="118"/>
        <v>26.57</v>
      </c>
      <c r="Q2488" s="12" t="s">
        <v>8323</v>
      </c>
      <c r="R2488" t="s">
        <v>8327</v>
      </c>
      <c r="S2488">
        <f t="shared" si="119"/>
        <v>2012</v>
      </c>
    </row>
    <row r="2489" spans="1:19" ht="3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41056.083298611113</v>
      </c>
      <c r="J2489" s="10">
        <v>41026.083298611113</v>
      </c>
      <c r="K2489" t="b">
        <v>0</v>
      </c>
      <c r="L2489">
        <v>38</v>
      </c>
      <c r="M2489" t="b">
        <v>1</v>
      </c>
      <c r="N2489" t="s">
        <v>8277</v>
      </c>
      <c r="O2489">
        <f t="shared" si="117"/>
        <v>100</v>
      </c>
      <c r="P2489" s="6">
        <f t="shared" si="118"/>
        <v>39.49</v>
      </c>
      <c r="Q2489" s="12" t="s">
        <v>8323</v>
      </c>
      <c r="R2489" t="s">
        <v>8327</v>
      </c>
      <c r="S2489">
        <f t="shared" si="119"/>
        <v>2012</v>
      </c>
    </row>
    <row r="2490" spans="1:19" ht="32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40863.674861111111</v>
      </c>
      <c r="J2490" s="10">
        <v>40833.633194444446</v>
      </c>
      <c r="K2490" t="b">
        <v>0</v>
      </c>
      <c r="L2490">
        <v>65</v>
      </c>
      <c r="M2490" t="b">
        <v>1</v>
      </c>
      <c r="N2490" t="s">
        <v>8277</v>
      </c>
      <c r="O2490">
        <f t="shared" si="117"/>
        <v>107</v>
      </c>
      <c r="P2490" s="6">
        <f t="shared" si="118"/>
        <v>49.25</v>
      </c>
      <c r="Q2490" s="12" t="s">
        <v>8323</v>
      </c>
      <c r="R2490" t="s">
        <v>8327</v>
      </c>
      <c r="S2490">
        <f t="shared" si="119"/>
        <v>2011</v>
      </c>
    </row>
    <row r="2491" spans="1:19" ht="32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41403.690266203703</v>
      </c>
      <c r="J2491" s="10">
        <v>41373.690266203703</v>
      </c>
      <c r="K2491" t="b">
        <v>0</v>
      </c>
      <c r="L2491">
        <v>75</v>
      </c>
      <c r="M2491" t="b">
        <v>1</v>
      </c>
      <c r="N2491" t="s">
        <v>8277</v>
      </c>
      <c r="O2491">
        <f t="shared" si="117"/>
        <v>134</v>
      </c>
      <c r="P2491" s="6">
        <f t="shared" si="118"/>
        <v>62.38</v>
      </c>
      <c r="Q2491" s="12" t="s">
        <v>8323</v>
      </c>
      <c r="R2491" t="s">
        <v>8327</v>
      </c>
      <c r="S2491">
        <f t="shared" si="119"/>
        <v>2013</v>
      </c>
    </row>
    <row r="2492" spans="1:19" ht="32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41083.227731481486</v>
      </c>
      <c r="J2492" s="10">
        <v>41023.227731481486</v>
      </c>
      <c r="K2492" t="b">
        <v>0</v>
      </c>
      <c r="L2492">
        <v>16</v>
      </c>
      <c r="M2492" t="b">
        <v>1</v>
      </c>
      <c r="N2492" t="s">
        <v>8277</v>
      </c>
      <c r="O2492">
        <f t="shared" si="117"/>
        <v>121</v>
      </c>
      <c r="P2492" s="6">
        <f t="shared" si="118"/>
        <v>37.94</v>
      </c>
      <c r="Q2492" s="12" t="s">
        <v>8323</v>
      </c>
      <c r="R2492" t="s">
        <v>8327</v>
      </c>
      <c r="S2492">
        <f t="shared" si="119"/>
        <v>2012</v>
      </c>
    </row>
    <row r="2493" spans="1:19" ht="32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40559.077083333337</v>
      </c>
      <c r="J2493" s="10">
        <v>40542.839282407411</v>
      </c>
      <c r="K2493" t="b">
        <v>0</v>
      </c>
      <c r="L2493">
        <v>10</v>
      </c>
      <c r="M2493" t="b">
        <v>1</v>
      </c>
      <c r="N2493" t="s">
        <v>8277</v>
      </c>
      <c r="O2493">
        <f t="shared" si="117"/>
        <v>103</v>
      </c>
      <c r="P2493" s="6">
        <f t="shared" si="118"/>
        <v>51.6</v>
      </c>
      <c r="Q2493" s="12" t="s">
        <v>8323</v>
      </c>
      <c r="R2493" t="s">
        <v>8327</v>
      </c>
      <c r="S2493">
        <f t="shared" si="119"/>
        <v>2010</v>
      </c>
    </row>
    <row r="2494" spans="1:19" ht="16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41076.415972222225</v>
      </c>
      <c r="J2494" s="10">
        <v>41024.985972222225</v>
      </c>
      <c r="K2494" t="b">
        <v>0</v>
      </c>
      <c r="L2494">
        <v>27</v>
      </c>
      <c r="M2494" t="b">
        <v>1</v>
      </c>
      <c r="N2494" t="s">
        <v>8277</v>
      </c>
      <c r="O2494">
        <f t="shared" si="117"/>
        <v>125</v>
      </c>
      <c r="P2494" s="6">
        <f t="shared" si="118"/>
        <v>27.78</v>
      </c>
      <c r="Q2494" s="12" t="s">
        <v>8323</v>
      </c>
      <c r="R2494" t="s">
        <v>8327</v>
      </c>
      <c r="S2494">
        <f t="shared" si="119"/>
        <v>2012</v>
      </c>
    </row>
    <row r="2495" spans="1:19" ht="32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41393.168287037035</v>
      </c>
      <c r="J2495" s="10">
        <v>41348.168287037035</v>
      </c>
      <c r="K2495" t="b">
        <v>0</v>
      </c>
      <c r="L2495">
        <v>259</v>
      </c>
      <c r="M2495" t="b">
        <v>1</v>
      </c>
      <c r="N2495" t="s">
        <v>8277</v>
      </c>
      <c r="O2495">
        <f t="shared" si="117"/>
        <v>129</v>
      </c>
      <c r="P2495" s="6">
        <f t="shared" si="118"/>
        <v>99.38</v>
      </c>
      <c r="Q2495" s="12" t="s">
        <v>8323</v>
      </c>
      <c r="R2495" t="s">
        <v>8327</v>
      </c>
      <c r="S2495">
        <f t="shared" si="119"/>
        <v>2013</v>
      </c>
    </row>
    <row r="2496" spans="1:19" ht="32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41052.645185185189</v>
      </c>
      <c r="J2496" s="10">
        <v>41022.645185185189</v>
      </c>
      <c r="K2496" t="b">
        <v>0</v>
      </c>
      <c r="L2496">
        <v>39</v>
      </c>
      <c r="M2496" t="b">
        <v>1</v>
      </c>
      <c r="N2496" t="s">
        <v>8277</v>
      </c>
      <c r="O2496">
        <f t="shared" si="117"/>
        <v>101</v>
      </c>
      <c r="P2496" s="6">
        <f t="shared" si="118"/>
        <v>38.85</v>
      </c>
      <c r="Q2496" s="12" t="s">
        <v>8323</v>
      </c>
      <c r="R2496" t="s">
        <v>8327</v>
      </c>
      <c r="S2496">
        <f t="shared" si="119"/>
        <v>2012</v>
      </c>
    </row>
    <row r="2497" spans="1:19" ht="32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41066.946469907409</v>
      </c>
      <c r="J2497" s="10">
        <v>41036.946469907409</v>
      </c>
      <c r="K2497" t="b">
        <v>0</v>
      </c>
      <c r="L2497">
        <v>42</v>
      </c>
      <c r="M2497" t="b">
        <v>1</v>
      </c>
      <c r="N2497" t="s">
        <v>8277</v>
      </c>
      <c r="O2497">
        <f t="shared" si="117"/>
        <v>128</v>
      </c>
      <c r="P2497" s="6">
        <f t="shared" si="118"/>
        <v>45.55</v>
      </c>
      <c r="Q2497" s="12" t="s">
        <v>8323</v>
      </c>
      <c r="R2497" t="s">
        <v>8327</v>
      </c>
      <c r="S2497">
        <f t="shared" si="119"/>
        <v>2012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41362.954768518517</v>
      </c>
      <c r="J2498" s="10">
        <v>41327.996435185181</v>
      </c>
      <c r="K2498" t="b">
        <v>0</v>
      </c>
      <c r="L2498">
        <v>10</v>
      </c>
      <c r="M2498" t="b">
        <v>1</v>
      </c>
      <c r="N2498" t="s">
        <v>8277</v>
      </c>
      <c r="O2498">
        <f t="shared" si="117"/>
        <v>100</v>
      </c>
      <c r="P2498" s="6">
        <f t="shared" si="118"/>
        <v>600</v>
      </c>
      <c r="Q2498" s="12" t="s">
        <v>8323</v>
      </c>
      <c r="R2498" t="s">
        <v>8327</v>
      </c>
      <c r="S2498">
        <f t="shared" si="119"/>
        <v>2013</v>
      </c>
    </row>
    <row r="2499" spans="1:19" ht="32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40760.878912037035</v>
      </c>
      <c r="J2499" s="10">
        <v>40730.878912037035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 s="6">
        <f t="shared" si="118"/>
        <v>80.55</v>
      </c>
      <c r="Q2499" s="12" t="s">
        <v>8323</v>
      </c>
      <c r="R2499" t="s">
        <v>8327</v>
      </c>
      <c r="S2499">
        <f t="shared" si="119"/>
        <v>2011</v>
      </c>
    </row>
    <row r="2500" spans="1:19" ht="32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42031.967442129629</v>
      </c>
      <c r="J2500" s="10">
        <v>42017.967442129629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 s="6">
        <f t="shared" si="118"/>
        <v>52.8</v>
      </c>
      <c r="Q2500" s="12" t="s">
        <v>8323</v>
      </c>
      <c r="R2500" t="s">
        <v>8327</v>
      </c>
      <c r="S2500">
        <f t="shared" si="119"/>
        <v>2015</v>
      </c>
    </row>
    <row r="2501" spans="1:19" ht="32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41274.75</v>
      </c>
      <c r="J2501" s="10">
        <v>41226.648576388892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 s="6">
        <f t="shared" si="118"/>
        <v>47.68</v>
      </c>
      <c r="Q2501" s="12" t="s">
        <v>8323</v>
      </c>
      <c r="R2501" t="s">
        <v>8327</v>
      </c>
      <c r="S2501">
        <f t="shared" si="119"/>
        <v>2012</v>
      </c>
    </row>
    <row r="2502" spans="1:19" ht="32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41083.772858796292</v>
      </c>
      <c r="J2502" s="10">
        <v>41053.772858796292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 s="6">
        <f t="shared" si="118"/>
        <v>23.45</v>
      </c>
      <c r="Q2502" s="12" t="s">
        <v>8323</v>
      </c>
      <c r="R2502" t="s">
        <v>8327</v>
      </c>
      <c r="S2502">
        <f t="shared" si="119"/>
        <v>2012</v>
      </c>
    </row>
    <row r="2503" spans="1:19" ht="32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42274.776666666672</v>
      </c>
      <c r="J2503" s="10">
        <v>42244.776666666672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 s="6">
        <f t="shared" si="118"/>
        <v>40.14</v>
      </c>
      <c r="Q2503" s="12" t="s">
        <v>8334</v>
      </c>
      <c r="R2503" t="s">
        <v>8351</v>
      </c>
      <c r="S2503">
        <f t="shared" si="119"/>
        <v>2015</v>
      </c>
    </row>
    <row r="2504" spans="1:19" ht="32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41903.825439814813</v>
      </c>
      <c r="J2504" s="10">
        <v>41858.825439814813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 s="6">
        <f t="shared" si="118"/>
        <v>17.2</v>
      </c>
      <c r="Q2504" s="12" t="s">
        <v>8334</v>
      </c>
      <c r="R2504" t="s">
        <v>8351</v>
      </c>
      <c r="S2504">
        <f t="shared" si="119"/>
        <v>2014</v>
      </c>
    </row>
    <row r="2505" spans="1:19" ht="32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42528.879166666666</v>
      </c>
      <c r="J2505" s="10">
        <v>42498.899398148147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 s="6" t="str">
        <f t="shared" si="118"/>
        <v>0</v>
      </c>
      <c r="Q2505" s="12" t="s">
        <v>8334</v>
      </c>
      <c r="R2505" t="s">
        <v>8351</v>
      </c>
      <c r="S2505">
        <f t="shared" si="119"/>
        <v>2016</v>
      </c>
    </row>
    <row r="2506" spans="1:19" ht="16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41958.057106481487</v>
      </c>
      <c r="J2506" s="10">
        <v>41928.015439814815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20">ROUND(E2506/D2506*100,0)</f>
        <v>0</v>
      </c>
      <c r="P2506" s="6" t="str">
        <f t="shared" ref="P2506:P2569" si="121">IFERROR(ROUND(E2506/L2506,2),"0")</f>
        <v>0</v>
      </c>
      <c r="Q2506" s="12" t="s">
        <v>8334</v>
      </c>
      <c r="R2506" t="s">
        <v>8351</v>
      </c>
      <c r="S2506">
        <f t="shared" ref="S2506:S2569" si="122">YEAR(J2506)</f>
        <v>2014</v>
      </c>
    </row>
    <row r="2507" spans="1:19" ht="48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42077.014074074075</v>
      </c>
      <c r="J2507" s="10">
        <v>42047.05574074074</v>
      </c>
      <c r="K2507" t="b">
        <v>0</v>
      </c>
      <c r="L2507">
        <v>0</v>
      </c>
      <c r="M2507" t="b">
        <v>0</v>
      </c>
      <c r="N2507" t="s">
        <v>8297</v>
      </c>
      <c r="O2507">
        <f t="shared" si="120"/>
        <v>0</v>
      </c>
      <c r="P2507" s="6" t="str">
        <f t="shared" si="121"/>
        <v>0</v>
      </c>
      <c r="Q2507" s="12" t="s">
        <v>8334</v>
      </c>
      <c r="R2507" t="s">
        <v>8351</v>
      </c>
      <c r="S2507">
        <f t="shared" si="122"/>
        <v>2015</v>
      </c>
    </row>
    <row r="2508" spans="1:19" ht="32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42280.875</v>
      </c>
      <c r="J2508" s="10">
        <v>42258.297094907408</v>
      </c>
      <c r="K2508" t="b">
        <v>0</v>
      </c>
      <c r="L2508">
        <v>2</v>
      </c>
      <c r="M2508" t="b">
        <v>0</v>
      </c>
      <c r="N2508" t="s">
        <v>8297</v>
      </c>
      <c r="O2508">
        <f t="shared" si="120"/>
        <v>1</v>
      </c>
      <c r="P2508" s="6">
        <f t="shared" si="121"/>
        <v>15</v>
      </c>
      <c r="Q2508" s="12" t="s">
        <v>8334</v>
      </c>
      <c r="R2508" t="s">
        <v>8351</v>
      </c>
      <c r="S2508">
        <f t="shared" si="122"/>
        <v>2015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42135.072962962964</v>
      </c>
      <c r="J2509" s="10">
        <v>42105.072962962964</v>
      </c>
      <c r="K2509" t="b">
        <v>0</v>
      </c>
      <c r="L2509">
        <v>0</v>
      </c>
      <c r="M2509" t="b">
        <v>0</v>
      </c>
      <c r="N2509" t="s">
        <v>8297</v>
      </c>
      <c r="O2509">
        <f t="shared" si="120"/>
        <v>0</v>
      </c>
      <c r="P2509" s="6" t="str">
        <f t="shared" si="121"/>
        <v>0</v>
      </c>
      <c r="Q2509" s="12" t="s">
        <v>8334</v>
      </c>
      <c r="R2509" t="s">
        <v>8351</v>
      </c>
      <c r="S2509">
        <f t="shared" si="122"/>
        <v>2015</v>
      </c>
    </row>
    <row r="2510" spans="1:19" ht="32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41865.951782407406</v>
      </c>
      <c r="J2510" s="10">
        <v>41835.951782407406</v>
      </c>
      <c r="K2510" t="b">
        <v>0</v>
      </c>
      <c r="L2510">
        <v>0</v>
      </c>
      <c r="M2510" t="b">
        <v>0</v>
      </c>
      <c r="N2510" t="s">
        <v>8297</v>
      </c>
      <c r="O2510">
        <f t="shared" si="120"/>
        <v>0</v>
      </c>
      <c r="P2510" s="6" t="str">
        <f t="shared" si="121"/>
        <v>0</v>
      </c>
      <c r="Q2510" s="12" t="s">
        <v>8334</v>
      </c>
      <c r="R2510" t="s">
        <v>8351</v>
      </c>
      <c r="S2510">
        <f t="shared" si="122"/>
        <v>2014</v>
      </c>
    </row>
    <row r="2511" spans="1:19" ht="32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42114.767928240741</v>
      </c>
      <c r="J2511" s="10">
        <v>42058.809594907405</v>
      </c>
      <c r="K2511" t="b">
        <v>0</v>
      </c>
      <c r="L2511">
        <v>28</v>
      </c>
      <c r="M2511" t="b">
        <v>0</v>
      </c>
      <c r="N2511" t="s">
        <v>8297</v>
      </c>
      <c r="O2511">
        <f t="shared" si="120"/>
        <v>1</v>
      </c>
      <c r="P2511" s="6">
        <f t="shared" si="121"/>
        <v>35.71</v>
      </c>
      <c r="Q2511" s="12" t="s">
        <v>8334</v>
      </c>
      <c r="R2511" t="s">
        <v>8351</v>
      </c>
      <c r="S2511">
        <f t="shared" si="122"/>
        <v>2015</v>
      </c>
    </row>
    <row r="2512" spans="1:19" ht="32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42138.997361111113</v>
      </c>
      <c r="J2512" s="10">
        <v>42078.997361111113</v>
      </c>
      <c r="K2512" t="b">
        <v>0</v>
      </c>
      <c r="L2512">
        <v>2</v>
      </c>
      <c r="M2512" t="b">
        <v>0</v>
      </c>
      <c r="N2512" t="s">
        <v>8297</v>
      </c>
      <c r="O2512">
        <f t="shared" si="120"/>
        <v>0</v>
      </c>
      <c r="P2512" s="6">
        <f t="shared" si="121"/>
        <v>37.5</v>
      </c>
      <c r="Q2512" s="12" t="s">
        <v>8334</v>
      </c>
      <c r="R2512" t="s">
        <v>8351</v>
      </c>
      <c r="S2512">
        <f t="shared" si="122"/>
        <v>2015</v>
      </c>
    </row>
    <row r="2513" spans="1:19" ht="32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42401.446909722217</v>
      </c>
      <c r="J2513" s="10">
        <v>42371.446909722217</v>
      </c>
      <c r="K2513" t="b">
        <v>0</v>
      </c>
      <c r="L2513">
        <v>0</v>
      </c>
      <c r="M2513" t="b">
        <v>0</v>
      </c>
      <c r="N2513" t="s">
        <v>8297</v>
      </c>
      <c r="O2513">
        <f t="shared" si="120"/>
        <v>0</v>
      </c>
      <c r="P2513" s="6" t="str">
        <f t="shared" si="121"/>
        <v>0</v>
      </c>
      <c r="Q2513" s="12" t="s">
        <v>8334</v>
      </c>
      <c r="R2513" t="s">
        <v>8351</v>
      </c>
      <c r="S2513">
        <f t="shared" si="122"/>
        <v>2016</v>
      </c>
    </row>
    <row r="2514" spans="1:19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41986.876863425925</v>
      </c>
      <c r="J2514" s="10">
        <v>41971.876863425925</v>
      </c>
      <c r="K2514" t="b">
        <v>0</v>
      </c>
      <c r="L2514">
        <v>0</v>
      </c>
      <c r="M2514" t="b">
        <v>0</v>
      </c>
      <c r="N2514" t="s">
        <v>8297</v>
      </c>
      <c r="O2514">
        <f t="shared" si="120"/>
        <v>0</v>
      </c>
      <c r="P2514" s="6" t="str">
        <f t="shared" si="121"/>
        <v>0</v>
      </c>
      <c r="Q2514" s="12" t="s">
        <v>8334</v>
      </c>
      <c r="R2514" t="s">
        <v>8351</v>
      </c>
      <c r="S2514">
        <f t="shared" si="122"/>
        <v>2014</v>
      </c>
    </row>
    <row r="2515" spans="1:19" ht="32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42792.00681712963</v>
      </c>
      <c r="J2515" s="10">
        <v>42732.00681712963</v>
      </c>
      <c r="K2515" t="b">
        <v>0</v>
      </c>
      <c r="L2515">
        <v>0</v>
      </c>
      <c r="M2515" t="b">
        <v>0</v>
      </c>
      <c r="N2515" t="s">
        <v>8297</v>
      </c>
      <c r="O2515">
        <f t="shared" si="120"/>
        <v>0</v>
      </c>
      <c r="P2515" s="6" t="str">
        <f t="shared" si="121"/>
        <v>0</v>
      </c>
      <c r="Q2515" s="12" t="s">
        <v>8334</v>
      </c>
      <c r="R2515" t="s">
        <v>8351</v>
      </c>
      <c r="S2515">
        <f t="shared" si="122"/>
        <v>2016</v>
      </c>
    </row>
    <row r="2516" spans="1:19" ht="32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41871.389780092592</v>
      </c>
      <c r="J2516" s="10">
        <v>41854.389780092592</v>
      </c>
      <c r="K2516" t="b">
        <v>0</v>
      </c>
      <c r="L2516">
        <v>4</v>
      </c>
      <c r="M2516" t="b">
        <v>0</v>
      </c>
      <c r="N2516" t="s">
        <v>8297</v>
      </c>
      <c r="O2516">
        <f t="shared" si="120"/>
        <v>2</v>
      </c>
      <c r="P2516" s="6">
        <f t="shared" si="121"/>
        <v>52.5</v>
      </c>
      <c r="Q2516" s="12" t="s">
        <v>8334</v>
      </c>
      <c r="R2516" t="s">
        <v>8351</v>
      </c>
      <c r="S2516">
        <f t="shared" si="122"/>
        <v>2014</v>
      </c>
    </row>
    <row r="2517" spans="1:19" ht="32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42057.839733796296</v>
      </c>
      <c r="J2517" s="10">
        <v>42027.839733796296</v>
      </c>
      <c r="K2517" t="b">
        <v>0</v>
      </c>
      <c r="L2517">
        <v>12</v>
      </c>
      <c r="M2517" t="b">
        <v>0</v>
      </c>
      <c r="N2517" t="s">
        <v>8297</v>
      </c>
      <c r="O2517">
        <f t="shared" si="120"/>
        <v>19</v>
      </c>
      <c r="P2517" s="6">
        <f t="shared" si="121"/>
        <v>77.5</v>
      </c>
      <c r="Q2517" s="12" t="s">
        <v>8334</v>
      </c>
      <c r="R2517" t="s">
        <v>8351</v>
      </c>
      <c r="S2517">
        <f t="shared" si="122"/>
        <v>2015</v>
      </c>
    </row>
    <row r="2518" spans="1:19" ht="32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41972.6950462963</v>
      </c>
      <c r="J2518" s="10">
        <v>41942.653379629628</v>
      </c>
      <c r="K2518" t="b">
        <v>0</v>
      </c>
      <c r="L2518">
        <v>0</v>
      </c>
      <c r="M2518" t="b">
        <v>0</v>
      </c>
      <c r="N2518" t="s">
        <v>8297</v>
      </c>
      <c r="O2518">
        <f t="shared" si="120"/>
        <v>0</v>
      </c>
      <c r="P2518" s="6" t="str">
        <f t="shared" si="121"/>
        <v>0</v>
      </c>
      <c r="Q2518" s="12" t="s">
        <v>8334</v>
      </c>
      <c r="R2518" t="s">
        <v>8351</v>
      </c>
      <c r="S2518">
        <f t="shared" si="122"/>
        <v>2014</v>
      </c>
    </row>
    <row r="2519" spans="1:19" ht="32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42082.760763888888</v>
      </c>
      <c r="J2519" s="10">
        <v>42052.802430555559</v>
      </c>
      <c r="K2519" t="b">
        <v>0</v>
      </c>
      <c r="L2519">
        <v>33</v>
      </c>
      <c r="M2519" t="b">
        <v>0</v>
      </c>
      <c r="N2519" t="s">
        <v>8297</v>
      </c>
      <c r="O2519">
        <f t="shared" si="120"/>
        <v>10</v>
      </c>
      <c r="P2519" s="6">
        <f t="shared" si="121"/>
        <v>53.55</v>
      </c>
      <c r="Q2519" s="12" t="s">
        <v>8334</v>
      </c>
      <c r="R2519" t="s">
        <v>8351</v>
      </c>
      <c r="S2519">
        <f t="shared" si="122"/>
        <v>2015</v>
      </c>
    </row>
    <row r="2520" spans="1:19" ht="32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41956.722546296296</v>
      </c>
      <c r="J2520" s="10">
        <v>41926.680879629632</v>
      </c>
      <c r="K2520" t="b">
        <v>0</v>
      </c>
      <c r="L2520">
        <v>0</v>
      </c>
      <c r="M2520" t="b">
        <v>0</v>
      </c>
      <c r="N2520" t="s">
        <v>8297</v>
      </c>
      <c r="O2520">
        <f t="shared" si="120"/>
        <v>0</v>
      </c>
      <c r="P2520" s="6" t="str">
        <f t="shared" si="121"/>
        <v>0</v>
      </c>
      <c r="Q2520" s="12" t="s">
        <v>8334</v>
      </c>
      <c r="R2520" t="s">
        <v>8351</v>
      </c>
      <c r="S2520">
        <f t="shared" si="122"/>
        <v>2014</v>
      </c>
    </row>
    <row r="2521" spans="1:19" ht="16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41839.155138888891</v>
      </c>
      <c r="J2521" s="10">
        <v>41809.155138888891</v>
      </c>
      <c r="K2521" t="b">
        <v>0</v>
      </c>
      <c r="L2521">
        <v>4</v>
      </c>
      <c r="M2521" t="b">
        <v>0</v>
      </c>
      <c r="N2521" t="s">
        <v>8297</v>
      </c>
      <c r="O2521">
        <f t="shared" si="120"/>
        <v>0</v>
      </c>
      <c r="P2521" s="6">
        <f t="shared" si="121"/>
        <v>16.25</v>
      </c>
      <c r="Q2521" s="12" t="s">
        <v>8334</v>
      </c>
      <c r="R2521" t="s">
        <v>8351</v>
      </c>
      <c r="S2521">
        <f t="shared" si="122"/>
        <v>2014</v>
      </c>
    </row>
    <row r="2522" spans="1:19" ht="32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42658.806250000001</v>
      </c>
      <c r="J2522" s="10">
        <v>42612.600520833337</v>
      </c>
      <c r="K2522" t="b">
        <v>0</v>
      </c>
      <c r="L2522">
        <v>0</v>
      </c>
      <c r="M2522" t="b">
        <v>0</v>
      </c>
      <c r="N2522" t="s">
        <v>8297</v>
      </c>
      <c r="O2522">
        <f t="shared" si="120"/>
        <v>0</v>
      </c>
      <c r="P2522" s="6" t="str">
        <f t="shared" si="121"/>
        <v>0</v>
      </c>
      <c r="Q2522" s="12" t="s">
        <v>8334</v>
      </c>
      <c r="R2522" t="s">
        <v>8351</v>
      </c>
      <c r="S2522">
        <f t="shared" si="122"/>
        <v>2016</v>
      </c>
    </row>
    <row r="2523" spans="1:19" ht="32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42290.967835648145</v>
      </c>
      <c r="J2523" s="10">
        <v>42269.967835648145</v>
      </c>
      <c r="K2523" t="b">
        <v>0</v>
      </c>
      <c r="L2523">
        <v>132</v>
      </c>
      <c r="M2523" t="b">
        <v>1</v>
      </c>
      <c r="N2523" t="s">
        <v>8298</v>
      </c>
      <c r="O2523">
        <f t="shared" si="120"/>
        <v>109</v>
      </c>
      <c r="P2523" s="6">
        <f t="shared" si="121"/>
        <v>103.68</v>
      </c>
      <c r="Q2523" s="12" t="s">
        <v>8323</v>
      </c>
      <c r="R2523" t="s">
        <v>8352</v>
      </c>
      <c r="S2523">
        <f t="shared" si="122"/>
        <v>2015</v>
      </c>
    </row>
    <row r="2524" spans="1:19" ht="32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42482.619444444441</v>
      </c>
      <c r="J2524" s="10">
        <v>42460.573611111111</v>
      </c>
      <c r="K2524" t="b">
        <v>0</v>
      </c>
      <c r="L2524">
        <v>27</v>
      </c>
      <c r="M2524" t="b">
        <v>1</v>
      </c>
      <c r="N2524" t="s">
        <v>8298</v>
      </c>
      <c r="O2524">
        <f t="shared" si="120"/>
        <v>100</v>
      </c>
      <c r="P2524" s="6">
        <f t="shared" si="121"/>
        <v>185.19</v>
      </c>
      <c r="Q2524" s="12" t="s">
        <v>8323</v>
      </c>
      <c r="R2524" t="s">
        <v>8352</v>
      </c>
      <c r="S2524">
        <f t="shared" si="122"/>
        <v>2016</v>
      </c>
    </row>
    <row r="2525" spans="1:19" ht="32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41961.017268518517</v>
      </c>
      <c r="J2525" s="10">
        <v>41930.975601851853</v>
      </c>
      <c r="K2525" t="b">
        <v>0</v>
      </c>
      <c r="L2525">
        <v>26</v>
      </c>
      <c r="M2525" t="b">
        <v>1</v>
      </c>
      <c r="N2525" t="s">
        <v>8298</v>
      </c>
      <c r="O2525">
        <f t="shared" si="120"/>
        <v>156</v>
      </c>
      <c r="P2525" s="6">
        <f t="shared" si="121"/>
        <v>54.15</v>
      </c>
      <c r="Q2525" s="12" t="s">
        <v>8323</v>
      </c>
      <c r="R2525" t="s">
        <v>8352</v>
      </c>
      <c r="S2525">
        <f t="shared" si="122"/>
        <v>2014</v>
      </c>
    </row>
    <row r="2526" spans="1:19" ht="16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41994.1875</v>
      </c>
      <c r="J2526" s="10">
        <v>41961.807372685187</v>
      </c>
      <c r="K2526" t="b">
        <v>0</v>
      </c>
      <c r="L2526">
        <v>43</v>
      </c>
      <c r="M2526" t="b">
        <v>1</v>
      </c>
      <c r="N2526" t="s">
        <v>8298</v>
      </c>
      <c r="O2526">
        <f t="shared" si="120"/>
        <v>102</v>
      </c>
      <c r="P2526" s="6">
        <f t="shared" si="121"/>
        <v>177.21</v>
      </c>
      <c r="Q2526" s="12" t="s">
        <v>8323</v>
      </c>
      <c r="R2526" t="s">
        <v>8352</v>
      </c>
      <c r="S2526">
        <f t="shared" si="122"/>
        <v>2014</v>
      </c>
    </row>
    <row r="2527" spans="1:19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41088.844571759255</v>
      </c>
      <c r="J2527" s="10">
        <v>41058.844571759255</v>
      </c>
      <c r="K2527" t="b">
        <v>0</v>
      </c>
      <c r="L2527">
        <v>80</v>
      </c>
      <c r="M2527" t="b">
        <v>1</v>
      </c>
      <c r="N2527" t="s">
        <v>8298</v>
      </c>
      <c r="O2527">
        <f t="shared" si="120"/>
        <v>100</v>
      </c>
      <c r="P2527" s="6">
        <f t="shared" si="121"/>
        <v>100.33</v>
      </c>
      <c r="Q2527" s="12" t="s">
        <v>8323</v>
      </c>
      <c r="R2527" t="s">
        <v>8352</v>
      </c>
      <c r="S2527">
        <f t="shared" si="122"/>
        <v>2012</v>
      </c>
    </row>
    <row r="2528" spans="1:19" ht="32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41981.207638888889</v>
      </c>
      <c r="J2528" s="10">
        <v>41953.091134259259</v>
      </c>
      <c r="K2528" t="b">
        <v>0</v>
      </c>
      <c r="L2528">
        <v>33</v>
      </c>
      <c r="M2528" t="b">
        <v>1</v>
      </c>
      <c r="N2528" t="s">
        <v>8298</v>
      </c>
      <c r="O2528">
        <f t="shared" si="120"/>
        <v>113</v>
      </c>
      <c r="P2528" s="6">
        <f t="shared" si="121"/>
        <v>136.91</v>
      </c>
      <c r="Q2528" s="12" t="s">
        <v>8323</v>
      </c>
      <c r="R2528" t="s">
        <v>8352</v>
      </c>
      <c r="S2528">
        <f t="shared" si="122"/>
        <v>2014</v>
      </c>
    </row>
    <row r="2529" spans="1:19" ht="32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41565.165972222225</v>
      </c>
      <c r="J2529" s="10">
        <v>41546.75105324074</v>
      </c>
      <c r="K2529" t="b">
        <v>0</v>
      </c>
      <c r="L2529">
        <v>71</v>
      </c>
      <c r="M2529" t="b">
        <v>1</v>
      </c>
      <c r="N2529" t="s">
        <v>8298</v>
      </c>
      <c r="O2529">
        <f t="shared" si="120"/>
        <v>102</v>
      </c>
      <c r="P2529" s="6">
        <f t="shared" si="121"/>
        <v>57.54</v>
      </c>
      <c r="Q2529" s="12" t="s">
        <v>8323</v>
      </c>
      <c r="R2529" t="s">
        <v>8352</v>
      </c>
      <c r="S2529">
        <f t="shared" si="122"/>
        <v>2013</v>
      </c>
    </row>
    <row r="2530" spans="1:19" ht="32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42236.458333333328</v>
      </c>
      <c r="J2530" s="10">
        <v>42217.834525462968</v>
      </c>
      <c r="K2530" t="b">
        <v>0</v>
      </c>
      <c r="L2530">
        <v>81</v>
      </c>
      <c r="M2530" t="b">
        <v>1</v>
      </c>
      <c r="N2530" t="s">
        <v>8298</v>
      </c>
      <c r="O2530">
        <f t="shared" si="120"/>
        <v>107</v>
      </c>
      <c r="P2530" s="6">
        <f t="shared" si="121"/>
        <v>52.96</v>
      </c>
      <c r="Q2530" s="12" t="s">
        <v>8323</v>
      </c>
      <c r="R2530" t="s">
        <v>8352</v>
      </c>
      <c r="S2530">
        <f t="shared" si="122"/>
        <v>2015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40993.0390625</v>
      </c>
      <c r="J2531" s="10">
        <v>40948.080729166664</v>
      </c>
      <c r="K2531" t="b">
        <v>0</v>
      </c>
      <c r="L2531">
        <v>76</v>
      </c>
      <c r="M2531" t="b">
        <v>1</v>
      </c>
      <c r="N2531" t="s">
        <v>8298</v>
      </c>
      <c r="O2531">
        <f t="shared" si="120"/>
        <v>104</v>
      </c>
      <c r="P2531" s="6">
        <f t="shared" si="121"/>
        <v>82.33</v>
      </c>
      <c r="Q2531" s="12" t="s">
        <v>8323</v>
      </c>
      <c r="R2531" t="s">
        <v>8352</v>
      </c>
      <c r="S2531">
        <f t="shared" si="122"/>
        <v>2012</v>
      </c>
    </row>
    <row r="2532" spans="1:19" ht="32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42114.201388888891</v>
      </c>
      <c r="J2532" s="10">
        <v>42081.864641203705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0"/>
        <v>100</v>
      </c>
      <c r="P2532" s="6">
        <f t="shared" si="121"/>
        <v>135.41999999999999</v>
      </c>
      <c r="Q2532" s="12" t="s">
        <v>8323</v>
      </c>
      <c r="R2532" t="s">
        <v>8352</v>
      </c>
      <c r="S2532">
        <f t="shared" si="122"/>
        <v>2015</v>
      </c>
    </row>
    <row r="2533" spans="1:19" ht="32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42231.165972222225</v>
      </c>
      <c r="J2533" s="10">
        <v>42208.680023148147</v>
      </c>
      <c r="K2533" t="b">
        <v>0</v>
      </c>
      <c r="L2533">
        <v>61</v>
      </c>
      <c r="M2533" t="b">
        <v>1</v>
      </c>
      <c r="N2533" t="s">
        <v>8298</v>
      </c>
      <c r="O2533">
        <f t="shared" si="120"/>
        <v>100</v>
      </c>
      <c r="P2533" s="6">
        <f t="shared" si="121"/>
        <v>74.069999999999993</v>
      </c>
      <c r="Q2533" s="12" t="s">
        <v>8323</v>
      </c>
      <c r="R2533" t="s">
        <v>8352</v>
      </c>
      <c r="S2533">
        <f t="shared" si="122"/>
        <v>2015</v>
      </c>
    </row>
    <row r="2534" spans="1:19" ht="32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41137.849143518521</v>
      </c>
      <c r="J2534" s="10">
        <v>41107.849143518521</v>
      </c>
      <c r="K2534" t="b">
        <v>0</v>
      </c>
      <c r="L2534">
        <v>60</v>
      </c>
      <c r="M2534" t="b">
        <v>1</v>
      </c>
      <c r="N2534" t="s">
        <v>8298</v>
      </c>
      <c r="O2534">
        <f t="shared" si="120"/>
        <v>126</v>
      </c>
      <c r="P2534" s="6">
        <f t="shared" si="121"/>
        <v>84.08</v>
      </c>
      <c r="Q2534" s="12" t="s">
        <v>8323</v>
      </c>
      <c r="R2534" t="s">
        <v>8352</v>
      </c>
      <c r="S2534">
        <f t="shared" si="122"/>
        <v>2012</v>
      </c>
    </row>
    <row r="2535" spans="1:19" ht="32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41334.750787037039</v>
      </c>
      <c r="J2535" s="10">
        <v>41304.751284722224</v>
      </c>
      <c r="K2535" t="b">
        <v>0</v>
      </c>
      <c r="L2535">
        <v>136</v>
      </c>
      <c r="M2535" t="b">
        <v>1</v>
      </c>
      <c r="N2535" t="s">
        <v>8298</v>
      </c>
      <c r="O2535">
        <f t="shared" si="120"/>
        <v>111</v>
      </c>
      <c r="P2535" s="6">
        <f t="shared" si="121"/>
        <v>61.03</v>
      </c>
      <c r="Q2535" s="12" t="s">
        <v>8323</v>
      </c>
      <c r="R2535" t="s">
        <v>8352</v>
      </c>
      <c r="S2535">
        <f t="shared" si="122"/>
        <v>2013</v>
      </c>
    </row>
    <row r="2536" spans="1:19" ht="32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40179.25</v>
      </c>
      <c r="J2536" s="10">
        <v>40127.700370370367</v>
      </c>
      <c r="K2536" t="b">
        <v>0</v>
      </c>
      <c r="L2536">
        <v>14</v>
      </c>
      <c r="M2536" t="b">
        <v>1</v>
      </c>
      <c r="N2536" t="s">
        <v>8298</v>
      </c>
      <c r="O2536">
        <f t="shared" si="120"/>
        <v>105</v>
      </c>
      <c r="P2536" s="6">
        <f t="shared" si="121"/>
        <v>150</v>
      </c>
      <c r="Q2536" s="12" t="s">
        <v>8323</v>
      </c>
      <c r="R2536" t="s">
        <v>8352</v>
      </c>
      <c r="S2536">
        <f t="shared" si="122"/>
        <v>2009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41974.832696759258</v>
      </c>
      <c r="J2537" s="10">
        <v>41943.791030092594</v>
      </c>
      <c r="K2537" t="b">
        <v>0</v>
      </c>
      <c r="L2537">
        <v>78</v>
      </c>
      <c r="M2537" t="b">
        <v>1</v>
      </c>
      <c r="N2537" t="s">
        <v>8298</v>
      </c>
      <c r="O2537">
        <f t="shared" si="120"/>
        <v>104</v>
      </c>
      <c r="P2537" s="6">
        <f t="shared" si="121"/>
        <v>266.08999999999997</v>
      </c>
      <c r="Q2537" s="12" t="s">
        <v>8323</v>
      </c>
      <c r="R2537" t="s">
        <v>8352</v>
      </c>
      <c r="S2537">
        <f t="shared" si="122"/>
        <v>2014</v>
      </c>
    </row>
    <row r="2538" spans="1:19" ht="32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41485.106087962966</v>
      </c>
      <c r="J2538" s="10">
        <v>41464.106087962966</v>
      </c>
      <c r="K2538" t="b">
        <v>0</v>
      </c>
      <c r="L2538">
        <v>4</v>
      </c>
      <c r="M2538" t="b">
        <v>1</v>
      </c>
      <c r="N2538" t="s">
        <v>8298</v>
      </c>
      <c r="O2538">
        <f t="shared" si="120"/>
        <v>116</v>
      </c>
      <c r="P2538" s="6">
        <f t="shared" si="121"/>
        <v>7.25</v>
      </c>
      <c r="Q2538" s="12" t="s">
        <v>8323</v>
      </c>
      <c r="R2538" t="s">
        <v>8352</v>
      </c>
      <c r="S2538">
        <f t="shared" si="122"/>
        <v>2013</v>
      </c>
    </row>
    <row r="2539" spans="1:19" ht="32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40756.648784722223</v>
      </c>
      <c r="J2539" s="10">
        <v>40696.648784722223</v>
      </c>
      <c r="K2539" t="b">
        <v>0</v>
      </c>
      <c r="L2539">
        <v>11</v>
      </c>
      <c r="M2539" t="b">
        <v>1</v>
      </c>
      <c r="N2539" t="s">
        <v>8298</v>
      </c>
      <c r="O2539">
        <f t="shared" si="120"/>
        <v>110</v>
      </c>
      <c r="P2539" s="6">
        <f t="shared" si="121"/>
        <v>100</v>
      </c>
      <c r="Q2539" s="12" t="s">
        <v>8323</v>
      </c>
      <c r="R2539" t="s">
        <v>8352</v>
      </c>
      <c r="S2539">
        <f t="shared" si="122"/>
        <v>2011</v>
      </c>
    </row>
    <row r="2540" spans="1:19" ht="16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41329.207638888889</v>
      </c>
      <c r="J2540" s="10">
        <v>41298.509965277779</v>
      </c>
      <c r="K2540" t="b">
        <v>0</v>
      </c>
      <c r="L2540">
        <v>185</v>
      </c>
      <c r="M2540" t="b">
        <v>1</v>
      </c>
      <c r="N2540" t="s">
        <v>8298</v>
      </c>
      <c r="O2540">
        <f t="shared" si="120"/>
        <v>113</v>
      </c>
      <c r="P2540" s="6">
        <f t="shared" si="121"/>
        <v>109.96</v>
      </c>
      <c r="Q2540" s="12" t="s">
        <v>8323</v>
      </c>
      <c r="R2540" t="s">
        <v>8352</v>
      </c>
      <c r="S2540">
        <f t="shared" si="122"/>
        <v>2013</v>
      </c>
    </row>
    <row r="2541" spans="1:19" ht="32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42037.902222222227</v>
      </c>
      <c r="J2541" s="10">
        <v>41977.902222222227</v>
      </c>
      <c r="K2541" t="b">
        <v>0</v>
      </c>
      <c r="L2541">
        <v>59</v>
      </c>
      <c r="M2541" t="b">
        <v>1</v>
      </c>
      <c r="N2541" t="s">
        <v>8298</v>
      </c>
      <c r="O2541">
        <f t="shared" si="120"/>
        <v>100</v>
      </c>
      <c r="P2541" s="6">
        <f t="shared" si="121"/>
        <v>169.92</v>
      </c>
      <c r="Q2541" s="12" t="s">
        <v>8323</v>
      </c>
      <c r="R2541" t="s">
        <v>8352</v>
      </c>
      <c r="S2541">
        <f t="shared" si="122"/>
        <v>2014</v>
      </c>
    </row>
    <row r="2542" spans="1:19" ht="32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40845.675011574072</v>
      </c>
      <c r="J2542" s="10">
        <v>40785.675011574072</v>
      </c>
      <c r="K2542" t="b">
        <v>0</v>
      </c>
      <c r="L2542">
        <v>27</v>
      </c>
      <c r="M2542" t="b">
        <v>1</v>
      </c>
      <c r="N2542" t="s">
        <v>8298</v>
      </c>
      <c r="O2542">
        <f t="shared" si="120"/>
        <v>103</v>
      </c>
      <c r="P2542" s="6">
        <f t="shared" si="121"/>
        <v>95.74</v>
      </c>
      <c r="Q2542" s="12" t="s">
        <v>8323</v>
      </c>
      <c r="R2542" t="s">
        <v>8352</v>
      </c>
      <c r="S2542">
        <f t="shared" si="122"/>
        <v>2011</v>
      </c>
    </row>
    <row r="2543" spans="1:19" ht="32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41543.449282407411</v>
      </c>
      <c r="J2543" s="10">
        <v>41483.449282407411</v>
      </c>
      <c r="K2543" t="b">
        <v>0</v>
      </c>
      <c r="L2543">
        <v>63</v>
      </c>
      <c r="M2543" t="b">
        <v>1</v>
      </c>
      <c r="N2543" t="s">
        <v>8298</v>
      </c>
      <c r="O2543">
        <f t="shared" si="120"/>
        <v>107</v>
      </c>
      <c r="P2543" s="6">
        <f t="shared" si="121"/>
        <v>59.46</v>
      </c>
      <c r="Q2543" s="12" t="s">
        <v>8323</v>
      </c>
      <c r="R2543" t="s">
        <v>8352</v>
      </c>
      <c r="S2543">
        <f t="shared" si="122"/>
        <v>2013</v>
      </c>
    </row>
    <row r="2544" spans="1:19" ht="32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41548.165972222225</v>
      </c>
      <c r="J2544" s="10">
        <v>41509.426585648151</v>
      </c>
      <c r="K2544" t="b">
        <v>0</v>
      </c>
      <c r="L2544">
        <v>13</v>
      </c>
      <c r="M2544" t="b">
        <v>1</v>
      </c>
      <c r="N2544" t="s">
        <v>8298</v>
      </c>
      <c r="O2544">
        <f t="shared" si="120"/>
        <v>104</v>
      </c>
      <c r="P2544" s="6">
        <f t="shared" si="121"/>
        <v>55.77</v>
      </c>
      <c r="Q2544" s="12" t="s">
        <v>8323</v>
      </c>
      <c r="R2544" t="s">
        <v>8352</v>
      </c>
      <c r="S2544">
        <f t="shared" si="122"/>
        <v>2013</v>
      </c>
    </row>
    <row r="2545" spans="1:19" ht="32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40545.125</v>
      </c>
      <c r="J2545" s="10">
        <v>40514.107615740737</v>
      </c>
      <c r="K2545" t="b">
        <v>0</v>
      </c>
      <c r="L2545">
        <v>13</v>
      </c>
      <c r="M2545" t="b">
        <v>1</v>
      </c>
      <c r="N2545" t="s">
        <v>8298</v>
      </c>
      <c r="O2545">
        <f t="shared" si="120"/>
        <v>156</v>
      </c>
      <c r="P2545" s="6">
        <f t="shared" si="121"/>
        <v>30.08</v>
      </c>
      <c r="Q2545" s="12" t="s">
        <v>8323</v>
      </c>
      <c r="R2545" t="s">
        <v>8352</v>
      </c>
      <c r="S2545">
        <f t="shared" si="122"/>
        <v>2010</v>
      </c>
    </row>
    <row r="2546" spans="1:19" ht="16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41098.520474537036</v>
      </c>
      <c r="J2546" s="10">
        <v>41068.520474537036</v>
      </c>
      <c r="K2546" t="b">
        <v>0</v>
      </c>
      <c r="L2546">
        <v>57</v>
      </c>
      <c r="M2546" t="b">
        <v>1</v>
      </c>
      <c r="N2546" t="s">
        <v>8298</v>
      </c>
      <c r="O2546">
        <f t="shared" si="120"/>
        <v>101</v>
      </c>
      <c r="P2546" s="6">
        <f t="shared" si="121"/>
        <v>88.44</v>
      </c>
      <c r="Q2546" s="12" t="s">
        <v>8323</v>
      </c>
      <c r="R2546" t="s">
        <v>8352</v>
      </c>
      <c r="S2546">
        <f t="shared" si="122"/>
        <v>2012</v>
      </c>
    </row>
    <row r="2547" spans="1:19" ht="32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42062.020833333328</v>
      </c>
      <c r="J2547" s="10">
        <v>42027.138171296298</v>
      </c>
      <c r="K2547" t="b">
        <v>0</v>
      </c>
      <c r="L2547">
        <v>61</v>
      </c>
      <c r="M2547" t="b">
        <v>1</v>
      </c>
      <c r="N2547" t="s">
        <v>8298</v>
      </c>
      <c r="O2547">
        <f t="shared" si="120"/>
        <v>195</v>
      </c>
      <c r="P2547" s="6">
        <f t="shared" si="121"/>
        <v>64.03</v>
      </c>
      <c r="Q2547" s="12" t="s">
        <v>8323</v>
      </c>
      <c r="R2547" t="s">
        <v>8352</v>
      </c>
      <c r="S2547">
        <f t="shared" si="122"/>
        <v>2015</v>
      </c>
    </row>
    <row r="2548" spans="1:19" ht="3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41552.208333333336</v>
      </c>
      <c r="J2548" s="10">
        <v>41524.858553240745</v>
      </c>
      <c r="K2548" t="b">
        <v>0</v>
      </c>
      <c r="L2548">
        <v>65</v>
      </c>
      <c r="M2548" t="b">
        <v>1</v>
      </c>
      <c r="N2548" t="s">
        <v>8298</v>
      </c>
      <c r="O2548">
        <f t="shared" si="120"/>
        <v>112</v>
      </c>
      <c r="P2548" s="6">
        <f t="shared" si="121"/>
        <v>60.15</v>
      </c>
      <c r="Q2548" s="12" t="s">
        <v>8323</v>
      </c>
      <c r="R2548" t="s">
        <v>8352</v>
      </c>
      <c r="S2548">
        <f t="shared" si="122"/>
        <v>2013</v>
      </c>
    </row>
    <row r="2549" spans="1:19" ht="32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41003.731516203705</v>
      </c>
      <c r="J2549" s="10">
        <v>40973.773182870369</v>
      </c>
      <c r="K2549" t="b">
        <v>0</v>
      </c>
      <c r="L2549">
        <v>134</v>
      </c>
      <c r="M2549" t="b">
        <v>1</v>
      </c>
      <c r="N2549" t="s">
        <v>8298</v>
      </c>
      <c r="O2549">
        <f t="shared" si="120"/>
        <v>120</v>
      </c>
      <c r="P2549" s="6">
        <f t="shared" si="121"/>
        <v>49.19</v>
      </c>
      <c r="Q2549" s="12" t="s">
        <v>8323</v>
      </c>
      <c r="R2549" t="s">
        <v>8352</v>
      </c>
      <c r="S2549">
        <f t="shared" si="122"/>
        <v>2012</v>
      </c>
    </row>
    <row r="2550" spans="1:19" ht="32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42643.185416666667</v>
      </c>
      <c r="J2550" s="10">
        <v>42618.625428240739</v>
      </c>
      <c r="K2550" t="b">
        <v>0</v>
      </c>
      <c r="L2550">
        <v>37</v>
      </c>
      <c r="M2550" t="b">
        <v>1</v>
      </c>
      <c r="N2550" t="s">
        <v>8298</v>
      </c>
      <c r="O2550">
        <f t="shared" si="120"/>
        <v>102</v>
      </c>
      <c r="P2550" s="6">
        <f t="shared" si="121"/>
        <v>165.16</v>
      </c>
      <c r="Q2550" s="12" t="s">
        <v>8323</v>
      </c>
      <c r="R2550" t="s">
        <v>8352</v>
      </c>
      <c r="S2550">
        <f t="shared" si="122"/>
        <v>2016</v>
      </c>
    </row>
    <row r="2551" spans="1:19" ht="32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41425.708333333336</v>
      </c>
      <c r="J2551" s="10">
        <v>41390.757754629631</v>
      </c>
      <c r="K2551" t="b">
        <v>0</v>
      </c>
      <c r="L2551">
        <v>37</v>
      </c>
      <c r="M2551" t="b">
        <v>1</v>
      </c>
      <c r="N2551" t="s">
        <v>8298</v>
      </c>
      <c r="O2551">
        <f t="shared" si="120"/>
        <v>103</v>
      </c>
      <c r="P2551" s="6">
        <f t="shared" si="121"/>
        <v>43.62</v>
      </c>
      <c r="Q2551" s="12" t="s">
        <v>8323</v>
      </c>
      <c r="R2551" t="s">
        <v>8352</v>
      </c>
      <c r="S2551">
        <f t="shared" si="122"/>
        <v>2013</v>
      </c>
    </row>
    <row r="2552" spans="1:19" ht="32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42285.165972222225</v>
      </c>
      <c r="J2552" s="10">
        <v>42228.634328703702</v>
      </c>
      <c r="K2552" t="b">
        <v>0</v>
      </c>
      <c r="L2552">
        <v>150</v>
      </c>
      <c r="M2552" t="b">
        <v>1</v>
      </c>
      <c r="N2552" t="s">
        <v>8298</v>
      </c>
      <c r="O2552">
        <f t="shared" si="120"/>
        <v>101</v>
      </c>
      <c r="P2552" s="6">
        <f t="shared" si="121"/>
        <v>43.7</v>
      </c>
      <c r="Q2552" s="12" t="s">
        <v>8323</v>
      </c>
      <c r="R2552" t="s">
        <v>8352</v>
      </c>
      <c r="S2552">
        <f t="shared" si="122"/>
        <v>2015</v>
      </c>
    </row>
    <row r="2553" spans="1:19" ht="3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40989.866666666669</v>
      </c>
      <c r="J2553" s="10">
        <v>40961.252141203702</v>
      </c>
      <c r="K2553" t="b">
        <v>0</v>
      </c>
      <c r="L2553">
        <v>56</v>
      </c>
      <c r="M2553" t="b">
        <v>1</v>
      </c>
      <c r="N2553" t="s">
        <v>8298</v>
      </c>
      <c r="O2553">
        <f t="shared" si="120"/>
        <v>103</v>
      </c>
      <c r="P2553" s="6">
        <f t="shared" si="121"/>
        <v>67.42</v>
      </c>
      <c r="Q2553" s="12" t="s">
        <v>8323</v>
      </c>
      <c r="R2553" t="s">
        <v>8352</v>
      </c>
      <c r="S2553">
        <f t="shared" si="122"/>
        <v>2012</v>
      </c>
    </row>
    <row r="2554" spans="1:19" ht="32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42799.809965277775</v>
      </c>
      <c r="J2554" s="10">
        <v>42769.809965277775</v>
      </c>
      <c r="K2554" t="b">
        <v>0</v>
      </c>
      <c r="L2554">
        <v>18</v>
      </c>
      <c r="M2554" t="b">
        <v>1</v>
      </c>
      <c r="N2554" t="s">
        <v>8298</v>
      </c>
      <c r="O2554">
        <f t="shared" si="120"/>
        <v>107</v>
      </c>
      <c r="P2554" s="6">
        <f t="shared" si="121"/>
        <v>177.5</v>
      </c>
      <c r="Q2554" s="12" t="s">
        <v>8323</v>
      </c>
      <c r="R2554" t="s">
        <v>8352</v>
      </c>
      <c r="S2554">
        <f t="shared" si="122"/>
        <v>2017</v>
      </c>
    </row>
    <row r="2555" spans="1:19" ht="32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41173.199155092589</v>
      </c>
      <c r="J2555" s="10">
        <v>41113.199155092589</v>
      </c>
      <c r="K2555" t="b">
        <v>0</v>
      </c>
      <c r="L2555">
        <v>60</v>
      </c>
      <c r="M2555" t="b">
        <v>1</v>
      </c>
      <c r="N2555" t="s">
        <v>8298</v>
      </c>
      <c r="O2555">
        <f t="shared" si="120"/>
        <v>156</v>
      </c>
      <c r="P2555" s="6">
        <f t="shared" si="121"/>
        <v>38.880000000000003</v>
      </c>
      <c r="Q2555" s="12" t="s">
        <v>8323</v>
      </c>
      <c r="R2555" t="s">
        <v>8352</v>
      </c>
      <c r="S2555">
        <f t="shared" si="122"/>
        <v>2012</v>
      </c>
    </row>
    <row r="2556" spans="1:19" ht="32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42156.165972222225</v>
      </c>
      <c r="J2556" s="10">
        <v>42125.078275462962</v>
      </c>
      <c r="K2556" t="b">
        <v>0</v>
      </c>
      <c r="L2556">
        <v>67</v>
      </c>
      <c r="M2556" t="b">
        <v>1</v>
      </c>
      <c r="N2556" t="s">
        <v>8298</v>
      </c>
      <c r="O2556">
        <f t="shared" si="120"/>
        <v>123</v>
      </c>
      <c r="P2556" s="6">
        <f t="shared" si="121"/>
        <v>54.99</v>
      </c>
      <c r="Q2556" s="12" t="s">
        <v>8323</v>
      </c>
      <c r="R2556" t="s">
        <v>8352</v>
      </c>
      <c r="S2556">
        <f t="shared" si="122"/>
        <v>2015</v>
      </c>
    </row>
    <row r="2557" spans="1:19" ht="32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41057.655011574076</v>
      </c>
      <c r="J2557" s="10">
        <v>41026.655011574076</v>
      </c>
      <c r="K2557" t="b">
        <v>0</v>
      </c>
      <c r="L2557">
        <v>35</v>
      </c>
      <c r="M2557" t="b">
        <v>1</v>
      </c>
      <c r="N2557" t="s">
        <v>8298</v>
      </c>
      <c r="O2557">
        <f t="shared" si="120"/>
        <v>107</v>
      </c>
      <c r="P2557" s="6">
        <f t="shared" si="121"/>
        <v>61.34</v>
      </c>
      <c r="Q2557" s="12" t="s">
        <v>8323</v>
      </c>
      <c r="R2557" t="s">
        <v>8352</v>
      </c>
      <c r="S2557">
        <f t="shared" si="122"/>
        <v>2012</v>
      </c>
    </row>
    <row r="2558" spans="1:19" ht="32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41267.991400462961</v>
      </c>
      <c r="J2558" s="10">
        <v>41222.991400462961</v>
      </c>
      <c r="K2558" t="b">
        <v>0</v>
      </c>
      <c r="L2558">
        <v>34</v>
      </c>
      <c r="M2558" t="b">
        <v>1</v>
      </c>
      <c r="N2558" t="s">
        <v>8298</v>
      </c>
      <c r="O2558">
        <f t="shared" si="120"/>
        <v>106</v>
      </c>
      <c r="P2558" s="6">
        <f t="shared" si="121"/>
        <v>23.12</v>
      </c>
      <c r="Q2558" s="12" t="s">
        <v>8323</v>
      </c>
      <c r="R2558" t="s">
        <v>8352</v>
      </c>
      <c r="S2558">
        <f t="shared" si="122"/>
        <v>2012</v>
      </c>
    </row>
    <row r="2559" spans="1:19" ht="16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41774.745208333334</v>
      </c>
      <c r="J2559" s="10">
        <v>41744.745208333334</v>
      </c>
      <c r="K2559" t="b">
        <v>0</v>
      </c>
      <c r="L2559">
        <v>36</v>
      </c>
      <c r="M2559" t="b">
        <v>1</v>
      </c>
      <c r="N2559" t="s">
        <v>8298</v>
      </c>
      <c r="O2559">
        <f t="shared" si="120"/>
        <v>118</v>
      </c>
      <c r="P2559" s="6">
        <f t="shared" si="121"/>
        <v>29.61</v>
      </c>
      <c r="Q2559" s="12" t="s">
        <v>8323</v>
      </c>
      <c r="R2559" t="s">
        <v>8352</v>
      </c>
      <c r="S2559">
        <f t="shared" si="122"/>
        <v>2014</v>
      </c>
    </row>
    <row r="2560" spans="1:19" ht="16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42125.582638888889</v>
      </c>
      <c r="J2560" s="10">
        <v>42093.860023148147</v>
      </c>
      <c r="K2560" t="b">
        <v>0</v>
      </c>
      <c r="L2560">
        <v>18</v>
      </c>
      <c r="M2560" t="b">
        <v>1</v>
      </c>
      <c r="N2560" t="s">
        <v>8298</v>
      </c>
      <c r="O2560">
        <f t="shared" si="120"/>
        <v>109</v>
      </c>
      <c r="P2560" s="6">
        <f t="shared" si="121"/>
        <v>75.61</v>
      </c>
      <c r="Q2560" s="12" t="s">
        <v>8323</v>
      </c>
      <c r="R2560" t="s">
        <v>8352</v>
      </c>
      <c r="S2560">
        <f t="shared" si="122"/>
        <v>2015</v>
      </c>
    </row>
    <row r="2561" spans="1:19" ht="32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40862.817361111112</v>
      </c>
      <c r="J2561" s="10">
        <v>40829.873657407406</v>
      </c>
      <c r="K2561" t="b">
        <v>0</v>
      </c>
      <c r="L2561">
        <v>25</v>
      </c>
      <c r="M2561" t="b">
        <v>1</v>
      </c>
      <c r="N2561" t="s">
        <v>8298</v>
      </c>
      <c r="O2561">
        <f t="shared" si="120"/>
        <v>111</v>
      </c>
      <c r="P2561" s="6">
        <f t="shared" si="121"/>
        <v>35.6</v>
      </c>
      <c r="Q2561" s="12" t="s">
        <v>8323</v>
      </c>
      <c r="R2561" t="s">
        <v>8352</v>
      </c>
      <c r="S2561">
        <f t="shared" si="122"/>
        <v>2011</v>
      </c>
    </row>
    <row r="2562" spans="1:19" ht="32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42069.951087962967</v>
      </c>
      <c r="J2562" s="10">
        <v>42039.951087962967</v>
      </c>
      <c r="K2562" t="b">
        <v>0</v>
      </c>
      <c r="L2562">
        <v>21</v>
      </c>
      <c r="M2562" t="b">
        <v>1</v>
      </c>
      <c r="N2562" t="s">
        <v>8298</v>
      </c>
      <c r="O2562">
        <f t="shared" si="120"/>
        <v>100</v>
      </c>
      <c r="P2562" s="6">
        <f t="shared" si="121"/>
        <v>143</v>
      </c>
      <c r="Q2562" s="12" t="s">
        <v>8323</v>
      </c>
      <c r="R2562" t="s">
        <v>8352</v>
      </c>
      <c r="S2562">
        <f t="shared" si="122"/>
        <v>2015</v>
      </c>
    </row>
    <row r="2563" spans="1:19" ht="32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42290.528807870374</v>
      </c>
      <c r="J2563" s="10">
        <v>42260.528807870374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 s="6" t="str">
        <f t="shared" si="121"/>
        <v>0</v>
      </c>
      <c r="Q2563" s="12" t="s">
        <v>8334</v>
      </c>
      <c r="R2563" t="s">
        <v>8335</v>
      </c>
      <c r="S2563">
        <f t="shared" si="122"/>
        <v>2015</v>
      </c>
    </row>
    <row r="2564" spans="1:19" ht="32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42654.524756944447</v>
      </c>
      <c r="J2564" s="10">
        <v>42594.524756944447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 s="6">
        <f t="shared" si="121"/>
        <v>25</v>
      </c>
      <c r="Q2564" s="12" t="s">
        <v>8334</v>
      </c>
      <c r="R2564" t="s">
        <v>8335</v>
      </c>
      <c r="S2564">
        <f t="shared" si="122"/>
        <v>2016</v>
      </c>
    </row>
    <row r="2565" spans="1:19" ht="16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42215.139479166668</v>
      </c>
      <c r="J2565" s="10">
        <v>42155.139479166668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 s="6" t="str">
        <f t="shared" si="121"/>
        <v>0</v>
      </c>
      <c r="Q2565" s="12" t="s">
        <v>8334</v>
      </c>
      <c r="R2565" t="s">
        <v>8335</v>
      </c>
      <c r="S2565">
        <f t="shared" si="122"/>
        <v>2015</v>
      </c>
    </row>
    <row r="2566" spans="1:19" ht="32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41852.040497685186</v>
      </c>
      <c r="J2566" s="10">
        <v>41822.040497685186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 s="6" t="str">
        <f t="shared" si="121"/>
        <v>0</v>
      </c>
      <c r="Q2566" s="12" t="s">
        <v>8334</v>
      </c>
      <c r="R2566" t="s">
        <v>8335</v>
      </c>
      <c r="S2566">
        <f t="shared" si="122"/>
        <v>2014</v>
      </c>
    </row>
    <row r="2567" spans="1:19" ht="32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42499.868055555555</v>
      </c>
      <c r="J2567" s="10">
        <v>42440.650335648148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 s="6">
        <f t="shared" si="121"/>
        <v>100</v>
      </c>
      <c r="Q2567" s="12" t="s">
        <v>8334</v>
      </c>
      <c r="R2567" t="s">
        <v>8335</v>
      </c>
      <c r="S2567">
        <f t="shared" si="122"/>
        <v>2016</v>
      </c>
    </row>
    <row r="2568" spans="1:19" ht="32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41872.980879629627</v>
      </c>
      <c r="J2568" s="10">
        <v>41842.980879629627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 s="6" t="str">
        <f t="shared" si="121"/>
        <v>0</v>
      </c>
      <c r="Q2568" s="12" t="s">
        <v>8334</v>
      </c>
      <c r="R2568" t="s">
        <v>8335</v>
      </c>
      <c r="S2568">
        <f t="shared" si="122"/>
        <v>2014</v>
      </c>
    </row>
    <row r="2569" spans="1:19" ht="32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42117.878912037035</v>
      </c>
      <c r="J2569" s="10">
        <v>42087.878912037035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 s="6">
        <f t="shared" si="121"/>
        <v>60</v>
      </c>
      <c r="Q2569" s="12" t="s">
        <v>8334</v>
      </c>
      <c r="R2569" t="s">
        <v>8335</v>
      </c>
      <c r="S2569">
        <f t="shared" si="122"/>
        <v>2015</v>
      </c>
    </row>
    <row r="2570" spans="1:19" ht="32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42614.666597222225</v>
      </c>
      <c r="J2570" s="10">
        <v>42584.666597222225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23">ROUND(E2570/D2570*100,0)</f>
        <v>1</v>
      </c>
      <c r="P2570" s="6">
        <f t="shared" ref="P2570:P2633" si="124">IFERROR(ROUND(E2570/L2570,2),"0")</f>
        <v>50</v>
      </c>
      <c r="Q2570" s="12" t="s">
        <v>8334</v>
      </c>
      <c r="R2570" t="s">
        <v>8335</v>
      </c>
      <c r="S2570">
        <f t="shared" ref="S2570:S2633" si="125">YEAR(J2570)</f>
        <v>2016</v>
      </c>
    </row>
    <row r="2571" spans="1:19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42264.105462962965</v>
      </c>
      <c r="J2571" s="10">
        <v>42234.105462962965</v>
      </c>
      <c r="K2571" t="b">
        <v>0</v>
      </c>
      <c r="L2571">
        <v>2</v>
      </c>
      <c r="M2571" t="b">
        <v>0</v>
      </c>
      <c r="N2571" t="s">
        <v>8282</v>
      </c>
      <c r="O2571">
        <f t="shared" si="123"/>
        <v>2</v>
      </c>
      <c r="P2571" s="6">
        <f t="shared" si="124"/>
        <v>72.5</v>
      </c>
      <c r="Q2571" s="12" t="s">
        <v>8334</v>
      </c>
      <c r="R2571" t="s">
        <v>8335</v>
      </c>
      <c r="S2571">
        <f t="shared" si="125"/>
        <v>2015</v>
      </c>
    </row>
    <row r="2572" spans="1:19" ht="32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42774.903182870374</v>
      </c>
      <c r="J2572" s="10">
        <v>42744.903182870374</v>
      </c>
      <c r="K2572" t="b">
        <v>0</v>
      </c>
      <c r="L2572">
        <v>2</v>
      </c>
      <c r="M2572" t="b">
        <v>0</v>
      </c>
      <c r="N2572" t="s">
        <v>8282</v>
      </c>
      <c r="O2572">
        <f t="shared" si="123"/>
        <v>1</v>
      </c>
      <c r="P2572" s="6">
        <f t="shared" si="124"/>
        <v>29.5</v>
      </c>
      <c r="Q2572" s="12" t="s">
        <v>8334</v>
      </c>
      <c r="R2572" t="s">
        <v>8335</v>
      </c>
      <c r="S2572">
        <f t="shared" si="125"/>
        <v>2017</v>
      </c>
    </row>
    <row r="2573" spans="1:19" ht="32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42509.341678240744</v>
      </c>
      <c r="J2573" s="10">
        <v>42449.341678240744</v>
      </c>
      <c r="K2573" t="b">
        <v>0</v>
      </c>
      <c r="L2573">
        <v>4</v>
      </c>
      <c r="M2573" t="b">
        <v>0</v>
      </c>
      <c r="N2573" t="s">
        <v>8282</v>
      </c>
      <c r="O2573">
        <f t="shared" si="123"/>
        <v>0</v>
      </c>
      <c r="P2573" s="6">
        <f t="shared" si="124"/>
        <v>62.5</v>
      </c>
      <c r="Q2573" s="12" t="s">
        <v>8334</v>
      </c>
      <c r="R2573" t="s">
        <v>8335</v>
      </c>
      <c r="S2573">
        <f t="shared" si="125"/>
        <v>2016</v>
      </c>
    </row>
    <row r="2574" spans="1:19" ht="32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42107.119409722218</v>
      </c>
      <c r="J2574" s="10">
        <v>42077.119409722218</v>
      </c>
      <c r="K2574" t="b">
        <v>0</v>
      </c>
      <c r="L2574">
        <v>0</v>
      </c>
      <c r="M2574" t="b">
        <v>0</v>
      </c>
      <c r="N2574" t="s">
        <v>8282</v>
      </c>
      <c r="O2574">
        <f t="shared" si="123"/>
        <v>0</v>
      </c>
      <c r="P2574" s="6" t="str">
        <f t="shared" si="124"/>
        <v>0</v>
      </c>
      <c r="Q2574" s="12" t="s">
        <v>8334</v>
      </c>
      <c r="R2574" t="s">
        <v>8335</v>
      </c>
      <c r="S2574">
        <f t="shared" si="125"/>
        <v>2015</v>
      </c>
    </row>
    <row r="2575" spans="1:19" ht="32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41874.592002314814</v>
      </c>
      <c r="J2575" s="10">
        <v>41829.592002314814</v>
      </c>
      <c r="K2575" t="b">
        <v>0</v>
      </c>
      <c r="L2575">
        <v>0</v>
      </c>
      <c r="M2575" t="b">
        <v>0</v>
      </c>
      <c r="N2575" t="s">
        <v>8282</v>
      </c>
      <c r="O2575">
        <f t="shared" si="123"/>
        <v>0</v>
      </c>
      <c r="P2575" s="6" t="str">
        <f t="shared" si="124"/>
        <v>0</v>
      </c>
      <c r="Q2575" s="12" t="s">
        <v>8334</v>
      </c>
      <c r="R2575" t="s">
        <v>8335</v>
      </c>
      <c r="S2575">
        <f t="shared" si="125"/>
        <v>2014</v>
      </c>
    </row>
    <row r="2576" spans="1:19" ht="32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42508.825752314813</v>
      </c>
      <c r="J2576" s="10">
        <v>42487.825752314813</v>
      </c>
      <c r="K2576" t="b">
        <v>0</v>
      </c>
      <c r="L2576">
        <v>0</v>
      </c>
      <c r="M2576" t="b">
        <v>0</v>
      </c>
      <c r="N2576" t="s">
        <v>8282</v>
      </c>
      <c r="O2576">
        <f t="shared" si="123"/>
        <v>0</v>
      </c>
      <c r="P2576" s="6" t="str">
        <f t="shared" si="124"/>
        <v>0</v>
      </c>
      <c r="Q2576" s="12" t="s">
        <v>8334</v>
      </c>
      <c r="R2576" t="s">
        <v>8335</v>
      </c>
      <c r="S2576">
        <f t="shared" si="125"/>
        <v>2016</v>
      </c>
    </row>
    <row r="2577" spans="1:19" ht="32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42016.108726851853</v>
      </c>
      <c r="J2577" s="10">
        <v>41986.108726851853</v>
      </c>
      <c r="K2577" t="b">
        <v>0</v>
      </c>
      <c r="L2577">
        <v>0</v>
      </c>
      <c r="M2577" t="b">
        <v>0</v>
      </c>
      <c r="N2577" t="s">
        <v>8282</v>
      </c>
      <c r="O2577">
        <f t="shared" si="123"/>
        <v>0</v>
      </c>
      <c r="P2577" s="6" t="str">
        <f t="shared" si="124"/>
        <v>0</v>
      </c>
      <c r="Q2577" s="12" t="s">
        <v>8334</v>
      </c>
      <c r="R2577" t="s">
        <v>8335</v>
      </c>
      <c r="S2577">
        <f t="shared" si="125"/>
        <v>2014</v>
      </c>
    </row>
    <row r="2578" spans="1:19" ht="16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42104.968136574069</v>
      </c>
      <c r="J2578" s="10">
        <v>42060.00980324074</v>
      </c>
      <c r="K2578" t="b">
        <v>0</v>
      </c>
      <c r="L2578">
        <v>0</v>
      </c>
      <c r="M2578" t="b">
        <v>0</v>
      </c>
      <c r="N2578" t="s">
        <v>8282</v>
      </c>
      <c r="O2578">
        <f t="shared" si="123"/>
        <v>0</v>
      </c>
      <c r="P2578" s="6" t="str">
        <f t="shared" si="124"/>
        <v>0</v>
      </c>
      <c r="Q2578" s="12" t="s">
        <v>8334</v>
      </c>
      <c r="R2578" t="s">
        <v>8335</v>
      </c>
      <c r="S2578">
        <f t="shared" si="125"/>
        <v>2015</v>
      </c>
    </row>
    <row r="2579" spans="1:19" ht="32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41855.820567129631</v>
      </c>
      <c r="J2579" s="10">
        <v>41830.820567129631</v>
      </c>
      <c r="K2579" t="b">
        <v>0</v>
      </c>
      <c r="L2579">
        <v>0</v>
      </c>
      <c r="M2579" t="b">
        <v>0</v>
      </c>
      <c r="N2579" t="s">
        <v>8282</v>
      </c>
      <c r="O2579">
        <f t="shared" si="123"/>
        <v>0</v>
      </c>
      <c r="P2579" s="6" t="str">
        <f t="shared" si="124"/>
        <v>0</v>
      </c>
      <c r="Q2579" s="12" t="s">
        <v>8334</v>
      </c>
      <c r="R2579" t="s">
        <v>8335</v>
      </c>
      <c r="S2579">
        <f t="shared" si="125"/>
        <v>2014</v>
      </c>
    </row>
    <row r="2580" spans="1:19" ht="32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42286.708333333328</v>
      </c>
      <c r="J2580" s="10">
        <v>42238.022905092592</v>
      </c>
      <c r="K2580" t="b">
        <v>0</v>
      </c>
      <c r="L2580">
        <v>0</v>
      </c>
      <c r="M2580" t="b">
        <v>0</v>
      </c>
      <c r="N2580" t="s">
        <v>8282</v>
      </c>
      <c r="O2580">
        <f t="shared" si="123"/>
        <v>0</v>
      </c>
      <c r="P2580" s="6" t="str">
        <f t="shared" si="124"/>
        <v>0</v>
      </c>
      <c r="Q2580" s="12" t="s">
        <v>8334</v>
      </c>
      <c r="R2580" t="s">
        <v>8335</v>
      </c>
      <c r="S2580">
        <f t="shared" si="125"/>
        <v>2015</v>
      </c>
    </row>
    <row r="2581" spans="1:19" ht="32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41897.829895833333</v>
      </c>
      <c r="J2581" s="10">
        <v>41837.829895833333</v>
      </c>
      <c r="K2581" t="b">
        <v>0</v>
      </c>
      <c r="L2581">
        <v>12</v>
      </c>
      <c r="M2581" t="b">
        <v>0</v>
      </c>
      <c r="N2581" t="s">
        <v>8282</v>
      </c>
      <c r="O2581">
        <f t="shared" si="123"/>
        <v>0</v>
      </c>
      <c r="P2581" s="6">
        <f t="shared" si="124"/>
        <v>23.08</v>
      </c>
      <c r="Q2581" s="12" t="s">
        <v>8334</v>
      </c>
      <c r="R2581" t="s">
        <v>8335</v>
      </c>
      <c r="S2581">
        <f t="shared" si="125"/>
        <v>2014</v>
      </c>
    </row>
    <row r="2582" spans="1:19" ht="32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42140.125</v>
      </c>
      <c r="J2582" s="10">
        <v>42110.326423611114</v>
      </c>
      <c r="K2582" t="b">
        <v>0</v>
      </c>
      <c r="L2582">
        <v>2</v>
      </c>
      <c r="M2582" t="b">
        <v>0</v>
      </c>
      <c r="N2582" t="s">
        <v>8282</v>
      </c>
      <c r="O2582">
        <f t="shared" si="123"/>
        <v>1</v>
      </c>
      <c r="P2582" s="6">
        <f t="shared" si="124"/>
        <v>25.5</v>
      </c>
      <c r="Q2582" s="12" t="s">
        <v>8334</v>
      </c>
      <c r="R2582" t="s">
        <v>8335</v>
      </c>
      <c r="S2582">
        <f t="shared" si="125"/>
        <v>2015</v>
      </c>
    </row>
    <row r="2583" spans="1:19" ht="3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42324.670115740737</v>
      </c>
      <c r="J2583" s="10">
        <v>42294.628449074073</v>
      </c>
      <c r="K2583" t="b">
        <v>0</v>
      </c>
      <c r="L2583">
        <v>11</v>
      </c>
      <c r="M2583" t="b">
        <v>0</v>
      </c>
      <c r="N2583" t="s">
        <v>8282</v>
      </c>
      <c r="O2583">
        <f t="shared" si="123"/>
        <v>11</v>
      </c>
      <c r="P2583" s="6">
        <f t="shared" si="124"/>
        <v>48.18</v>
      </c>
      <c r="Q2583" s="12" t="s">
        <v>8334</v>
      </c>
      <c r="R2583" t="s">
        <v>8335</v>
      </c>
      <c r="S2583">
        <f t="shared" si="125"/>
        <v>2015</v>
      </c>
    </row>
    <row r="2584" spans="1:19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42672.988819444443</v>
      </c>
      <c r="J2584" s="10">
        <v>42642.988819444443</v>
      </c>
      <c r="K2584" t="b">
        <v>0</v>
      </c>
      <c r="L2584">
        <v>1</v>
      </c>
      <c r="M2584" t="b">
        <v>0</v>
      </c>
      <c r="N2584" t="s">
        <v>8282</v>
      </c>
      <c r="O2584">
        <f t="shared" si="123"/>
        <v>0</v>
      </c>
      <c r="P2584" s="6">
        <f t="shared" si="124"/>
        <v>1</v>
      </c>
      <c r="Q2584" s="12" t="s">
        <v>8334</v>
      </c>
      <c r="R2584" t="s">
        <v>8335</v>
      </c>
      <c r="S2584">
        <f t="shared" si="125"/>
        <v>2016</v>
      </c>
    </row>
    <row r="2585" spans="1:19" ht="16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42079.727777777778</v>
      </c>
      <c r="J2585" s="10">
        <v>42019.76944444445</v>
      </c>
      <c r="K2585" t="b">
        <v>0</v>
      </c>
      <c r="L2585">
        <v>5</v>
      </c>
      <c r="M2585" t="b">
        <v>0</v>
      </c>
      <c r="N2585" t="s">
        <v>8282</v>
      </c>
      <c r="O2585">
        <f t="shared" si="123"/>
        <v>1</v>
      </c>
      <c r="P2585" s="6">
        <f t="shared" si="124"/>
        <v>1</v>
      </c>
      <c r="Q2585" s="12" t="s">
        <v>8334</v>
      </c>
      <c r="R2585" t="s">
        <v>8335</v>
      </c>
      <c r="S2585">
        <f t="shared" si="125"/>
        <v>2015</v>
      </c>
    </row>
    <row r="2586" spans="1:19" ht="16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42170.173252314809</v>
      </c>
      <c r="J2586" s="10">
        <v>42140.173252314809</v>
      </c>
      <c r="K2586" t="b">
        <v>0</v>
      </c>
      <c r="L2586">
        <v>0</v>
      </c>
      <c r="M2586" t="b">
        <v>0</v>
      </c>
      <c r="N2586" t="s">
        <v>8282</v>
      </c>
      <c r="O2586">
        <f t="shared" si="123"/>
        <v>0</v>
      </c>
      <c r="P2586" s="6" t="str">
        <f t="shared" si="124"/>
        <v>0</v>
      </c>
      <c r="Q2586" s="12" t="s">
        <v>8334</v>
      </c>
      <c r="R2586" t="s">
        <v>8335</v>
      </c>
      <c r="S2586">
        <f t="shared" si="125"/>
        <v>2015</v>
      </c>
    </row>
    <row r="2587" spans="1:19" ht="32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41825.963333333333</v>
      </c>
      <c r="J2587" s="10">
        <v>41795.963333333333</v>
      </c>
      <c r="K2587" t="b">
        <v>0</v>
      </c>
      <c r="L2587">
        <v>1</v>
      </c>
      <c r="M2587" t="b">
        <v>0</v>
      </c>
      <c r="N2587" t="s">
        <v>8282</v>
      </c>
      <c r="O2587">
        <f t="shared" si="123"/>
        <v>0</v>
      </c>
      <c r="P2587" s="6">
        <f t="shared" si="124"/>
        <v>50</v>
      </c>
      <c r="Q2587" s="12" t="s">
        <v>8334</v>
      </c>
      <c r="R2587" t="s">
        <v>8335</v>
      </c>
      <c r="S2587">
        <f t="shared" si="125"/>
        <v>2014</v>
      </c>
    </row>
    <row r="2588" spans="1:19" ht="16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42363.330277777779</v>
      </c>
      <c r="J2588" s="10">
        <v>42333.330277777779</v>
      </c>
      <c r="K2588" t="b">
        <v>0</v>
      </c>
      <c r="L2588">
        <v>1</v>
      </c>
      <c r="M2588" t="b">
        <v>0</v>
      </c>
      <c r="N2588" t="s">
        <v>8282</v>
      </c>
      <c r="O2588">
        <f t="shared" si="123"/>
        <v>0</v>
      </c>
      <c r="P2588" s="6">
        <f t="shared" si="124"/>
        <v>5</v>
      </c>
      <c r="Q2588" s="12" t="s">
        <v>8334</v>
      </c>
      <c r="R2588" t="s">
        <v>8335</v>
      </c>
      <c r="S2588">
        <f t="shared" si="125"/>
        <v>2015</v>
      </c>
    </row>
    <row r="2589" spans="1:19" ht="32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42368.675381944442</v>
      </c>
      <c r="J2589" s="10">
        <v>42338.675381944442</v>
      </c>
      <c r="K2589" t="b">
        <v>0</v>
      </c>
      <c r="L2589">
        <v>6</v>
      </c>
      <c r="M2589" t="b">
        <v>0</v>
      </c>
      <c r="N2589" t="s">
        <v>8282</v>
      </c>
      <c r="O2589">
        <f t="shared" si="123"/>
        <v>2</v>
      </c>
      <c r="P2589" s="6">
        <f t="shared" si="124"/>
        <v>202.83</v>
      </c>
      <c r="Q2589" s="12" t="s">
        <v>8334</v>
      </c>
      <c r="R2589" t="s">
        <v>8335</v>
      </c>
      <c r="S2589">
        <f t="shared" si="125"/>
        <v>2015</v>
      </c>
    </row>
    <row r="2590" spans="1:19" ht="32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42094.551388888889</v>
      </c>
      <c r="J2590" s="10">
        <v>42042.676226851851</v>
      </c>
      <c r="K2590" t="b">
        <v>0</v>
      </c>
      <c r="L2590">
        <v>8</v>
      </c>
      <c r="M2590" t="b">
        <v>0</v>
      </c>
      <c r="N2590" t="s">
        <v>8282</v>
      </c>
      <c r="O2590">
        <f t="shared" si="123"/>
        <v>4</v>
      </c>
      <c r="P2590" s="6">
        <f t="shared" si="124"/>
        <v>29.13</v>
      </c>
      <c r="Q2590" s="12" t="s">
        <v>8334</v>
      </c>
      <c r="R2590" t="s">
        <v>8335</v>
      </c>
      <c r="S2590">
        <f t="shared" si="125"/>
        <v>2015</v>
      </c>
    </row>
    <row r="2591" spans="1:19" ht="32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42452.494525462964</v>
      </c>
      <c r="J2591" s="10">
        <v>42422.536192129628</v>
      </c>
      <c r="K2591" t="b">
        <v>0</v>
      </c>
      <c r="L2591">
        <v>1</v>
      </c>
      <c r="M2591" t="b">
        <v>0</v>
      </c>
      <c r="N2591" t="s">
        <v>8282</v>
      </c>
      <c r="O2591">
        <f t="shared" si="123"/>
        <v>0</v>
      </c>
      <c r="P2591" s="6">
        <f t="shared" si="124"/>
        <v>5</v>
      </c>
      <c r="Q2591" s="12" t="s">
        <v>8334</v>
      </c>
      <c r="R2591" t="s">
        <v>8335</v>
      </c>
      <c r="S2591">
        <f t="shared" si="125"/>
        <v>2016</v>
      </c>
    </row>
    <row r="2592" spans="1:19" ht="32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42395.589085648149</v>
      </c>
      <c r="J2592" s="10">
        <v>42388.589085648149</v>
      </c>
      <c r="K2592" t="b">
        <v>0</v>
      </c>
      <c r="L2592">
        <v>0</v>
      </c>
      <c r="M2592" t="b">
        <v>0</v>
      </c>
      <c r="N2592" t="s">
        <v>8282</v>
      </c>
      <c r="O2592">
        <f t="shared" si="123"/>
        <v>0</v>
      </c>
      <c r="P2592" s="6" t="str">
        <f t="shared" si="124"/>
        <v>0</v>
      </c>
      <c r="Q2592" s="12" t="s">
        <v>8334</v>
      </c>
      <c r="R2592" t="s">
        <v>8335</v>
      </c>
      <c r="S2592">
        <f t="shared" si="125"/>
        <v>2016</v>
      </c>
    </row>
    <row r="2593" spans="1:19" ht="32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42442.864861111113</v>
      </c>
      <c r="J2593" s="10">
        <v>42382.906527777777</v>
      </c>
      <c r="K2593" t="b">
        <v>0</v>
      </c>
      <c r="L2593">
        <v>2</v>
      </c>
      <c r="M2593" t="b">
        <v>0</v>
      </c>
      <c r="N2593" t="s">
        <v>8282</v>
      </c>
      <c r="O2593">
        <f t="shared" si="123"/>
        <v>2</v>
      </c>
      <c r="P2593" s="6">
        <f t="shared" si="124"/>
        <v>13</v>
      </c>
      <c r="Q2593" s="12" t="s">
        <v>8334</v>
      </c>
      <c r="R2593" t="s">
        <v>8335</v>
      </c>
      <c r="S2593">
        <f t="shared" si="125"/>
        <v>2016</v>
      </c>
    </row>
    <row r="2594" spans="1:19" ht="32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41917.801168981481</v>
      </c>
      <c r="J2594" s="10">
        <v>41887.801168981481</v>
      </c>
      <c r="K2594" t="b">
        <v>0</v>
      </c>
      <c r="L2594">
        <v>1</v>
      </c>
      <c r="M2594" t="b">
        <v>0</v>
      </c>
      <c r="N2594" t="s">
        <v>8282</v>
      </c>
      <c r="O2594">
        <f t="shared" si="123"/>
        <v>0</v>
      </c>
      <c r="P2594" s="6">
        <f t="shared" si="124"/>
        <v>50</v>
      </c>
      <c r="Q2594" s="12" t="s">
        <v>8334</v>
      </c>
      <c r="R2594" t="s">
        <v>8335</v>
      </c>
      <c r="S2594">
        <f t="shared" si="125"/>
        <v>2014</v>
      </c>
    </row>
    <row r="2595" spans="1:19" ht="32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42119.845208333332</v>
      </c>
      <c r="J2595" s="10">
        <v>42089.845208333332</v>
      </c>
      <c r="K2595" t="b">
        <v>0</v>
      </c>
      <c r="L2595">
        <v>0</v>
      </c>
      <c r="M2595" t="b">
        <v>0</v>
      </c>
      <c r="N2595" t="s">
        <v>8282</v>
      </c>
      <c r="O2595">
        <f t="shared" si="123"/>
        <v>0</v>
      </c>
      <c r="P2595" s="6" t="str">
        <f t="shared" si="124"/>
        <v>0</v>
      </c>
      <c r="Q2595" s="12" t="s">
        <v>8334</v>
      </c>
      <c r="R2595" t="s">
        <v>8335</v>
      </c>
      <c r="S2595">
        <f t="shared" si="125"/>
        <v>2015</v>
      </c>
    </row>
    <row r="2596" spans="1:19" ht="32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41858.967916666668</v>
      </c>
      <c r="J2596" s="10">
        <v>41828.967916666668</v>
      </c>
      <c r="K2596" t="b">
        <v>0</v>
      </c>
      <c r="L2596">
        <v>1</v>
      </c>
      <c r="M2596" t="b">
        <v>0</v>
      </c>
      <c r="N2596" t="s">
        <v>8282</v>
      </c>
      <c r="O2596">
        <f t="shared" si="123"/>
        <v>0</v>
      </c>
      <c r="P2596" s="6">
        <f t="shared" si="124"/>
        <v>1</v>
      </c>
      <c r="Q2596" s="12" t="s">
        <v>8334</v>
      </c>
      <c r="R2596" t="s">
        <v>8335</v>
      </c>
      <c r="S2596">
        <f t="shared" si="125"/>
        <v>2014</v>
      </c>
    </row>
    <row r="2597" spans="1:19" ht="16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42790.244212962964</v>
      </c>
      <c r="J2597" s="10">
        <v>42760.244212962964</v>
      </c>
      <c r="K2597" t="b">
        <v>0</v>
      </c>
      <c r="L2597">
        <v>19</v>
      </c>
      <c r="M2597" t="b">
        <v>0</v>
      </c>
      <c r="N2597" t="s">
        <v>8282</v>
      </c>
      <c r="O2597">
        <f t="shared" si="123"/>
        <v>12</v>
      </c>
      <c r="P2597" s="6">
        <f t="shared" si="124"/>
        <v>96.05</v>
      </c>
      <c r="Q2597" s="12" t="s">
        <v>8334</v>
      </c>
      <c r="R2597" t="s">
        <v>8335</v>
      </c>
      <c r="S2597">
        <f t="shared" si="125"/>
        <v>2017</v>
      </c>
    </row>
    <row r="2598" spans="1:19" ht="32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41858.664456018516</v>
      </c>
      <c r="J2598" s="10">
        <v>41828.664456018516</v>
      </c>
      <c r="K2598" t="b">
        <v>0</v>
      </c>
      <c r="L2598">
        <v>27</v>
      </c>
      <c r="M2598" t="b">
        <v>0</v>
      </c>
      <c r="N2598" t="s">
        <v>8282</v>
      </c>
      <c r="O2598">
        <f t="shared" si="123"/>
        <v>24</v>
      </c>
      <c r="P2598" s="6">
        <f t="shared" si="124"/>
        <v>305.77999999999997</v>
      </c>
      <c r="Q2598" s="12" t="s">
        <v>8334</v>
      </c>
      <c r="R2598" t="s">
        <v>8335</v>
      </c>
      <c r="S2598">
        <f t="shared" si="125"/>
        <v>2014</v>
      </c>
    </row>
    <row r="2599" spans="1:19" ht="3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42540.341631944444</v>
      </c>
      <c r="J2599" s="10">
        <v>42510.341631944444</v>
      </c>
      <c r="K2599" t="b">
        <v>0</v>
      </c>
      <c r="L2599">
        <v>7</v>
      </c>
      <c r="M2599" t="b">
        <v>0</v>
      </c>
      <c r="N2599" t="s">
        <v>8282</v>
      </c>
      <c r="O2599">
        <f t="shared" si="123"/>
        <v>6</v>
      </c>
      <c r="P2599" s="6">
        <f t="shared" si="124"/>
        <v>12.14</v>
      </c>
      <c r="Q2599" s="12" t="s">
        <v>8334</v>
      </c>
      <c r="R2599" t="s">
        <v>8335</v>
      </c>
      <c r="S2599">
        <f t="shared" si="125"/>
        <v>2016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42270.840289351851</v>
      </c>
      <c r="J2600" s="10">
        <v>42240.840289351851</v>
      </c>
      <c r="K2600" t="b">
        <v>0</v>
      </c>
      <c r="L2600">
        <v>14</v>
      </c>
      <c r="M2600" t="b">
        <v>0</v>
      </c>
      <c r="N2600" t="s">
        <v>8282</v>
      </c>
      <c r="O2600">
        <f t="shared" si="123"/>
        <v>39</v>
      </c>
      <c r="P2600" s="6">
        <f t="shared" si="124"/>
        <v>83.57</v>
      </c>
      <c r="Q2600" s="12" t="s">
        <v>8334</v>
      </c>
      <c r="R2600" t="s">
        <v>8335</v>
      </c>
      <c r="S2600">
        <f t="shared" si="125"/>
        <v>2015</v>
      </c>
    </row>
    <row r="2601" spans="1:19" ht="16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41854.754016203704</v>
      </c>
      <c r="J2601" s="10">
        <v>41809.754016203704</v>
      </c>
      <c r="K2601" t="b">
        <v>0</v>
      </c>
      <c r="L2601">
        <v>5</v>
      </c>
      <c r="M2601" t="b">
        <v>0</v>
      </c>
      <c r="N2601" t="s">
        <v>8282</v>
      </c>
      <c r="O2601">
        <f t="shared" si="123"/>
        <v>1</v>
      </c>
      <c r="P2601" s="6">
        <f t="shared" si="124"/>
        <v>18</v>
      </c>
      <c r="Q2601" s="12" t="s">
        <v>8334</v>
      </c>
      <c r="R2601" t="s">
        <v>8335</v>
      </c>
      <c r="S2601">
        <f t="shared" si="125"/>
        <v>2014</v>
      </c>
    </row>
    <row r="2602" spans="1:19" ht="16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42454.858796296292</v>
      </c>
      <c r="J2602" s="10">
        <v>42394.900462962964</v>
      </c>
      <c r="K2602" t="b">
        <v>0</v>
      </c>
      <c r="L2602">
        <v>30</v>
      </c>
      <c r="M2602" t="b">
        <v>0</v>
      </c>
      <c r="N2602" t="s">
        <v>8282</v>
      </c>
      <c r="O2602">
        <f t="shared" si="123"/>
        <v>7</v>
      </c>
      <c r="P2602" s="6">
        <f t="shared" si="124"/>
        <v>115.53</v>
      </c>
      <c r="Q2602" s="12" t="s">
        <v>8334</v>
      </c>
      <c r="R2602" t="s">
        <v>8335</v>
      </c>
      <c r="S2602">
        <f t="shared" si="125"/>
        <v>2016</v>
      </c>
    </row>
    <row r="2603" spans="1:19" ht="32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41165.165972222225</v>
      </c>
      <c r="J2603" s="10">
        <v>41150.902187500003</v>
      </c>
      <c r="K2603" t="b">
        <v>1</v>
      </c>
      <c r="L2603">
        <v>151</v>
      </c>
      <c r="M2603" t="b">
        <v>1</v>
      </c>
      <c r="N2603" t="s">
        <v>8299</v>
      </c>
      <c r="O2603">
        <f t="shared" si="123"/>
        <v>661</v>
      </c>
      <c r="P2603" s="6">
        <f t="shared" si="124"/>
        <v>21.9</v>
      </c>
      <c r="Q2603" s="12" t="s">
        <v>8317</v>
      </c>
      <c r="R2603" t="s">
        <v>8353</v>
      </c>
      <c r="S2603">
        <f t="shared" si="125"/>
        <v>2012</v>
      </c>
    </row>
    <row r="2604" spans="1:19" ht="3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41955.888888888891</v>
      </c>
      <c r="J2604" s="10">
        <v>41915.747314814813</v>
      </c>
      <c r="K2604" t="b">
        <v>1</v>
      </c>
      <c r="L2604">
        <v>489</v>
      </c>
      <c r="M2604" t="b">
        <v>1</v>
      </c>
      <c r="N2604" t="s">
        <v>8299</v>
      </c>
      <c r="O2604">
        <f t="shared" si="123"/>
        <v>326</v>
      </c>
      <c r="P2604" s="6">
        <f t="shared" si="124"/>
        <v>80.02</v>
      </c>
      <c r="Q2604" s="12" t="s">
        <v>8317</v>
      </c>
      <c r="R2604" t="s">
        <v>8353</v>
      </c>
      <c r="S2604">
        <f t="shared" si="125"/>
        <v>2014</v>
      </c>
    </row>
    <row r="2605" spans="1:19" ht="16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41631.912662037037</v>
      </c>
      <c r="J2605" s="10">
        <v>41617.912662037037</v>
      </c>
      <c r="K2605" t="b">
        <v>1</v>
      </c>
      <c r="L2605">
        <v>50</v>
      </c>
      <c r="M2605" t="b">
        <v>1</v>
      </c>
      <c r="N2605" t="s">
        <v>8299</v>
      </c>
      <c r="O2605">
        <f t="shared" si="123"/>
        <v>101</v>
      </c>
      <c r="P2605" s="6">
        <f t="shared" si="124"/>
        <v>35.520000000000003</v>
      </c>
      <c r="Q2605" s="12" t="s">
        <v>8317</v>
      </c>
      <c r="R2605" t="s">
        <v>8353</v>
      </c>
      <c r="S2605">
        <f t="shared" si="125"/>
        <v>2013</v>
      </c>
    </row>
    <row r="2606" spans="1:19" ht="32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41028.051192129627</v>
      </c>
      <c r="J2606" s="10">
        <v>40998.051192129627</v>
      </c>
      <c r="K2606" t="b">
        <v>1</v>
      </c>
      <c r="L2606">
        <v>321</v>
      </c>
      <c r="M2606" t="b">
        <v>1</v>
      </c>
      <c r="N2606" t="s">
        <v>8299</v>
      </c>
      <c r="O2606">
        <f t="shared" si="123"/>
        <v>104</v>
      </c>
      <c r="P2606" s="6">
        <f t="shared" si="124"/>
        <v>64.930000000000007</v>
      </c>
      <c r="Q2606" s="12" t="s">
        <v>8317</v>
      </c>
      <c r="R2606" t="s">
        <v>8353</v>
      </c>
      <c r="S2606">
        <f t="shared" si="125"/>
        <v>2012</v>
      </c>
    </row>
    <row r="2607" spans="1:19" ht="32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42538.541550925926</v>
      </c>
      <c r="J2607" s="10">
        <v>42508.541550925926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3"/>
        <v>107</v>
      </c>
      <c r="P2607" s="6">
        <f t="shared" si="124"/>
        <v>60.97</v>
      </c>
      <c r="Q2607" s="12" t="s">
        <v>8317</v>
      </c>
      <c r="R2607" t="s">
        <v>8353</v>
      </c>
      <c r="S2607">
        <f t="shared" si="125"/>
        <v>2016</v>
      </c>
    </row>
    <row r="2608" spans="1:19" ht="48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41758.712754629625</v>
      </c>
      <c r="J2608" s="10">
        <v>41726.712754629625</v>
      </c>
      <c r="K2608" t="b">
        <v>1</v>
      </c>
      <c r="L2608">
        <v>385</v>
      </c>
      <c r="M2608" t="b">
        <v>1</v>
      </c>
      <c r="N2608" t="s">
        <v>8299</v>
      </c>
      <c r="O2608">
        <f t="shared" si="123"/>
        <v>110</v>
      </c>
      <c r="P2608" s="6">
        <f t="shared" si="124"/>
        <v>31.44</v>
      </c>
      <c r="Q2608" s="12" t="s">
        <v>8317</v>
      </c>
      <c r="R2608" t="s">
        <v>8353</v>
      </c>
      <c r="S2608">
        <f t="shared" si="125"/>
        <v>2014</v>
      </c>
    </row>
    <row r="2609" spans="1:19" ht="32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42228.083333333328</v>
      </c>
      <c r="J2609" s="10">
        <v>42184.874675925923</v>
      </c>
      <c r="K2609" t="b">
        <v>1</v>
      </c>
      <c r="L2609">
        <v>398</v>
      </c>
      <c r="M2609" t="b">
        <v>1</v>
      </c>
      <c r="N2609" t="s">
        <v>8299</v>
      </c>
      <c r="O2609">
        <f t="shared" si="123"/>
        <v>408</v>
      </c>
      <c r="P2609" s="6">
        <f t="shared" si="124"/>
        <v>81.95</v>
      </c>
      <c r="Q2609" s="12" t="s">
        <v>8317</v>
      </c>
      <c r="R2609" t="s">
        <v>8353</v>
      </c>
      <c r="S2609">
        <f t="shared" si="125"/>
        <v>2015</v>
      </c>
    </row>
    <row r="2610" spans="1:19" ht="32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42809</v>
      </c>
      <c r="J2610" s="10">
        <v>42767.801712962959</v>
      </c>
      <c r="K2610" t="b">
        <v>1</v>
      </c>
      <c r="L2610">
        <v>304</v>
      </c>
      <c r="M2610" t="b">
        <v>1</v>
      </c>
      <c r="N2610" t="s">
        <v>8299</v>
      </c>
      <c r="O2610">
        <f t="shared" si="123"/>
        <v>224</v>
      </c>
      <c r="P2610" s="6">
        <f t="shared" si="124"/>
        <v>58.93</v>
      </c>
      <c r="Q2610" s="12" t="s">
        <v>8317</v>
      </c>
      <c r="R2610" t="s">
        <v>8353</v>
      </c>
      <c r="S2610">
        <f t="shared" si="125"/>
        <v>2017</v>
      </c>
    </row>
    <row r="2611" spans="1:19" ht="32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41105.237858796296</v>
      </c>
      <c r="J2611" s="10">
        <v>41075.237858796296</v>
      </c>
      <c r="K2611" t="b">
        <v>1</v>
      </c>
      <c r="L2611">
        <v>676</v>
      </c>
      <c r="M2611" t="b">
        <v>1</v>
      </c>
      <c r="N2611" t="s">
        <v>8299</v>
      </c>
      <c r="O2611">
        <f t="shared" si="123"/>
        <v>304</v>
      </c>
      <c r="P2611" s="6">
        <f t="shared" si="124"/>
        <v>157.29</v>
      </c>
      <c r="Q2611" s="12" t="s">
        <v>8317</v>
      </c>
      <c r="R2611" t="s">
        <v>8353</v>
      </c>
      <c r="S2611">
        <f t="shared" si="125"/>
        <v>2012</v>
      </c>
    </row>
    <row r="2612" spans="1:19" ht="16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42604.290972222225</v>
      </c>
      <c r="J2612" s="10">
        <v>42564.881076388891</v>
      </c>
      <c r="K2612" t="b">
        <v>1</v>
      </c>
      <c r="L2612">
        <v>577</v>
      </c>
      <c r="M2612" t="b">
        <v>1</v>
      </c>
      <c r="N2612" t="s">
        <v>8299</v>
      </c>
      <c r="O2612">
        <f t="shared" si="123"/>
        <v>141</v>
      </c>
      <c r="P2612" s="6">
        <f t="shared" si="124"/>
        <v>55.76</v>
      </c>
      <c r="Q2612" s="12" t="s">
        <v>8317</v>
      </c>
      <c r="R2612" t="s">
        <v>8353</v>
      </c>
      <c r="S2612">
        <f t="shared" si="125"/>
        <v>2016</v>
      </c>
    </row>
    <row r="2613" spans="1:19" ht="32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42737.957638888889</v>
      </c>
      <c r="J2613" s="10">
        <v>42704.335810185185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3"/>
        <v>2791</v>
      </c>
      <c r="P2613" s="6">
        <f t="shared" si="124"/>
        <v>83.8</v>
      </c>
      <c r="Q2613" s="12" t="s">
        <v>8317</v>
      </c>
      <c r="R2613" t="s">
        <v>8353</v>
      </c>
      <c r="S2613">
        <f t="shared" si="125"/>
        <v>2016</v>
      </c>
    </row>
    <row r="2614" spans="1:19" ht="32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42013.143171296295</v>
      </c>
      <c r="J2614" s="10">
        <v>41982.143171296295</v>
      </c>
      <c r="K2614" t="b">
        <v>1</v>
      </c>
      <c r="L2614">
        <v>294</v>
      </c>
      <c r="M2614" t="b">
        <v>1</v>
      </c>
      <c r="N2614" t="s">
        <v>8299</v>
      </c>
      <c r="O2614">
        <f t="shared" si="123"/>
        <v>172</v>
      </c>
      <c r="P2614" s="6">
        <f t="shared" si="124"/>
        <v>58.42</v>
      </c>
      <c r="Q2614" s="12" t="s">
        <v>8317</v>
      </c>
      <c r="R2614" t="s">
        <v>8353</v>
      </c>
      <c r="S2614">
        <f t="shared" si="125"/>
        <v>2014</v>
      </c>
    </row>
    <row r="2615" spans="1:19" ht="32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41173.81821759259</v>
      </c>
      <c r="J2615" s="10">
        <v>41143.81821759259</v>
      </c>
      <c r="K2615" t="b">
        <v>1</v>
      </c>
      <c r="L2615">
        <v>28</v>
      </c>
      <c r="M2615" t="b">
        <v>1</v>
      </c>
      <c r="N2615" t="s">
        <v>8299</v>
      </c>
      <c r="O2615">
        <f t="shared" si="123"/>
        <v>101</v>
      </c>
      <c r="P2615" s="6">
        <f t="shared" si="124"/>
        <v>270.57</v>
      </c>
      <c r="Q2615" s="12" t="s">
        <v>8317</v>
      </c>
      <c r="R2615" t="s">
        <v>8353</v>
      </c>
      <c r="S2615">
        <f t="shared" si="125"/>
        <v>2012</v>
      </c>
    </row>
    <row r="2616" spans="1:19" ht="32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41759.208333333336</v>
      </c>
      <c r="J2616" s="10">
        <v>41730.708472222221</v>
      </c>
      <c r="K2616" t="b">
        <v>1</v>
      </c>
      <c r="L2616">
        <v>100</v>
      </c>
      <c r="M2616" t="b">
        <v>1</v>
      </c>
      <c r="N2616" t="s">
        <v>8299</v>
      </c>
      <c r="O2616">
        <f t="shared" si="123"/>
        <v>102</v>
      </c>
      <c r="P2616" s="6">
        <f t="shared" si="124"/>
        <v>107.1</v>
      </c>
      <c r="Q2616" s="12" t="s">
        <v>8317</v>
      </c>
      <c r="R2616" t="s">
        <v>8353</v>
      </c>
      <c r="S2616">
        <f t="shared" si="125"/>
        <v>2014</v>
      </c>
    </row>
    <row r="2617" spans="1:19" ht="32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42490.5</v>
      </c>
      <c r="J2617" s="10">
        <v>42453.49726851852</v>
      </c>
      <c r="K2617" t="b">
        <v>0</v>
      </c>
      <c r="L2617">
        <v>72</v>
      </c>
      <c r="M2617" t="b">
        <v>1</v>
      </c>
      <c r="N2617" t="s">
        <v>8299</v>
      </c>
      <c r="O2617">
        <f t="shared" si="123"/>
        <v>170</v>
      </c>
      <c r="P2617" s="6">
        <f t="shared" si="124"/>
        <v>47.18</v>
      </c>
      <c r="Q2617" s="12" t="s">
        <v>8317</v>
      </c>
      <c r="R2617" t="s">
        <v>8353</v>
      </c>
      <c r="S2617">
        <f t="shared" si="125"/>
        <v>2016</v>
      </c>
    </row>
    <row r="2618" spans="1:19" ht="3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42241.99454861111</v>
      </c>
      <c r="J2618" s="10">
        <v>42211.99454861111</v>
      </c>
      <c r="K2618" t="b">
        <v>1</v>
      </c>
      <c r="L2618">
        <v>238</v>
      </c>
      <c r="M2618" t="b">
        <v>1</v>
      </c>
      <c r="N2618" t="s">
        <v>8299</v>
      </c>
      <c r="O2618">
        <f t="shared" si="123"/>
        <v>115</v>
      </c>
      <c r="P2618" s="6">
        <f t="shared" si="124"/>
        <v>120.31</v>
      </c>
      <c r="Q2618" s="12" t="s">
        <v>8317</v>
      </c>
      <c r="R2618" t="s">
        <v>8353</v>
      </c>
      <c r="S2618">
        <f t="shared" si="125"/>
        <v>2015</v>
      </c>
    </row>
    <row r="2619" spans="1:19" ht="32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41932.874432870369</v>
      </c>
      <c r="J2619" s="10">
        <v>41902.874432870369</v>
      </c>
      <c r="K2619" t="b">
        <v>1</v>
      </c>
      <c r="L2619">
        <v>159</v>
      </c>
      <c r="M2619" t="b">
        <v>1</v>
      </c>
      <c r="N2619" t="s">
        <v>8299</v>
      </c>
      <c r="O2619">
        <f t="shared" si="123"/>
        <v>878</v>
      </c>
      <c r="P2619" s="6">
        <f t="shared" si="124"/>
        <v>27.6</v>
      </c>
      <c r="Q2619" s="12" t="s">
        <v>8317</v>
      </c>
      <c r="R2619" t="s">
        <v>8353</v>
      </c>
      <c r="S2619">
        <f t="shared" si="125"/>
        <v>2014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42339.834039351852</v>
      </c>
      <c r="J2620" s="10">
        <v>42279.792372685188</v>
      </c>
      <c r="K2620" t="b">
        <v>1</v>
      </c>
      <c r="L2620">
        <v>77</v>
      </c>
      <c r="M2620" t="b">
        <v>1</v>
      </c>
      <c r="N2620" t="s">
        <v>8299</v>
      </c>
      <c r="O2620">
        <f t="shared" si="123"/>
        <v>105</v>
      </c>
      <c r="P2620" s="6">
        <f t="shared" si="124"/>
        <v>205.3</v>
      </c>
      <c r="Q2620" s="12" t="s">
        <v>8317</v>
      </c>
      <c r="R2620" t="s">
        <v>8353</v>
      </c>
      <c r="S2620">
        <f t="shared" si="125"/>
        <v>2015</v>
      </c>
    </row>
    <row r="2621" spans="1:19" ht="32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42300.458333333328</v>
      </c>
      <c r="J2621" s="10">
        <v>42273.884305555555</v>
      </c>
      <c r="K2621" t="b">
        <v>1</v>
      </c>
      <c r="L2621">
        <v>53</v>
      </c>
      <c r="M2621" t="b">
        <v>1</v>
      </c>
      <c r="N2621" t="s">
        <v>8299</v>
      </c>
      <c r="O2621">
        <f t="shared" si="123"/>
        <v>188</v>
      </c>
      <c r="P2621" s="6">
        <f t="shared" si="124"/>
        <v>35.549999999999997</v>
      </c>
      <c r="Q2621" s="12" t="s">
        <v>8317</v>
      </c>
      <c r="R2621" t="s">
        <v>8353</v>
      </c>
      <c r="S2621">
        <f t="shared" si="125"/>
        <v>2015</v>
      </c>
    </row>
    <row r="2622" spans="1:19" ht="32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42288.041666666672</v>
      </c>
      <c r="J2622" s="10">
        <v>42251.16715277778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3"/>
        <v>144</v>
      </c>
      <c r="P2622" s="6">
        <f t="shared" si="124"/>
        <v>74.64</v>
      </c>
      <c r="Q2622" s="12" t="s">
        <v>8317</v>
      </c>
      <c r="R2622" t="s">
        <v>8353</v>
      </c>
      <c r="S2622">
        <f t="shared" si="125"/>
        <v>2015</v>
      </c>
    </row>
    <row r="2623" spans="1:19" ht="32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42145.747546296298</v>
      </c>
      <c r="J2623" s="10">
        <v>42115.747546296298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3"/>
        <v>146</v>
      </c>
      <c r="P2623" s="6">
        <f t="shared" si="124"/>
        <v>47.06</v>
      </c>
      <c r="Q2623" s="12" t="s">
        <v>8317</v>
      </c>
      <c r="R2623" t="s">
        <v>8353</v>
      </c>
      <c r="S2623">
        <f t="shared" si="125"/>
        <v>2015</v>
      </c>
    </row>
    <row r="2624" spans="1:19" ht="32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42734.74324074074</v>
      </c>
      <c r="J2624" s="10">
        <v>42689.74324074074</v>
      </c>
      <c r="K2624" t="b">
        <v>0</v>
      </c>
      <c r="L2624">
        <v>74</v>
      </c>
      <c r="M2624" t="b">
        <v>1</v>
      </c>
      <c r="N2624" t="s">
        <v>8299</v>
      </c>
      <c r="O2624">
        <f t="shared" si="123"/>
        <v>131</v>
      </c>
      <c r="P2624" s="6">
        <f t="shared" si="124"/>
        <v>26.59</v>
      </c>
      <c r="Q2624" s="12" t="s">
        <v>8317</v>
      </c>
      <c r="R2624" t="s">
        <v>8353</v>
      </c>
      <c r="S2624">
        <f t="shared" si="125"/>
        <v>2016</v>
      </c>
    </row>
    <row r="2625" spans="1:19" ht="32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42706.256550925929</v>
      </c>
      <c r="J2625" s="10">
        <v>42692.256550925929</v>
      </c>
      <c r="K2625" t="b">
        <v>0</v>
      </c>
      <c r="L2625">
        <v>62</v>
      </c>
      <c r="M2625" t="b">
        <v>1</v>
      </c>
      <c r="N2625" t="s">
        <v>8299</v>
      </c>
      <c r="O2625">
        <f t="shared" si="123"/>
        <v>114</v>
      </c>
      <c r="P2625" s="6">
        <f t="shared" si="124"/>
        <v>36.770000000000003</v>
      </c>
      <c r="Q2625" s="12" t="s">
        <v>8317</v>
      </c>
      <c r="R2625" t="s">
        <v>8353</v>
      </c>
      <c r="S2625">
        <f t="shared" si="125"/>
        <v>2016</v>
      </c>
    </row>
    <row r="2626" spans="1:19" ht="3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41165.421550925923</v>
      </c>
      <c r="J2626" s="10">
        <v>41144.421550925923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3"/>
        <v>1379</v>
      </c>
      <c r="P2626" s="6">
        <f t="shared" si="124"/>
        <v>31.82</v>
      </c>
      <c r="Q2626" s="12" t="s">
        <v>8317</v>
      </c>
      <c r="R2626" t="s">
        <v>8353</v>
      </c>
      <c r="S2626">
        <f t="shared" si="125"/>
        <v>2012</v>
      </c>
    </row>
    <row r="2627" spans="1:19" ht="32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42683.851944444439</v>
      </c>
      <c r="J2627" s="10">
        <v>42658.810277777782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 s="6">
        <f t="shared" si="124"/>
        <v>27.58</v>
      </c>
      <c r="Q2627" s="12" t="s">
        <v>8317</v>
      </c>
      <c r="R2627" t="s">
        <v>8353</v>
      </c>
      <c r="S2627">
        <f t="shared" si="125"/>
        <v>2016</v>
      </c>
    </row>
    <row r="2628" spans="1:19" ht="32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42158.628113425926</v>
      </c>
      <c r="J2628" s="10">
        <v>42128.628113425926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 s="6">
        <f t="shared" si="124"/>
        <v>56</v>
      </c>
      <c r="Q2628" s="12" t="s">
        <v>8317</v>
      </c>
      <c r="R2628" t="s">
        <v>8353</v>
      </c>
      <c r="S2628">
        <f t="shared" si="125"/>
        <v>2015</v>
      </c>
    </row>
    <row r="2629" spans="1:19" ht="32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42334.871076388888</v>
      </c>
      <c r="J2629" s="10">
        <v>42304.829409722224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 s="6">
        <f t="shared" si="124"/>
        <v>21.56</v>
      </c>
      <c r="Q2629" s="12" t="s">
        <v>8317</v>
      </c>
      <c r="R2629" t="s">
        <v>8353</v>
      </c>
      <c r="S2629">
        <f t="shared" si="125"/>
        <v>2015</v>
      </c>
    </row>
    <row r="2630" spans="1:19" ht="16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41973.966053240743</v>
      </c>
      <c r="J2630" s="10">
        <v>41953.966053240743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 s="6">
        <f t="shared" si="124"/>
        <v>44.1</v>
      </c>
      <c r="Q2630" s="12" t="s">
        <v>8317</v>
      </c>
      <c r="R2630" t="s">
        <v>8353</v>
      </c>
      <c r="S2630">
        <f t="shared" si="125"/>
        <v>2014</v>
      </c>
    </row>
    <row r="2631" spans="1:19" ht="16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42138.538449074069</v>
      </c>
      <c r="J2631" s="10">
        <v>42108.538449074069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 s="6">
        <f t="shared" si="124"/>
        <v>63.87</v>
      </c>
      <c r="Q2631" s="12" t="s">
        <v>8317</v>
      </c>
      <c r="R2631" t="s">
        <v>8353</v>
      </c>
      <c r="S2631">
        <f t="shared" si="125"/>
        <v>2015</v>
      </c>
    </row>
    <row r="2632" spans="1:19" ht="32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42551.416666666672</v>
      </c>
      <c r="J2632" s="10">
        <v>42524.105462962965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 s="6">
        <f t="shared" si="124"/>
        <v>38.99</v>
      </c>
      <c r="Q2632" s="12" t="s">
        <v>8317</v>
      </c>
      <c r="R2632" t="s">
        <v>8353</v>
      </c>
      <c r="S2632">
        <f t="shared" si="125"/>
        <v>2016</v>
      </c>
    </row>
    <row r="2633" spans="1:19" ht="16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42246.169293981482</v>
      </c>
      <c r="J2633" s="10">
        <v>42218.169293981482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 s="6">
        <f t="shared" si="124"/>
        <v>80.19</v>
      </c>
      <c r="Q2633" s="12" t="s">
        <v>8317</v>
      </c>
      <c r="R2633" t="s">
        <v>8353</v>
      </c>
      <c r="S2633">
        <f t="shared" si="125"/>
        <v>2015</v>
      </c>
    </row>
    <row r="2634" spans="1:19" ht="16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42519.061793981484</v>
      </c>
      <c r="J2634" s="10">
        <v>42494.061793981484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26">ROUND(E2634/D2634*100,0)</f>
        <v>137</v>
      </c>
      <c r="P2634" s="6">
        <f t="shared" ref="P2634:P2697" si="127">IFERROR(ROUND(E2634/L2634,2),"0")</f>
        <v>34.9</v>
      </c>
      <c r="Q2634" s="12" t="s">
        <v>8317</v>
      </c>
      <c r="R2634" t="s">
        <v>8353</v>
      </c>
      <c r="S2634">
        <f t="shared" ref="S2634:S2697" si="128">YEAR(J2634)</f>
        <v>2016</v>
      </c>
    </row>
    <row r="2635" spans="1:19" ht="32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41697.958333333336</v>
      </c>
      <c r="J2635" s="10">
        <v>41667.823287037041</v>
      </c>
      <c r="K2635" t="b">
        <v>0</v>
      </c>
      <c r="L2635">
        <v>199</v>
      </c>
      <c r="M2635" t="b">
        <v>1</v>
      </c>
      <c r="N2635" t="s">
        <v>8299</v>
      </c>
      <c r="O2635">
        <f t="shared" si="126"/>
        <v>355</v>
      </c>
      <c r="P2635" s="6">
        <f t="shared" si="127"/>
        <v>89.1</v>
      </c>
      <c r="Q2635" s="12" t="s">
        <v>8317</v>
      </c>
      <c r="R2635" t="s">
        <v>8353</v>
      </c>
      <c r="S2635">
        <f t="shared" si="128"/>
        <v>2014</v>
      </c>
    </row>
    <row r="2636" spans="1:19" ht="32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42642.656493055554</v>
      </c>
      <c r="J2636" s="10">
        <v>42612.656493055554</v>
      </c>
      <c r="K2636" t="b">
        <v>0</v>
      </c>
      <c r="L2636">
        <v>25</v>
      </c>
      <c r="M2636" t="b">
        <v>1</v>
      </c>
      <c r="N2636" t="s">
        <v>8299</v>
      </c>
      <c r="O2636">
        <f t="shared" si="126"/>
        <v>106</v>
      </c>
      <c r="P2636" s="6">
        <f t="shared" si="127"/>
        <v>39.44</v>
      </c>
      <c r="Q2636" s="12" t="s">
        <v>8317</v>
      </c>
      <c r="R2636" t="s">
        <v>8353</v>
      </c>
      <c r="S2636">
        <f t="shared" si="128"/>
        <v>2016</v>
      </c>
    </row>
    <row r="2637" spans="1:19" ht="32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42072.909270833334</v>
      </c>
      <c r="J2637" s="10">
        <v>42037.950937500005</v>
      </c>
      <c r="K2637" t="b">
        <v>0</v>
      </c>
      <c r="L2637">
        <v>84</v>
      </c>
      <c r="M2637" t="b">
        <v>1</v>
      </c>
      <c r="N2637" t="s">
        <v>8299</v>
      </c>
      <c r="O2637">
        <f t="shared" si="126"/>
        <v>100</v>
      </c>
      <c r="P2637" s="6">
        <f t="shared" si="127"/>
        <v>136.9</v>
      </c>
      <c r="Q2637" s="12" t="s">
        <v>8317</v>
      </c>
      <c r="R2637" t="s">
        <v>8353</v>
      </c>
      <c r="S2637">
        <f t="shared" si="128"/>
        <v>2015</v>
      </c>
    </row>
    <row r="2638" spans="1:19" ht="32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42659.041666666672</v>
      </c>
      <c r="J2638" s="10">
        <v>42636.614745370374</v>
      </c>
      <c r="K2638" t="b">
        <v>0</v>
      </c>
      <c r="L2638">
        <v>50</v>
      </c>
      <c r="M2638" t="b">
        <v>1</v>
      </c>
      <c r="N2638" t="s">
        <v>8299</v>
      </c>
      <c r="O2638">
        <f t="shared" si="126"/>
        <v>187</v>
      </c>
      <c r="P2638" s="6">
        <f t="shared" si="127"/>
        <v>37.46</v>
      </c>
      <c r="Q2638" s="12" t="s">
        <v>8317</v>
      </c>
      <c r="R2638" t="s">
        <v>8353</v>
      </c>
      <c r="S2638">
        <f t="shared" si="128"/>
        <v>2016</v>
      </c>
    </row>
    <row r="2639" spans="1:19" ht="16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42655.549479166672</v>
      </c>
      <c r="J2639" s="10">
        <v>42639.549479166672</v>
      </c>
      <c r="K2639" t="b">
        <v>0</v>
      </c>
      <c r="L2639">
        <v>26</v>
      </c>
      <c r="M2639" t="b">
        <v>1</v>
      </c>
      <c r="N2639" t="s">
        <v>8299</v>
      </c>
      <c r="O2639">
        <f t="shared" si="126"/>
        <v>166</v>
      </c>
      <c r="P2639" s="6">
        <f t="shared" si="127"/>
        <v>31.96</v>
      </c>
      <c r="Q2639" s="12" t="s">
        <v>8317</v>
      </c>
      <c r="R2639" t="s">
        <v>8353</v>
      </c>
      <c r="S2639">
        <f t="shared" si="128"/>
        <v>2016</v>
      </c>
    </row>
    <row r="2640" spans="1:19" ht="32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42019.913136574076</v>
      </c>
      <c r="J2640" s="10">
        <v>41989.913136574076</v>
      </c>
      <c r="K2640" t="b">
        <v>0</v>
      </c>
      <c r="L2640">
        <v>14</v>
      </c>
      <c r="M2640" t="b">
        <v>1</v>
      </c>
      <c r="N2640" t="s">
        <v>8299</v>
      </c>
      <c r="O2640">
        <f t="shared" si="126"/>
        <v>102</v>
      </c>
      <c r="P2640" s="6">
        <f t="shared" si="127"/>
        <v>25.21</v>
      </c>
      <c r="Q2640" s="12" t="s">
        <v>8317</v>
      </c>
      <c r="R2640" t="s">
        <v>8353</v>
      </c>
      <c r="S2640">
        <f t="shared" si="128"/>
        <v>2014</v>
      </c>
    </row>
    <row r="2641" spans="1:19" ht="32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42054.86513888889</v>
      </c>
      <c r="J2641" s="10">
        <v>42024.86513888889</v>
      </c>
      <c r="K2641" t="b">
        <v>0</v>
      </c>
      <c r="L2641">
        <v>49</v>
      </c>
      <c r="M2641" t="b">
        <v>1</v>
      </c>
      <c r="N2641" t="s">
        <v>8299</v>
      </c>
      <c r="O2641">
        <f t="shared" si="126"/>
        <v>164</v>
      </c>
      <c r="P2641" s="6">
        <f t="shared" si="127"/>
        <v>10.039999999999999</v>
      </c>
      <c r="Q2641" s="12" t="s">
        <v>8317</v>
      </c>
      <c r="R2641" t="s">
        <v>8353</v>
      </c>
      <c r="S2641">
        <f t="shared" si="128"/>
        <v>2015</v>
      </c>
    </row>
    <row r="2642" spans="1:19" ht="48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42163.160578703704</v>
      </c>
      <c r="J2642" s="10">
        <v>42103.160578703704</v>
      </c>
      <c r="K2642" t="b">
        <v>0</v>
      </c>
      <c r="L2642">
        <v>69</v>
      </c>
      <c r="M2642" t="b">
        <v>1</v>
      </c>
      <c r="N2642" t="s">
        <v>8299</v>
      </c>
      <c r="O2642">
        <f t="shared" si="126"/>
        <v>106</v>
      </c>
      <c r="P2642" s="6">
        <f t="shared" si="127"/>
        <v>45.94</v>
      </c>
      <c r="Q2642" s="12" t="s">
        <v>8317</v>
      </c>
      <c r="R2642" t="s">
        <v>8353</v>
      </c>
      <c r="S2642">
        <f t="shared" si="128"/>
        <v>2015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41897.839583333334</v>
      </c>
      <c r="J2643" s="10">
        <v>41880.827118055553</v>
      </c>
      <c r="K2643" t="b">
        <v>0</v>
      </c>
      <c r="L2643">
        <v>1</v>
      </c>
      <c r="M2643" t="b">
        <v>0</v>
      </c>
      <c r="N2643" t="s">
        <v>8299</v>
      </c>
      <c r="O2643">
        <f t="shared" si="126"/>
        <v>1</v>
      </c>
      <c r="P2643" s="6">
        <f t="shared" si="127"/>
        <v>15</v>
      </c>
      <c r="Q2643" s="12" t="s">
        <v>8317</v>
      </c>
      <c r="R2643" t="s">
        <v>8353</v>
      </c>
      <c r="S2643">
        <f t="shared" si="128"/>
        <v>2014</v>
      </c>
    </row>
    <row r="2644" spans="1:19" ht="32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42566.289583333331</v>
      </c>
      <c r="J2644" s="10">
        <v>42536.246620370366</v>
      </c>
      <c r="K2644" t="b">
        <v>0</v>
      </c>
      <c r="L2644">
        <v>0</v>
      </c>
      <c r="M2644" t="b">
        <v>0</v>
      </c>
      <c r="N2644" t="s">
        <v>8299</v>
      </c>
      <c r="O2644">
        <f t="shared" si="126"/>
        <v>0</v>
      </c>
      <c r="P2644" s="6" t="str">
        <f t="shared" si="127"/>
        <v>0</v>
      </c>
      <c r="Q2644" s="12" t="s">
        <v>8317</v>
      </c>
      <c r="R2644" t="s">
        <v>8353</v>
      </c>
      <c r="S2644">
        <f t="shared" si="128"/>
        <v>2016</v>
      </c>
    </row>
    <row r="2645" spans="1:19" ht="32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42725.332638888889</v>
      </c>
      <c r="J2645" s="10">
        <v>42689.582349537042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6"/>
        <v>34</v>
      </c>
      <c r="P2645" s="6">
        <f t="shared" si="127"/>
        <v>223.58</v>
      </c>
      <c r="Q2645" s="12" t="s">
        <v>8317</v>
      </c>
      <c r="R2645" t="s">
        <v>8353</v>
      </c>
      <c r="S2645">
        <f t="shared" si="128"/>
        <v>2016</v>
      </c>
    </row>
    <row r="2646" spans="1:19" ht="32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42804.792071759264</v>
      </c>
      <c r="J2646" s="10">
        <v>42774.792071759264</v>
      </c>
      <c r="K2646" t="b">
        <v>1</v>
      </c>
      <c r="L2646">
        <v>52</v>
      </c>
      <c r="M2646" t="b">
        <v>0</v>
      </c>
      <c r="N2646" t="s">
        <v>8299</v>
      </c>
      <c r="O2646">
        <f t="shared" si="126"/>
        <v>2</v>
      </c>
      <c r="P2646" s="6">
        <f t="shared" si="127"/>
        <v>39.479999999999997</v>
      </c>
      <c r="Q2646" s="12" t="s">
        <v>8317</v>
      </c>
      <c r="R2646" t="s">
        <v>8353</v>
      </c>
      <c r="S2646">
        <f t="shared" si="128"/>
        <v>2017</v>
      </c>
    </row>
    <row r="2647" spans="1:19" ht="3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41951.884293981479</v>
      </c>
      <c r="J2647" s="10">
        <v>41921.842627314814</v>
      </c>
      <c r="K2647" t="b">
        <v>1</v>
      </c>
      <c r="L2647">
        <v>23</v>
      </c>
      <c r="M2647" t="b">
        <v>0</v>
      </c>
      <c r="N2647" t="s">
        <v>8299</v>
      </c>
      <c r="O2647">
        <f t="shared" si="126"/>
        <v>11</v>
      </c>
      <c r="P2647" s="6">
        <f t="shared" si="127"/>
        <v>91.3</v>
      </c>
      <c r="Q2647" s="12" t="s">
        <v>8317</v>
      </c>
      <c r="R2647" t="s">
        <v>8353</v>
      </c>
      <c r="S2647">
        <f t="shared" si="128"/>
        <v>2014</v>
      </c>
    </row>
    <row r="2648" spans="1:19" ht="32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42256.313298611116</v>
      </c>
      <c r="J2648" s="10">
        <v>42226.313298611116</v>
      </c>
      <c r="K2648" t="b">
        <v>1</v>
      </c>
      <c r="L2648">
        <v>535</v>
      </c>
      <c r="M2648" t="b">
        <v>0</v>
      </c>
      <c r="N2648" t="s">
        <v>8299</v>
      </c>
      <c r="O2648">
        <f t="shared" si="126"/>
        <v>8</v>
      </c>
      <c r="P2648" s="6">
        <f t="shared" si="127"/>
        <v>78.67</v>
      </c>
      <c r="Q2648" s="12" t="s">
        <v>8317</v>
      </c>
      <c r="R2648" t="s">
        <v>8353</v>
      </c>
      <c r="S2648">
        <f t="shared" si="128"/>
        <v>2015</v>
      </c>
    </row>
    <row r="2649" spans="1:19" ht="32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42230.261793981481</v>
      </c>
      <c r="J2649" s="10">
        <v>42200.261793981481</v>
      </c>
      <c r="K2649" t="b">
        <v>0</v>
      </c>
      <c r="L2649">
        <v>3</v>
      </c>
      <c r="M2649" t="b">
        <v>0</v>
      </c>
      <c r="N2649" t="s">
        <v>8299</v>
      </c>
      <c r="O2649">
        <f t="shared" si="126"/>
        <v>1</v>
      </c>
      <c r="P2649" s="6">
        <f t="shared" si="127"/>
        <v>12</v>
      </c>
      <c r="Q2649" s="12" t="s">
        <v>8317</v>
      </c>
      <c r="R2649" t="s">
        <v>8353</v>
      </c>
      <c r="S2649">
        <f t="shared" si="128"/>
        <v>2015</v>
      </c>
    </row>
    <row r="2650" spans="1:19" ht="32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42438.714814814812</v>
      </c>
      <c r="J2650" s="10">
        <v>42408.714814814812</v>
      </c>
      <c r="K2650" t="b">
        <v>0</v>
      </c>
      <c r="L2650">
        <v>6</v>
      </c>
      <c r="M2650" t="b">
        <v>0</v>
      </c>
      <c r="N2650" t="s">
        <v>8299</v>
      </c>
      <c r="O2650">
        <f t="shared" si="126"/>
        <v>1</v>
      </c>
      <c r="P2650" s="6">
        <f t="shared" si="127"/>
        <v>17.670000000000002</v>
      </c>
      <c r="Q2650" s="12" t="s">
        <v>8317</v>
      </c>
      <c r="R2650" t="s">
        <v>8353</v>
      </c>
      <c r="S2650">
        <f t="shared" si="128"/>
        <v>2016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42401.99700231482</v>
      </c>
      <c r="J2651" s="10">
        <v>42341.99700231482</v>
      </c>
      <c r="K2651" t="b">
        <v>0</v>
      </c>
      <c r="L2651">
        <v>3</v>
      </c>
      <c r="M2651" t="b">
        <v>0</v>
      </c>
      <c r="N2651" t="s">
        <v>8299</v>
      </c>
      <c r="O2651">
        <f t="shared" si="126"/>
        <v>0</v>
      </c>
      <c r="P2651" s="6">
        <f t="shared" si="127"/>
        <v>41.33</v>
      </c>
      <c r="Q2651" s="12" t="s">
        <v>8317</v>
      </c>
      <c r="R2651" t="s">
        <v>8353</v>
      </c>
      <c r="S2651">
        <f t="shared" si="128"/>
        <v>2015</v>
      </c>
    </row>
    <row r="2652" spans="1:19" ht="32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42725.624340277776</v>
      </c>
      <c r="J2652" s="10">
        <v>42695.624340277776</v>
      </c>
      <c r="K2652" t="b">
        <v>0</v>
      </c>
      <c r="L2652">
        <v>5</v>
      </c>
      <c r="M2652" t="b">
        <v>0</v>
      </c>
      <c r="N2652" t="s">
        <v>8299</v>
      </c>
      <c r="O2652">
        <f t="shared" si="126"/>
        <v>1</v>
      </c>
      <c r="P2652" s="6">
        <f t="shared" si="127"/>
        <v>71.599999999999994</v>
      </c>
      <c r="Q2652" s="12" t="s">
        <v>8317</v>
      </c>
      <c r="R2652" t="s">
        <v>8353</v>
      </c>
      <c r="S2652">
        <f t="shared" si="128"/>
        <v>2016</v>
      </c>
    </row>
    <row r="2653" spans="1:19" ht="32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42355.805659722224</v>
      </c>
      <c r="J2653" s="10">
        <v>42327.805659722224</v>
      </c>
      <c r="K2653" t="b">
        <v>0</v>
      </c>
      <c r="L2653">
        <v>17</v>
      </c>
      <c r="M2653" t="b">
        <v>0</v>
      </c>
      <c r="N2653" t="s">
        <v>8299</v>
      </c>
      <c r="O2653">
        <f t="shared" si="126"/>
        <v>2</v>
      </c>
      <c r="P2653" s="6">
        <f t="shared" si="127"/>
        <v>307.82</v>
      </c>
      <c r="Q2653" s="12" t="s">
        <v>8317</v>
      </c>
      <c r="R2653" t="s">
        <v>8353</v>
      </c>
      <c r="S2653">
        <f t="shared" si="128"/>
        <v>2015</v>
      </c>
    </row>
    <row r="2654" spans="1:19" ht="32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41983.158854166672</v>
      </c>
      <c r="J2654" s="10">
        <v>41953.158854166672</v>
      </c>
      <c r="K2654" t="b">
        <v>0</v>
      </c>
      <c r="L2654">
        <v>11</v>
      </c>
      <c r="M2654" t="b">
        <v>0</v>
      </c>
      <c r="N2654" t="s">
        <v>8299</v>
      </c>
      <c r="O2654">
        <f t="shared" si="126"/>
        <v>1</v>
      </c>
      <c r="P2654" s="6">
        <f t="shared" si="127"/>
        <v>80.45</v>
      </c>
      <c r="Q2654" s="12" t="s">
        <v>8317</v>
      </c>
      <c r="R2654" t="s">
        <v>8353</v>
      </c>
      <c r="S2654">
        <f t="shared" si="128"/>
        <v>2014</v>
      </c>
    </row>
    <row r="2655" spans="1:19" ht="3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41803.166666666664</v>
      </c>
      <c r="J2655" s="10">
        <v>41771.651932870373</v>
      </c>
      <c r="K2655" t="b">
        <v>0</v>
      </c>
      <c r="L2655">
        <v>70</v>
      </c>
      <c r="M2655" t="b">
        <v>0</v>
      </c>
      <c r="N2655" t="s">
        <v>8299</v>
      </c>
      <c r="O2655">
        <f t="shared" si="126"/>
        <v>12</v>
      </c>
      <c r="P2655" s="6">
        <f t="shared" si="127"/>
        <v>83.94</v>
      </c>
      <c r="Q2655" s="12" t="s">
        <v>8317</v>
      </c>
      <c r="R2655" t="s">
        <v>8353</v>
      </c>
      <c r="S2655">
        <f t="shared" si="128"/>
        <v>2014</v>
      </c>
    </row>
    <row r="2656" spans="1:19" ht="32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42115.559328703705</v>
      </c>
      <c r="J2656" s="10">
        <v>42055.600995370369</v>
      </c>
      <c r="K2656" t="b">
        <v>0</v>
      </c>
      <c r="L2656">
        <v>6</v>
      </c>
      <c r="M2656" t="b">
        <v>0</v>
      </c>
      <c r="N2656" t="s">
        <v>8299</v>
      </c>
      <c r="O2656">
        <f t="shared" si="126"/>
        <v>0</v>
      </c>
      <c r="P2656" s="6">
        <f t="shared" si="127"/>
        <v>8.5</v>
      </c>
      <c r="Q2656" s="12" t="s">
        <v>8317</v>
      </c>
      <c r="R2656" t="s">
        <v>8353</v>
      </c>
      <c r="S2656">
        <f t="shared" si="128"/>
        <v>2015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42409.833333333328</v>
      </c>
      <c r="J2657" s="10">
        <v>42381.866284722222</v>
      </c>
      <c r="K2657" t="b">
        <v>0</v>
      </c>
      <c r="L2657">
        <v>43</v>
      </c>
      <c r="M2657" t="b">
        <v>0</v>
      </c>
      <c r="N2657" t="s">
        <v>8299</v>
      </c>
      <c r="O2657">
        <f t="shared" si="126"/>
        <v>21</v>
      </c>
      <c r="P2657" s="6">
        <f t="shared" si="127"/>
        <v>73.37</v>
      </c>
      <c r="Q2657" s="12" t="s">
        <v>8317</v>
      </c>
      <c r="R2657" t="s">
        <v>8353</v>
      </c>
      <c r="S2657">
        <f t="shared" si="128"/>
        <v>2016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42806.791666666672</v>
      </c>
      <c r="J2658" s="10">
        <v>42767.688518518524</v>
      </c>
      <c r="K2658" t="b">
        <v>0</v>
      </c>
      <c r="L2658">
        <v>152</v>
      </c>
      <c r="M2658" t="b">
        <v>0</v>
      </c>
      <c r="N2658" t="s">
        <v>8299</v>
      </c>
      <c r="O2658">
        <f t="shared" si="126"/>
        <v>11</v>
      </c>
      <c r="P2658" s="6">
        <f t="shared" si="127"/>
        <v>112.86</v>
      </c>
      <c r="Q2658" s="12" t="s">
        <v>8317</v>
      </c>
      <c r="R2658" t="s">
        <v>8353</v>
      </c>
      <c r="S2658">
        <f t="shared" si="128"/>
        <v>2017</v>
      </c>
    </row>
    <row r="2659" spans="1:19" ht="32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42585.0625</v>
      </c>
      <c r="J2659" s="10">
        <v>42551.928854166668</v>
      </c>
      <c r="K2659" t="b">
        <v>0</v>
      </c>
      <c r="L2659">
        <v>59</v>
      </c>
      <c r="M2659" t="b">
        <v>0</v>
      </c>
      <c r="N2659" t="s">
        <v>8299</v>
      </c>
      <c r="O2659">
        <f t="shared" si="126"/>
        <v>19</v>
      </c>
      <c r="P2659" s="6">
        <f t="shared" si="127"/>
        <v>95.28</v>
      </c>
      <c r="Q2659" s="12" t="s">
        <v>8317</v>
      </c>
      <c r="R2659" t="s">
        <v>8353</v>
      </c>
      <c r="S2659">
        <f t="shared" si="128"/>
        <v>2016</v>
      </c>
    </row>
    <row r="2660" spans="1:19" ht="32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42581.884189814809</v>
      </c>
      <c r="J2660" s="10">
        <v>42551.884189814809</v>
      </c>
      <c r="K2660" t="b">
        <v>0</v>
      </c>
      <c r="L2660">
        <v>4</v>
      </c>
      <c r="M2660" t="b">
        <v>0</v>
      </c>
      <c r="N2660" t="s">
        <v>8299</v>
      </c>
      <c r="O2660">
        <f t="shared" si="126"/>
        <v>0</v>
      </c>
      <c r="P2660" s="6">
        <f t="shared" si="127"/>
        <v>22.75</v>
      </c>
      <c r="Q2660" s="12" t="s">
        <v>8317</v>
      </c>
      <c r="R2660" t="s">
        <v>8353</v>
      </c>
      <c r="S2660">
        <f t="shared" si="128"/>
        <v>2016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42112.069560185184</v>
      </c>
      <c r="J2661" s="10">
        <v>42082.069560185184</v>
      </c>
      <c r="K2661" t="b">
        <v>0</v>
      </c>
      <c r="L2661">
        <v>10</v>
      </c>
      <c r="M2661" t="b">
        <v>0</v>
      </c>
      <c r="N2661" t="s">
        <v>8299</v>
      </c>
      <c r="O2661">
        <f t="shared" si="126"/>
        <v>3</v>
      </c>
      <c r="P2661" s="6">
        <f t="shared" si="127"/>
        <v>133.30000000000001</v>
      </c>
      <c r="Q2661" s="12" t="s">
        <v>8317</v>
      </c>
      <c r="R2661" t="s">
        <v>8353</v>
      </c>
      <c r="S2661">
        <f t="shared" si="128"/>
        <v>2015</v>
      </c>
    </row>
    <row r="2662" spans="1:19" ht="32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42332.754837962959</v>
      </c>
      <c r="J2662" s="10">
        <v>42272.713171296295</v>
      </c>
      <c r="K2662" t="b">
        <v>0</v>
      </c>
      <c r="L2662">
        <v>5</v>
      </c>
      <c r="M2662" t="b">
        <v>0</v>
      </c>
      <c r="N2662" t="s">
        <v>8299</v>
      </c>
      <c r="O2662">
        <f t="shared" si="126"/>
        <v>0</v>
      </c>
      <c r="P2662" s="6">
        <f t="shared" si="127"/>
        <v>3.8</v>
      </c>
      <c r="Q2662" s="12" t="s">
        <v>8317</v>
      </c>
      <c r="R2662" t="s">
        <v>8353</v>
      </c>
      <c r="S2662">
        <f t="shared" si="128"/>
        <v>2015</v>
      </c>
    </row>
    <row r="2663" spans="1:19" ht="32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41572.958449074074</v>
      </c>
      <c r="J2663" s="10">
        <v>41542.958449074074</v>
      </c>
      <c r="K2663" t="b">
        <v>0</v>
      </c>
      <c r="L2663">
        <v>60</v>
      </c>
      <c r="M2663" t="b">
        <v>1</v>
      </c>
      <c r="N2663" t="s">
        <v>8300</v>
      </c>
      <c r="O2663">
        <f t="shared" si="126"/>
        <v>103</v>
      </c>
      <c r="P2663" s="6">
        <f t="shared" si="127"/>
        <v>85.75</v>
      </c>
      <c r="Q2663" s="12" t="s">
        <v>8317</v>
      </c>
      <c r="R2663" t="s">
        <v>8354</v>
      </c>
      <c r="S2663">
        <f t="shared" si="128"/>
        <v>2013</v>
      </c>
    </row>
    <row r="2664" spans="1:19" ht="32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42237.746678240743</v>
      </c>
      <c r="J2664" s="10">
        <v>42207.746678240743</v>
      </c>
      <c r="K2664" t="b">
        <v>0</v>
      </c>
      <c r="L2664">
        <v>80</v>
      </c>
      <c r="M2664" t="b">
        <v>1</v>
      </c>
      <c r="N2664" t="s">
        <v>8300</v>
      </c>
      <c r="O2664">
        <f t="shared" si="126"/>
        <v>107</v>
      </c>
      <c r="P2664" s="6">
        <f t="shared" si="127"/>
        <v>267</v>
      </c>
      <c r="Q2664" s="12" t="s">
        <v>8317</v>
      </c>
      <c r="R2664" t="s">
        <v>8354</v>
      </c>
      <c r="S2664">
        <f t="shared" si="128"/>
        <v>2015</v>
      </c>
    </row>
    <row r="2665" spans="1:19" ht="32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42251.625</v>
      </c>
      <c r="J2665" s="10">
        <v>42222.622766203705</v>
      </c>
      <c r="K2665" t="b">
        <v>0</v>
      </c>
      <c r="L2665">
        <v>56</v>
      </c>
      <c r="M2665" t="b">
        <v>1</v>
      </c>
      <c r="N2665" t="s">
        <v>8300</v>
      </c>
      <c r="O2665">
        <f t="shared" si="126"/>
        <v>105</v>
      </c>
      <c r="P2665" s="6">
        <f t="shared" si="127"/>
        <v>373.56</v>
      </c>
      <c r="Q2665" s="12" t="s">
        <v>8317</v>
      </c>
      <c r="R2665" t="s">
        <v>8354</v>
      </c>
      <c r="S2665">
        <f t="shared" si="128"/>
        <v>2015</v>
      </c>
    </row>
    <row r="2666" spans="1:19" ht="32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42347.290972222225</v>
      </c>
      <c r="J2666" s="10">
        <v>42313.02542824074</v>
      </c>
      <c r="K2666" t="b">
        <v>0</v>
      </c>
      <c r="L2666">
        <v>104</v>
      </c>
      <c r="M2666" t="b">
        <v>1</v>
      </c>
      <c r="N2666" t="s">
        <v>8300</v>
      </c>
      <c r="O2666">
        <f t="shared" si="126"/>
        <v>103</v>
      </c>
      <c r="P2666" s="6">
        <f t="shared" si="127"/>
        <v>174.04</v>
      </c>
      <c r="Q2666" s="12" t="s">
        <v>8317</v>
      </c>
      <c r="R2666" t="s">
        <v>8354</v>
      </c>
      <c r="S2666">
        <f t="shared" si="128"/>
        <v>2015</v>
      </c>
    </row>
    <row r="2667" spans="1:19" ht="32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42128.895532407405</v>
      </c>
      <c r="J2667" s="10">
        <v>42083.895532407405</v>
      </c>
      <c r="K2667" t="b">
        <v>0</v>
      </c>
      <c r="L2667">
        <v>46</v>
      </c>
      <c r="M2667" t="b">
        <v>1</v>
      </c>
      <c r="N2667" t="s">
        <v>8300</v>
      </c>
      <c r="O2667">
        <f t="shared" si="126"/>
        <v>123</v>
      </c>
      <c r="P2667" s="6">
        <f t="shared" si="127"/>
        <v>93.7</v>
      </c>
      <c r="Q2667" s="12" t="s">
        <v>8317</v>
      </c>
      <c r="R2667" t="s">
        <v>8354</v>
      </c>
      <c r="S2667">
        <f t="shared" si="128"/>
        <v>2015</v>
      </c>
    </row>
    <row r="2668" spans="1:19" ht="32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42272.875</v>
      </c>
      <c r="J2668" s="10">
        <v>42235.764340277776</v>
      </c>
      <c r="K2668" t="b">
        <v>0</v>
      </c>
      <c r="L2668">
        <v>206</v>
      </c>
      <c r="M2668" t="b">
        <v>1</v>
      </c>
      <c r="N2668" t="s">
        <v>8300</v>
      </c>
      <c r="O2668">
        <f t="shared" si="126"/>
        <v>159</v>
      </c>
      <c r="P2668" s="6">
        <f t="shared" si="127"/>
        <v>77.33</v>
      </c>
      <c r="Q2668" s="12" t="s">
        <v>8317</v>
      </c>
      <c r="R2668" t="s">
        <v>8354</v>
      </c>
      <c r="S2668">
        <f t="shared" si="128"/>
        <v>2015</v>
      </c>
    </row>
    <row r="2669" spans="1:19" ht="32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42410.926111111112</v>
      </c>
      <c r="J2669" s="10">
        <v>42380.926111111112</v>
      </c>
      <c r="K2669" t="b">
        <v>0</v>
      </c>
      <c r="L2669">
        <v>18</v>
      </c>
      <c r="M2669" t="b">
        <v>1</v>
      </c>
      <c r="N2669" t="s">
        <v>8300</v>
      </c>
      <c r="O2669">
        <f t="shared" si="126"/>
        <v>111</v>
      </c>
      <c r="P2669" s="6">
        <f t="shared" si="127"/>
        <v>92.22</v>
      </c>
      <c r="Q2669" s="12" t="s">
        <v>8317</v>
      </c>
      <c r="R2669" t="s">
        <v>8354</v>
      </c>
      <c r="S2669">
        <f t="shared" si="128"/>
        <v>2016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42317.60555555555</v>
      </c>
      <c r="J2670" s="10">
        <v>42275.58871527778</v>
      </c>
      <c r="K2670" t="b">
        <v>0</v>
      </c>
      <c r="L2670">
        <v>28</v>
      </c>
      <c r="M2670" t="b">
        <v>1</v>
      </c>
      <c r="N2670" t="s">
        <v>8300</v>
      </c>
      <c r="O2670">
        <f t="shared" si="126"/>
        <v>171</v>
      </c>
      <c r="P2670" s="6">
        <f t="shared" si="127"/>
        <v>60.96</v>
      </c>
      <c r="Q2670" s="12" t="s">
        <v>8317</v>
      </c>
      <c r="R2670" t="s">
        <v>8354</v>
      </c>
      <c r="S2670">
        <f t="shared" si="128"/>
        <v>2015</v>
      </c>
    </row>
    <row r="2671" spans="1:19" ht="32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42379.035833333328</v>
      </c>
      <c r="J2671" s="10">
        <v>42319.035833333328</v>
      </c>
      <c r="K2671" t="b">
        <v>0</v>
      </c>
      <c r="L2671">
        <v>11</v>
      </c>
      <c r="M2671" t="b">
        <v>1</v>
      </c>
      <c r="N2671" t="s">
        <v>8300</v>
      </c>
      <c r="O2671">
        <f t="shared" si="126"/>
        <v>125</v>
      </c>
      <c r="P2671" s="6">
        <f t="shared" si="127"/>
        <v>91</v>
      </c>
      <c r="Q2671" s="12" t="s">
        <v>8317</v>
      </c>
      <c r="R2671" t="s">
        <v>8354</v>
      </c>
      <c r="S2671">
        <f t="shared" si="128"/>
        <v>2015</v>
      </c>
    </row>
    <row r="2672" spans="1:19" ht="32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41849.020601851851</v>
      </c>
      <c r="J2672" s="10">
        <v>41821.020601851851</v>
      </c>
      <c r="K2672" t="b">
        <v>1</v>
      </c>
      <c r="L2672">
        <v>60</v>
      </c>
      <c r="M2672" t="b">
        <v>0</v>
      </c>
      <c r="N2672" t="s">
        <v>8300</v>
      </c>
      <c r="O2672">
        <f t="shared" si="126"/>
        <v>6</v>
      </c>
      <c r="P2672" s="6">
        <f t="shared" si="127"/>
        <v>41.58</v>
      </c>
      <c r="Q2672" s="12" t="s">
        <v>8317</v>
      </c>
      <c r="R2672" t="s">
        <v>8354</v>
      </c>
      <c r="S2672">
        <f t="shared" si="128"/>
        <v>2014</v>
      </c>
    </row>
    <row r="2673" spans="1:19" ht="32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41992.818055555559</v>
      </c>
      <c r="J2673" s="10">
        <v>41962.749027777776</v>
      </c>
      <c r="K2673" t="b">
        <v>1</v>
      </c>
      <c r="L2673">
        <v>84</v>
      </c>
      <c r="M2673" t="b">
        <v>0</v>
      </c>
      <c r="N2673" t="s">
        <v>8300</v>
      </c>
      <c r="O2673">
        <f t="shared" si="126"/>
        <v>11</v>
      </c>
      <c r="P2673" s="6">
        <f t="shared" si="127"/>
        <v>33.76</v>
      </c>
      <c r="Q2673" s="12" t="s">
        <v>8317</v>
      </c>
      <c r="R2673" t="s">
        <v>8354</v>
      </c>
      <c r="S2673">
        <f t="shared" si="128"/>
        <v>2014</v>
      </c>
    </row>
    <row r="2674" spans="1:19" ht="32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42366.25</v>
      </c>
      <c r="J2674" s="10">
        <v>42344.884143518517</v>
      </c>
      <c r="K2674" t="b">
        <v>1</v>
      </c>
      <c r="L2674">
        <v>47</v>
      </c>
      <c r="M2674" t="b">
        <v>0</v>
      </c>
      <c r="N2674" t="s">
        <v>8300</v>
      </c>
      <c r="O2674">
        <f t="shared" si="126"/>
        <v>33</v>
      </c>
      <c r="P2674" s="6">
        <f t="shared" si="127"/>
        <v>70.62</v>
      </c>
      <c r="Q2674" s="12" t="s">
        <v>8317</v>
      </c>
      <c r="R2674" t="s">
        <v>8354</v>
      </c>
      <c r="S2674">
        <f t="shared" si="128"/>
        <v>2015</v>
      </c>
    </row>
    <row r="2675" spans="1:19" ht="32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41941.947916666664</v>
      </c>
      <c r="J2675" s="10">
        <v>41912.541655092595</v>
      </c>
      <c r="K2675" t="b">
        <v>1</v>
      </c>
      <c r="L2675">
        <v>66</v>
      </c>
      <c r="M2675" t="b">
        <v>0</v>
      </c>
      <c r="N2675" t="s">
        <v>8300</v>
      </c>
      <c r="O2675">
        <f t="shared" si="126"/>
        <v>28</v>
      </c>
      <c r="P2675" s="6">
        <f t="shared" si="127"/>
        <v>167.15</v>
      </c>
      <c r="Q2675" s="12" t="s">
        <v>8317</v>
      </c>
      <c r="R2675" t="s">
        <v>8354</v>
      </c>
      <c r="S2675">
        <f t="shared" si="128"/>
        <v>2014</v>
      </c>
    </row>
    <row r="2676" spans="1:19" ht="32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42556.207638888889</v>
      </c>
      <c r="J2676" s="10">
        <v>42529.632754629631</v>
      </c>
      <c r="K2676" t="b">
        <v>1</v>
      </c>
      <c r="L2676">
        <v>171</v>
      </c>
      <c r="M2676" t="b">
        <v>0</v>
      </c>
      <c r="N2676" t="s">
        <v>8300</v>
      </c>
      <c r="O2676">
        <f t="shared" si="126"/>
        <v>63</v>
      </c>
      <c r="P2676" s="6">
        <f t="shared" si="127"/>
        <v>128.62</v>
      </c>
      <c r="Q2676" s="12" t="s">
        <v>8317</v>
      </c>
      <c r="R2676" t="s">
        <v>8354</v>
      </c>
      <c r="S2676">
        <f t="shared" si="128"/>
        <v>2016</v>
      </c>
    </row>
    <row r="2677" spans="1:19" ht="32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41953.899178240739</v>
      </c>
      <c r="J2677" s="10">
        <v>41923.857511574075</v>
      </c>
      <c r="K2677" t="b">
        <v>1</v>
      </c>
      <c r="L2677">
        <v>29</v>
      </c>
      <c r="M2677" t="b">
        <v>0</v>
      </c>
      <c r="N2677" t="s">
        <v>8300</v>
      </c>
      <c r="O2677">
        <f t="shared" si="126"/>
        <v>8</v>
      </c>
      <c r="P2677" s="6">
        <f t="shared" si="127"/>
        <v>65.41</v>
      </c>
      <c r="Q2677" s="12" t="s">
        <v>8317</v>
      </c>
      <c r="R2677" t="s">
        <v>8354</v>
      </c>
      <c r="S2677">
        <f t="shared" si="128"/>
        <v>2014</v>
      </c>
    </row>
    <row r="2678" spans="1:19" ht="32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42512.624699074076</v>
      </c>
      <c r="J2678" s="10">
        <v>42482.624699074076</v>
      </c>
      <c r="K2678" t="b">
        <v>0</v>
      </c>
      <c r="L2678">
        <v>9</v>
      </c>
      <c r="M2678" t="b">
        <v>0</v>
      </c>
      <c r="N2678" t="s">
        <v>8300</v>
      </c>
      <c r="O2678">
        <f t="shared" si="126"/>
        <v>50</v>
      </c>
      <c r="P2678" s="6">
        <f t="shared" si="127"/>
        <v>117.56</v>
      </c>
      <c r="Q2678" s="12" t="s">
        <v>8317</v>
      </c>
      <c r="R2678" t="s">
        <v>8354</v>
      </c>
      <c r="S2678">
        <f t="shared" si="128"/>
        <v>2016</v>
      </c>
    </row>
    <row r="2679" spans="1:19" ht="32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41823.029432870375</v>
      </c>
      <c r="J2679" s="10">
        <v>41793.029432870375</v>
      </c>
      <c r="K2679" t="b">
        <v>0</v>
      </c>
      <c r="L2679">
        <v>27</v>
      </c>
      <c r="M2679" t="b">
        <v>0</v>
      </c>
      <c r="N2679" t="s">
        <v>8300</v>
      </c>
      <c r="O2679">
        <f t="shared" si="126"/>
        <v>18</v>
      </c>
      <c r="P2679" s="6">
        <f t="shared" si="127"/>
        <v>126.48</v>
      </c>
      <c r="Q2679" s="12" t="s">
        <v>8317</v>
      </c>
      <c r="R2679" t="s">
        <v>8354</v>
      </c>
      <c r="S2679">
        <f t="shared" si="128"/>
        <v>2014</v>
      </c>
    </row>
    <row r="2680" spans="1:19" ht="32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42271.798206018517</v>
      </c>
      <c r="J2680" s="10">
        <v>42241.798206018517</v>
      </c>
      <c r="K2680" t="b">
        <v>0</v>
      </c>
      <c r="L2680">
        <v>2</v>
      </c>
      <c r="M2680" t="b">
        <v>0</v>
      </c>
      <c r="N2680" t="s">
        <v>8300</v>
      </c>
      <c r="O2680">
        <f t="shared" si="126"/>
        <v>0</v>
      </c>
      <c r="P2680" s="6">
        <f t="shared" si="127"/>
        <v>550</v>
      </c>
      <c r="Q2680" s="12" t="s">
        <v>8317</v>
      </c>
      <c r="R2680" t="s">
        <v>8354</v>
      </c>
      <c r="S2680">
        <f t="shared" si="128"/>
        <v>2015</v>
      </c>
    </row>
    <row r="2681" spans="1:19" ht="32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42063.001087962963</v>
      </c>
      <c r="J2681" s="10">
        <v>42033.001087962963</v>
      </c>
      <c r="K2681" t="b">
        <v>0</v>
      </c>
      <c r="L2681">
        <v>3</v>
      </c>
      <c r="M2681" t="b">
        <v>0</v>
      </c>
      <c r="N2681" t="s">
        <v>8300</v>
      </c>
      <c r="O2681">
        <f t="shared" si="126"/>
        <v>0</v>
      </c>
      <c r="P2681" s="6">
        <f t="shared" si="127"/>
        <v>44</v>
      </c>
      <c r="Q2681" s="12" t="s">
        <v>8317</v>
      </c>
      <c r="R2681" t="s">
        <v>8354</v>
      </c>
      <c r="S2681">
        <f t="shared" si="128"/>
        <v>2015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42466.170034722221</v>
      </c>
      <c r="J2682" s="10">
        <v>42436.211701388893</v>
      </c>
      <c r="K2682" t="b">
        <v>0</v>
      </c>
      <c r="L2682">
        <v>4</v>
      </c>
      <c r="M2682" t="b">
        <v>0</v>
      </c>
      <c r="N2682" t="s">
        <v>8300</v>
      </c>
      <c r="O2682">
        <f t="shared" si="126"/>
        <v>1</v>
      </c>
      <c r="P2682" s="6">
        <f t="shared" si="127"/>
        <v>69</v>
      </c>
      <c r="Q2682" s="12" t="s">
        <v>8317</v>
      </c>
      <c r="R2682" t="s">
        <v>8354</v>
      </c>
      <c r="S2682">
        <f t="shared" si="128"/>
        <v>2016</v>
      </c>
    </row>
    <row r="2683" spans="1:19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41830.895254629628</v>
      </c>
      <c r="J2683" s="10">
        <v>41805.895254629628</v>
      </c>
      <c r="K2683" t="b">
        <v>0</v>
      </c>
      <c r="L2683">
        <v>2</v>
      </c>
      <c r="M2683" t="b">
        <v>0</v>
      </c>
      <c r="N2683" t="s">
        <v>8282</v>
      </c>
      <c r="O2683">
        <f t="shared" si="126"/>
        <v>1</v>
      </c>
      <c r="P2683" s="6">
        <f t="shared" si="127"/>
        <v>27.5</v>
      </c>
      <c r="Q2683" s="12" t="s">
        <v>8334</v>
      </c>
      <c r="R2683" t="s">
        <v>8335</v>
      </c>
      <c r="S2683">
        <f t="shared" si="128"/>
        <v>2014</v>
      </c>
    </row>
    <row r="2684" spans="1:19" ht="32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41965.249305555553</v>
      </c>
      <c r="J2684" s="10">
        <v>41932.871990740743</v>
      </c>
      <c r="K2684" t="b">
        <v>0</v>
      </c>
      <c r="L2684">
        <v>20</v>
      </c>
      <c r="M2684" t="b">
        <v>0</v>
      </c>
      <c r="N2684" t="s">
        <v>8282</v>
      </c>
      <c r="O2684">
        <f t="shared" si="126"/>
        <v>28</v>
      </c>
      <c r="P2684" s="6">
        <f t="shared" si="127"/>
        <v>84.9</v>
      </c>
      <c r="Q2684" s="12" t="s">
        <v>8334</v>
      </c>
      <c r="R2684" t="s">
        <v>8335</v>
      </c>
      <c r="S2684">
        <f t="shared" si="128"/>
        <v>2014</v>
      </c>
    </row>
    <row r="2685" spans="1:19" ht="32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42064.75509259259</v>
      </c>
      <c r="J2685" s="10">
        <v>42034.75509259259</v>
      </c>
      <c r="K2685" t="b">
        <v>0</v>
      </c>
      <c r="L2685">
        <v>3</v>
      </c>
      <c r="M2685" t="b">
        <v>0</v>
      </c>
      <c r="N2685" t="s">
        <v>8282</v>
      </c>
      <c r="O2685">
        <f t="shared" si="126"/>
        <v>0</v>
      </c>
      <c r="P2685" s="6">
        <f t="shared" si="127"/>
        <v>12</v>
      </c>
      <c r="Q2685" s="12" t="s">
        <v>8334</v>
      </c>
      <c r="R2685" t="s">
        <v>8335</v>
      </c>
      <c r="S2685">
        <f t="shared" si="128"/>
        <v>2015</v>
      </c>
    </row>
    <row r="2686" spans="1:19" ht="32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41860.914641203708</v>
      </c>
      <c r="J2686" s="10">
        <v>41820.914641203708</v>
      </c>
      <c r="K2686" t="b">
        <v>0</v>
      </c>
      <c r="L2686">
        <v>4</v>
      </c>
      <c r="M2686" t="b">
        <v>0</v>
      </c>
      <c r="N2686" t="s">
        <v>8282</v>
      </c>
      <c r="O2686">
        <f t="shared" si="126"/>
        <v>1</v>
      </c>
      <c r="P2686" s="6">
        <f t="shared" si="127"/>
        <v>200</v>
      </c>
      <c r="Q2686" s="12" t="s">
        <v>8334</v>
      </c>
      <c r="R2686" t="s">
        <v>8335</v>
      </c>
      <c r="S2686">
        <f t="shared" si="128"/>
        <v>2014</v>
      </c>
    </row>
    <row r="2687" spans="1:19" ht="32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42121.654282407406</v>
      </c>
      <c r="J2687" s="10">
        <v>42061.69594907407</v>
      </c>
      <c r="K2687" t="b">
        <v>0</v>
      </c>
      <c r="L2687">
        <v>1</v>
      </c>
      <c r="M2687" t="b">
        <v>0</v>
      </c>
      <c r="N2687" t="s">
        <v>8282</v>
      </c>
      <c r="O2687">
        <f t="shared" si="126"/>
        <v>0</v>
      </c>
      <c r="P2687" s="6">
        <f t="shared" si="127"/>
        <v>10</v>
      </c>
      <c r="Q2687" s="12" t="s">
        <v>8334</v>
      </c>
      <c r="R2687" t="s">
        <v>8335</v>
      </c>
      <c r="S2687">
        <f t="shared" si="128"/>
        <v>2015</v>
      </c>
    </row>
    <row r="2688" spans="1:19" ht="32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41912.974803240737</v>
      </c>
      <c r="J2688" s="10">
        <v>41892.974803240737</v>
      </c>
      <c r="K2688" t="b">
        <v>0</v>
      </c>
      <c r="L2688">
        <v>0</v>
      </c>
      <c r="M2688" t="b">
        <v>0</v>
      </c>
      <c r="N2688" t="s">
        <v>8282</v>
      </c>
      <c r="O2688">
        <f t="shared" si="126"/>
        <v>0</v>
      </c>
      <c r="P2688" s="6" t="str">
        <f t="shared" si="127"/>
        <v>0</v>
      </c>
      <c r="Q2688" s="12" t="s">
        <v>8334</v>
      </c>
      <c r="R2688" t="s">
        <v>8335</v>
      </c>
      <c r="S2688">
        <f t="shared" si="128"/>
        <v>2014</v>
      </c>
    </row>
    <row r="2689" spans="1:19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42184.64025462963</v>
      </c>
      <c r="J2689" s="10">
        <v>42154.64025462963</v>
      </c>
      <c r="K2689" t="b">
        <v>0</v>
      </c>
      <c r="L2689">
        <v>0</v>
      </c>
      <c r="M2689" t="b">
        <v>0</v>
      </c>
      <c r="N2689" t="s">
        <v>8282</v>
      </c>
      <c r="O2689">
        <f t="shared" si="126"/>
        <v>0</v>
      </c>
      <c r="P2689" s="6" t="str">
        <f t="shared" si="127"/>
        <v>0</v>
      </c>
      <c r="Q2689" s="12" t="s">
        <v>8334</v>
      </c>
      <c r="R2689" t="s">
        <v>8335</v>
      </c>
      <c r="S2689">
        <f t="shared" si="128"/>
        <v>2015</v>
      </c>
    </row>
    <row r="2690" spans="1:19" ht="16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42059.125</v>
      </c>
      <c r="J2690" s="10">
        <v>42028.11886574074</v>
      </c>
      <c r="K2690" t="b">
        <v>0</v>
      </c>
      <c r="L2690">
        <v>14</v>
      </c>
      <c r="M2690" t="b">
        <v>0</v>
      </c>
      <c r="N2690" t="s">
        <v>8282</v>
      </c>
      <c r="O2690">
        <f t="shared" si="126"/>
        <v>0</v>
      </c>
      <c r="P2690" s="6">
        <f t="shared" si="127"/>
        <v>5.29</v>
      </c>
      <c r="Q2690" s="12" t="s">
        <v>8334</v>
      </c>
      <c r="R2690" t="s">
        <v>8335</v>
      </c>
      <c r="S2690">
        <f t="shared" si="128"/>
        <v>2015</v>
      </c>
    </row>
    <row r="2691" spans="1:19" ht="32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42581.961689814816</v>
      </c>
      <c r="J2691" s="10">
        <v>42551.961689814816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 s="6">
        <f t="shared" si="127"/>
        <v>1</v>
      </c>
      <c r="Q2691" s="12" t="s">
        <v>8334</v>
      </c>
      <c r="R2691" t="s">
        <v>8335</v>
      </c>
      <c r="S2691">
        <f t="shared" si="128"/>
        <v>2016</v>
      </c>
    </row>
    <row r="2692" spans="1:19" ht="32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42158.105046296296</v>
      </c>
      <c r="J2692" s="10">
        <v>42113.105046296296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 s="6">
        <f t="shared" si="127"/>
        <v>72.760000000000005</v>
      </c>
      <c r="Q2692" s="12" t="s">
        <v>8334</v>
      </c>
      <c r="R2692" t="s">
        <v>8335</v>
      </c>
      <c r="S2692">
        <f t="shared" si="128"/>
        <v>2015</v>
      </c>
    </row>
    <row r="2693" spans="1:19" ht="16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42134.724039351851</v>
      </c>
      <c r="J2693" s="10">
        <v>42089.724039351851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 s="6">
        <f t="shared" si="127"/>
        <v>17.5</v>
      </c>
      <c r="Q2693" s="12" t="s">
        <v>8334</v>
      </c>
      <c r="R2693" t="s">
        <v>8335</v>
      </c>
      <c r="S2693">
        <f t="shared" si="128"/>
        <v>2015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42088.292361111111</v>
      </c>
      <c r="J2694" s="10">
        <v>42058.334027777775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 s="6">
        <f t="shared" si="127"/>
        <v>25</v>
      </c>
      <c r="Q2694" s="12" t="s">
        <v>8334</v>
      </c>
      <c r="R2694" t="s">
        <v>8335</v>
      </c>
      <c r="S2694">
        <f t="shared" si="128"/>
        <v>2015</v>
      </c>
    </row>
    <row r="2695" spans="1:19" ht="32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41864.138495370367</v>
      </c>
      <c r="J2695" s="10">
        <v>41834.138495370367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 s="6">
        <f t="shared" si="127"/>
        <v>13.33</v>
      </c>
      <c r="Q2695" s="12" t="s">
        <v>8334</v>
      </c>
      <c r="R2695" t="s">
        <v>8335</v>
      </c>
      <c r="S2695">
        <f t="shared" si="128"/>
        <v>2014</v>
      </c>
    </row>
    <row r="2696" spans="1:19" ht="32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41908.140497685185</v>
      </c>
      <c r="J2696" s="10">
        <v>41878.140497685185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 s="6">
        <f t="shared" si="127"/>
        <v>1</v>
      </c>
      <c r="Q2696" s="12" t="s">
        <v>8334</v>
      </c>
      <c r="R2696" t="s">
        <v>8335</v>
      </c>
      <c r="S2696">
        <f t="shared" si="128"/>
        <v>2014</v>
      </c>
    </row>
    <row r="2697" spans="1:19" ht="16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42108.14025462963</v>
      </c>
      <c r="J2697" s="10">
        <v>42048.181921296295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 s="6">
        <f t="shared" si="127"/>
        <v>23.67</v>
      </c>
      <c r="Q2697" s="12" t="s">
        <v>8334</v>
      </c>
      <c r="R2697" t="s">
        <v>8335</v>
      </c>
      <c r="S2697">
        <f t="shared" si="128"/>
        <v>2015</v>
      </c>
    </row>
    <row r="2698" spans="1:19" ht="32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41998.844444444447</v>
      </c>
      <c r="J2698" s="10">
        <v>41964.844444444447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29">ROUND(E2698/D2698*100,0)</f>
        <v>6</v>
      </c>
      <c r="P2698" s="6">
        <f t="shared" ref="P2698:P2761" si="130">IFERROR(ROUND(E2698/L2698,2),"0")</f>
        <v>89.21</v>
      </c>
      <c r="Q2698" s="12" t="s">
        <v>8334</v>
      </c>
      <c r="R2698" t="s">
        <v>8335</v>
      </c>
      <c r="S2698">
        <f t="shared" ref="S2698:S2761" si="131">YEAR(J2698)</f>
        <v>2014</v>
      </c>
    </row>
    <row r="2699" spans="1:19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42218.916666666672</v>
      </c>
      <c r="J2699" s="10">
        <v>42187.940081018518</v>
      </c>
      <c r="K2699" t="b">
        <v>0</v>
      </c>
      <c r="L2699">
        <v>52</v>
      </c>
      <c r="M2699" t="b">
        <v>0</v>
      </c>
      <c r="N2699" t="s">
        <v>8282</v>
      </c>
      <c r="O2699">
        <f t="shared" si="129"/>
        <v>26</v>
      </c>
      <c r="P2699" s="6">
        <f t="shared" si="130"/>
        <v>116.56</v>
      </c>
      <c r="Q2699" s="12" t="s">
        <v>8334</v>
      </c>
      <c r="R2699" t="s">
        <v>8335</v>
      </c>
      <c r="S2699">
        <f t="shared" si="131"/>
        <v>2015</v>
      </c>
    </row>
    <row r="2700" spans="1:19" ht="32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41817.898240740738</v>
      </c>
      <c r="J2700" s="10">
        <v>41787.898240740738</v>
      </c>
      <c r="K2700" t="b">
        <v>0</v>
      </c>
      <c r="L2700">
        <v>2</v>
      </c>
      <c r="M2700" t="b">
        <v>0</v>
      </c>
      <c r="N2700" t="s">
        <v>8282</v>
      </c>
      <c r="O2700">
        <f t="shared" si="129"/>
        <v>0</v>
      </c>
      <c r="P2700" s="6">
        <f t="shared" si="130"/>
        <v>13.01</v>
      </c>
      <c r="Q2700" s="12" t="s">
        <v>8334</v>
      </c>
      <c r="R2700" t="s">
        <v>8335</v>
      </c>
      <c r="S2700">
        <f t="shared" si="131"/>
        <v>2014</v>
      </c>
    </row>
    <row r="2701" spans="1:19" ht="32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41859.896562499998</v>
      </c>
      <c r="J2701" s="10">
        <v>41829.896562499998</v>
      </c>
      <c r="K2701" t="b">
        <v>0</v>
      </c>
      <c r="L2701">
        <v>0</v>
      </c>
      <c r="M2701" t="b">
        <v>0</v>
      </c>
      <c r="N2701" t="s">
        <v>8282</v>
      </c>
      <c r="O2701">
        <f t="shared" si="129"/>
        <v>0</v>
      </c>
      <c r="P2701" s="6" t="str">
        <f t="shared" si="130"/>
        <v>0</v>
      </c>
      <c r="Q2701" s="12" t="s">
        <v>8334</v>
      </c>
      <c r="R2701" t="s">
        <v>8335</v>
      </c>
      <c r="S2701">
        <f t="shared" si="131"/>
        <v>2014</v>
      </c>
    </row>
    <row r="2702" spans="1:19" ht="32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41900.874675925923</v>
      </c>
      <c r="J2702" s="10">
        <v>41870.874675925923</v>
      </c>
      <c r="K2702" t="b">
        <v>0</v>
      </c>
      <c r="L2702">
        <v>4</v>
      </c>
      <c r="M2702" t="b">
        <v>0</v>
      </c>
      <c r="N2702" t="s">
        <v>8282</v>
      </c>
      <c r="O2702">
        <f t="shared" si="129"/>
        <v>1</v>
      </c>
      <c r="P2702" s="6">
        <f t="shared" si="130"/>
        <v>17.5</v>
      </c>
      <c r="Q2702" s="12" t="s">
        <v>8334</v>
      </c>
      <c r="R2702" t="s">
        <v>8335</v>
      </c>
      <c r="S2702">
        <f t="shared" si="131"/>
        <v>2014</v>
      </c>
    </row>
    <row r="2703" spans="1:19" ht="32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42832.733032407406</v>
      </c>
      <c r="J2703" s="10">
        <v>42801.774699074071</v>
      </c>
      <c r="K2703" t="b">
        <v>0</v>
      </c>
      <c r="L2703">
        <v>46</v>
      </c>
      <c r="M2703" t="b">
        <v>0</v>
      </c>
      <c r="N2703" t="s">
        <v>8301</v>
      </c>
      <c r="O2703">
        <f t="shared" si="129"/>
        <v>46</v>
      </c>
      <c r="P2703" s="6">
        <f t="shared" si="130"/>
        <v>34.130000000000003</v>
      </c>
      <c r="Q2703" s="12" t="s">
        <v>8315</v>
      </c>
      <c r="R2703" t="s">
        <v>8355</v>
      </c>
      <c r="S2703">
        <f t="shared" si="131"/>
        <v>2017</v>
      </c>
    </row>
    <row r="2704" spans="1:19" ht="32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42830.760150462964</v>
      </c>
      <c r="J2704" s="10">
        <v>42800.801817129628</v>
      </c>
      <c r="K2704" t="b">
        <v>1</v>
      </c>
      <c r="L2704">
        <v>26</v>
      </c>
      <c r="M2704" t="b">
        <v>0</v>
      </c>
      <c r="N2704" t="s">
        <v>8301</v>
      </c>
      <c r="O2704">
        <f t="shared" si="129"/>
        <v>34</v>
      </c>
      <c r="P2704" s="6">
        <f t="shared" si="130"/>
        <v>132.35</v>
      </c>
      <c r="Q2704" s="12" t="s">
        <v>8315</v>
      </c>
      <c r="R2704" t="s">
        <v>8355</v>
      </c>
      <c r="S2704">
        <f t="shared" si="131"/>
        <v>2017</v>
      </c>
    </row>
    <row r="2705" spans="1:19" ht="16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42816.648495370369</v>
      </c>
      <c r="J2705" s="10">
        <v>42756.690162037034</v>
      </c>
      <c r="K2705" t="b">
        <v>0</v>
      </c>
      <c r="L2705">
        <v>45</v>
      </c>
      <c r="M2705" t="b">
        <v>0</v>
      </c>
      <c r="N2705" t="s">
        <v>8301</v>
      </c>
      <c r="O2705">
        <f t="shared" si="129"/>
        <v>104</v>
      </c>
      <c r="P2705" s="6">
        <f t="shared" si="130"/>
        <v>922.22</v>
      </c>
      <c r="Q2705" s="12" t="s">
        <v>8315</v>
      </c>
      <c r="R2705" t="s">
        <v>8355</v>
      </c>
      <c r="S2705">
        <f t="shared" si="131"/>
        <v>2017</v>
      </c>
    </row>
    <row r="2706" spans="1:19" ht="32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42830.820763888885</v>
      </c>
      <c r="J2706" s="10">
        <v>42787.862430555557</v>
      </c>
      <c r="K2706" t="b">
        <v>0</v>
      </c>
      <c r="L2706">
        <v>7</v>
      </c>
      <c r="M2706" t="b">
        <v>0</v>
      </c>
      <c r="N2706" t="s">
        <v>8301</v>
      </c>
      <c r="O2706">
        <f t="shared" si="129"/>
        <v>6</v>
      </c>
      <c r="P2706" s="6">
        <f t="shared" si="130"/>
        <v>163.57</v>
      </c>
      <c r="Q2706" s="12" t="s">
        <v>8315</v>
      </c>
      <c r="R2706" t="s">
        <v>8355</v>
      </c>
      <c r="S2706">
        <f t="shared" si="131"/>
        <v>2017</v>
      </c>
    </row>
    <row r="2707" spans="1:19" ht="16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42818.874513888892</v>
      </c>
      <c r="J2707" s="10">
        <v>42773.916180555556</v>
      </c>
      <c r="K2707" t="b">
        <v>0</v>
      </c>
      <c r="L2707">
        <v>8</v>
      </c>
      <c r="M2707" t="b">
        <v>0</v>
      </c>
      <c r="N2707" t="s">
        <v>8301</v>
      </c>
      <c r="O2707">
        <f t="shared" si="129"/>
        <v>11</v>
      </c>
      <c r="P2707" s="6">
        <f t="shared" si="130"/>
        <v>217.38</v>
      </c>
      <c r="Q2707" s="12" t="s">
        <v>8315</v>
      </c>
      <c r="R2707" t="s">
        <v>8355</v>
      </c>
      <c r="S2707">
        <f t="shared" si="131"/>
        <v>2017</v>
      </c>
    </row>
    <row r="2708" spans="1:19" ht="32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41928.290972222225</v>
      </c>
      <c r="J2708" s="10">
        <v>41899.294942129629</v>
      </c>
      <c r="K2708" t="b">
        <v>1</v>
      </c>
      <c r="L2708">
        <v>263</v>
      </c>
      <c r="M2708" t="b">
        <v>1</v>
      </c>
      <c r="N2708" t="s">
        <v>8301</v>
      </c>
      <c r="O2708">
        <f t="shared" si="129"/>
        <v>112</v>
      </c>
      <c r="P2708" s="6">
        <f t="shared" si="130"/>
        <v>149.44</v>
      </c>
      <c r="Q2708" s="12" t="s">
        <v>8315</v>
      </c>
      <c r="R2708" t="s">
        <v>8355</v>
      </c>
      <c r="S2708">
        <f t="shared" si="131"/>
        <v>2014</v>
      </c>
    </row>
    <row r="2709" spans="1:19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41421.290972222225</v>
      </c>
      <c r="J2709" s="10">
        <v>41391.782905092594</v>
      </c>
      <c r="K2709" t="b">
        <v>1</v>
      </c>
      <c r="L2709">
        <v>394</v>
      </c>
      <c r="M2709" t="b">
        <v>1</v>
      </c>
      <c r="N2709" t="s">
        <v>8301</v>
      </c>
      <c r="O2709">
        <f t="shared" si="129"/>
        <v>351</v>
      </c>
      <c r="P2709" s="6">
        <f t="shared" si="130"/>
        <v>71.239999999999995</v>
      </c>
      <c r="Q2709" s="12" t="s">
        <v>8315</v>
      </c>
      <c r="R2709" t="s">
        <v>8355</v>
      </c>
      <c r="S2709">
        <f t="shared" si="131"/>
        <v>2013</v>
      </c>
    </row>
    <row r="2710" spans="1:19" ht="32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42572.698217592595</v>
      </c>
      <c r="J2710" s="10">
        <v>42512.698217592595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9"/>
        <v>233</v>
      </c>
      <c r="P2710" s="6">
        <f t="shared" si="130"/>
        <v>44.46</v>
      </c>
      <c r="Q2710" s="12" t="s">
        <v>8315</v>
      </c>
      <c r="R2710" t="s">
        <v>8355</v>
      </c>
      <c r="S2710">
        <f t="shared" si="131"/>
        <v>2016</v>
      </c>
    </row>
    <row r="2711" spans="1:19" ht="32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42647.165972222225</v>
      </c>
      <c r="J2711" s="10">
        <v>42612.149780092594</v>
      </c>
      <c r="K2711" t="b">
        <v>1</v>
      </c>
      <c r="L2711">
        <v>308</v>
      </c>
      <c r="M2711" t="b">
        <v>1</v>
      </c>
      <c r="N2711" t="s">
        <v>8301</v>
      </c>
      <c r="O2711">
        <f t="shared" si="129"/>
        <v>102</v>
      </c>
      <c r="P2711" s="6">
        <f t="shared" si="130"/>
        <v>164.94</v>
      </c>
      <c r="Q2711" s="12" t="s">
        <v>8315</v>
      </c>
      <c r="R2711" t="s">
        <v>8355</v>
      </c>
      <c r="S2711">
        <f t="shared" si="131"/>
        <v>2016</v>
      </c>
    </row>
    <row r="2712" spans="1:19" ht="16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41860.083333333336</v>
      </c>
      <c r="J2712" s="10">
        <v>41828.229490740741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9"/>
        <v>154</v>
      </c>
      <c r="P2712" s="6">
        <f t="shared" si="130"/>
        <v>84.87</v>
      </c>
      <c r="Q2712" s="12" t="s">
        <v>8315</v>
      </c>
      <c r="R2712" t="s">
        <v>8355</v>
      </c>
      <c r="S2712">
        <f t="shared" si="131"/>
        <v>2014</v>
      </c>
    </row>
    <row r="2713" spans="1:19" ht="32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41810.917361111111</v>
      </c>
      <c r="J2713" s="10">
        <v>41780.745254629626</v>
      </c>
      <c r="K2713" t="b">
        <v>1</v>
      </c>
      <c r="L2713">
        <v>73</v>
      </c>
      <c r="M2713" t="b">
        <v>1</v>
      </c>
      <c r="N2713" t="s">
        <v>8301</v>
      </c>
      <c r="O2713">
        <f t="shared" si="129"/>
        <v>101</v>
      </c>
      <c r="P2713" s="6">
        <f t="shared" si="130"/>
        <v>53.95</v>
      </c>
      <c r="Q2713" s="12" t="s">
        <v>8315</v>
      </c>
      <c r="R2713" t="s">
        <v>8355</v>
      </c>
      <c r="S2713">
        <f t="shared" si="131"/>
        <v>2014</v>
      </c>
    </row>
    <row r="2714" spans="1:19" ht="32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41468.75</v>
      </c>
      <c r="J2714" s="10">
        <v>41432.062037037038</v>
      </c>
      <c r="K2714" t="b">
        <v>1</v>
      </c>
      <c r="L2714">
        <v>143</v>
      </c>
      <c r="M2714" t="b">
        <v>1</v>
      </c>
      <c r="N2714" t="s">
        <v>8301</v>
      </c>
      <c r="O2714">
        <f t="shared" si="129"/>
        <v>131</v>
      </c>
      <c r="P2714" s="6">
        <f t="shared" si="130"/>
        <v>50.53</v>
      </c>
      <c r="Q2714" s="12" t="s">
        <v>8315</v>
      </c>
      <c r="R2714" t="s">
        <v>8355</v>
      </c>
      <c r="S2714">
        <f t="shared" si="131"/>
        <v>2013</v>
      </c>
    </row>
    <row r="2715" spans="1:19" ht="32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42362.653749999998</v>
      </c>
      <c r="J2715" s="10">
        <v>42322.653749999998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9"/>
        <v>102</v>
      </c>
      <c r="P2715" s="6">
        <f t="shared" si="130"/>
        <v>108</v>
      </c>
      <c r="Q2715" s="12" t="s">
        <v>8315</v>
      </c>
      <c r="R2715" t="s">
        <v>8355</v>
      </c>
      <c r="S2715">
        <f t="shared" si="131"/>
        <v>2015</v>
      </c>
    </row>
    <row r="2716" spans="1:19" ht="16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42657.958333333328</v>
      </c>
      <c r="J2716" s="10">
        <v>42629.655046296291</v>
      </c>
      <c r="K2716" t="b">
        <v>1</v>
      </c>
      <c r="L2716">
        <v>305</v>
      </c>
      <c r="M2716" t="b">
        <v>1</v>
      </c>
      <c r="N2716" t="s">
        <v>8301</v>
      </c>
      <c r="O2716">
        <f t="shared" si="129"/>
        <v>116</v>
      </c>
      <c r="P2716" s="6">
        <f t="shared" si="130"/>
        <v>95.37</v>
      </c>
      <c r="Q2716" s="12" t="s">
        <v>8315</v>
      </c>
      <c r="R2716" t="s">
        <v>8355</v>
      </c>
      <c r="S2716">
        <f t="shared" si="131"/>
        <v>2016</v>
      </c>
    </row>
    <row r="2717" spans="1:19" ht="32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42421.398472222223</v>
      </c>
      <c r="J2717" s="10">
        <v>42387.398472222223</v>
      </c>
      <c r="K2717" t="b">
        <v>1</v>
      </c>
      <c r="L2717">
        <v>551</v>
      </c>
      <c r="M2717" t="b">
        <v>1</v>
      </c>
      <c r="N2717" t="s">
        <v>8301</v>
      </c>
      <c r="O2717">
        <f t="shared" si="129"/>
        <v>265</v>
      </c>
      <c r="P2717" s="6">
        <f t="shared" si="130"/>
        <v>57.63</v>
      </c>
      <c r="Q2717" s="12" t="s">
        <v>8315</v>
      </c>
      <c r="R2717" t="s">
        <v>8355</v>
      </c>
      <c r="S2717">
        <f t="shared" si="131"/>
        <v>2016</v>
      </c>
    </row>
    <row r="2718" spans="1:19" ht="48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42285.333252314813</v>
      </c>
      <c r="J2718" s="10">
        <v>42255.333252314813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9"/>
        <v>120</v>
      </c>
      <c r="P2718" s="6">
        <f t="shared" si="130"/>
        <v>64.16</v>
      </c>
      <c r="Q2718" s="12" t="s">
        <v>8315</v>
      </c>
      <c r="R2718" t="s">
        <v>8355</v>
      </c>
      <c r="S2718">
        <f t="shared" si="131"/>
        <v>2015</v>
      </c>
    </row>
    <row r="2719" spans="1:19" ht="32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41979.956585648149</v>
      </c>
      <c r="J2719" s="10">
        <v>41934.914918981478</v>
      </c>
      <c r="K2719" t="b">
        <v>1</v>
      </c>
      <c r="L2719">
        <v>325</v>
      </c>
      <c r="M2719" t="b">
        <v>1</v>
      </c>
      <c r="N2719" t="s">
        <v>8301</v>
      </c>
      <c r="O2719">
        <f t="shared" si="129"/>
        <v>120</v>
      </c>
      <c r="P2719" s="6">
        <f t="shared" si="130"/>
        <v>92.39</v>
      </c>
      <c r="Q2719" s="12" t="s">
        <v>8315</v>
      </c>
      <c r="R2719" t="s">
        <v>8355</v>
      </c>
      <c r="S2719">
        <f t="shared" si="131"/>
        <v>2014</v>
      </c>
    </row>
    <row r="2720" spans="1:19" ht="32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42493.958333333328</v>
      </c>
      <c r="J2720" s="10">
        <v>42465.596585648149</v>
      </c>
      <c r="K2720" t="b">
        <v>1</v>
      </c>
      <c r="L2720">
        <v>148</v>
      </c>
      <c r="M2720" t="b">
        <v>1</v>
      </c>
      <c r="N2720" t="s">
        <v>8301</v>
      </c>
      <c r="O2720">
        <f t="shared" si="129"/>
        <v>104</v>
      </c>
      <c r="P2720" s="6">
        <f t="shared" si="130"/>
        <v>125.98</v>
      </c>
      <c r="Q2720" s="12" t="s">
        <v>8315</v>
      </c>
      <c r="R2720" t="s">
        <v>8355</v>
      </c>
      <c r="S2720">
        <f t="shared" si="131"/>
        <v>2016</v>
      </c>
    </row>
    <row r="2721" spans="1:19" ht="32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42477.98951388889</v>
      </c>
      <c r="J2721" s="10">
        <v>42418.031180555554</v>
      </c>
      <c r="K2721" t="b">
        <v>0</v>
      </c>
      <c r="L2721">
        <v>69</v>
      </c>
      <c r="M2721" t="b">
        <v>1</v>
      </c>
      <c r="N2721" t="s">
        <v>8301</v>
      </c>
      <c r="O2721">
        <f t="shared" si="129"/>
        <v>109</v>
      </c>
      <c r="P2721" s="6">
        <f t="shared" si="130"/>
        <v>94.64</v>
      </c>
      <c r="Q2721" s="12" t="s">
        <v>8315</v>
      </c>
      <c r="R2721" t="s">
        <v>8355</v>
      </c>
      <c r="S2721">
        <f t="shared" si="131"/>
        <v>2016</v>
      </c>
    </row>
    <row r="2722" spans="1:19" ht="32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42685.507557870369</v>
      </c>
      <c r="J2722" s="10">
        <v>42655.465891203705</v>
      </c>
      <c r="K2722" t="b">
        <v>0</v>
      </c>
      <c r="L2722">
        <v>173</v>
      </c>
      <c r="M2722" t="b">
        <v>1</v>
      </c>
      <c r="N2722" t="s">
        <v>8301</v>
      </c>
      <c r="O2722">
        <f t="shared" si="129"/>
        <v>118</v>
      </c>
      <c r="P2722" s="6">
        <f t="shared" si="130"/>
        <v>170.7</v>
      </c>
      <c r="Q2722" s="12" t="s">
        <v>8315</v>
      </c>
      <c r="R2722" t="s">
        <v>8355</v>
      </c>
      <c r="S2722">
        <f t="shared" si="131"/>
        <v>2016</v>
      </c>
    </row>
    <row r="2723" spans="1:19" ht="32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41523.791666666664</v>
      </c>
      <c r="J2723" s="10">
        <v>41493.543958333335</v>
      </c>
      <c r="K2723" t="b">
        <v>0</v>
      </c>
      <c r="L2723">
        <v>269</v>
      </c>
      <c r="M2723" t="b">
        <v>1</v>
      </c>
      <c r="N2723" t="s">
        <v>8293</v>
      </c>
      <c r="O2723">
        <f t="shared" si="129"/>
        <v>1462</v>
      </c>
      <c r="P2723" s="6">
        <f t="shared" si="130"/>
        <v>40.76</v>
      </c>
      <c r="Q2723" s="12" t="s">
        <v>8317</v>
      </c>
      <c r="R2723" t="s">
        <v>8347</v>
      </c>
      <c r="S2723">
        <f t="shared" si="131"/>
        <v>2013</v>
      </c>
    </row>
    <row r="2724" spans="1:19" ht="32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42764.857094907406</v>
      </c>
      <c r="J2724" s="10">
        <v>42704.857094907406</v>
      </c>
      <c r="K2724" t="b">
        <v>0</v>
      </c>
      <c r="L2724">
        <v>185</v>
      </c>
      <c r="M2724" t="b">
        <v>1</v>
      </c>
      <c r="N2724" t="s">
        <v>8293</v>
      </c>
      <c r="O2724">
        <f t="shared" si="129"/>
        <v>253</v>
      </c>
      <c r="P2724" s="6">
        <f t="shared" si="130"/>
        <v>68.25</v>
      </c>
      <c r="Q2724" s="12" t="s">
        <v>8317</v>
      </c>
      <c r="R2724" t="s">
        <v>8347</v>
      </c>
      <c r="S2724">
        <f t="shared" si="131"/>
        <v>2016</v>
      </c>
    </row>
    <row r="2725" spans="1:19" ht="32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42004.880648148144</v>
      </c>
      <c r="J2725" s="10">
        <v>41944.83898148148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9"/>
        <v>140</v>
      </c>
      <c r="P2725" s="6">
        <f t="shared" si="130"/>
        <v>95.49</v>
      </c>
      <c r="Q2725" s="12" t="s">
        <v>8317</v>
      </c>
      <c r="R2725" t="s">
        <v>8347</v>
      </c>
      <c r="S2725">
        <f t="shared" si="131"/>
        <v>2014</v>
      </c>
    </row>
    <row r="2726" spans="1:19" ht="3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42231.32707175926</v>
      </c>
      <c r="J2726" s="10">
        <v>42199.32707175926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9"/>
        <v>297</v>
      </c>
      <c r="P2726" s="6">
        <f t="shared" si="130"/>
        <v>7.19</v>
      </c>
      <c r="Q2726" s="12" t="s">
        <v>8317</v>
      </c>
      <c r="R2726" t="s">
        <v>8347</v>
      </c>
      <c r="S2726">
        <f t="shared" si="131"/>
        <v>2015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42795.744618055556</v>
      </c>
      <c r="J2727" s="10">
        <v>42745.744618055556</v>
      </c>
      <c r="K2727" t="b">
        <v>0</v>
      </c>
      <c r="L2727">
        <v>113</v>
      </c>
      <c r="M2727" t="b">
        <v>1</v>
      </c>
      <c r="N2727" t="s">
        <v>8293</v>
      </c>
      <c r="O2727">
        <f t="shared" si="129"/>
        <v>145</v>
      </c>
      <c r="P2727" s="6">
        <f t="shared" si="130"/>
        <v>511.65</v>
      </c>
      <c r="Q2727" s="12" t="s">
        <v>8317</v>
      </c>
      <c r="R2727" t="s">
        <v>8347</v>
      </c>
      <c r="S2727">
        <f t="shared" si="131"/>
        <v>2017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42482.579988425925</v>
      </c>
      <c r="J2728" s="10">
        <v>42452.579988425925</v>
      </c>
      <c r="K2728" t="b">
        <v>0</v>
      </c>
      <c r="L2728">
        <v>404</v>
      </c>
      <c r="M2728" t="b">
        <v>1</v>
      </c>
      <c r="N2728" t="s">
        <v>8293</v>
      </c>
      <c r="O2728">
        <f t="shared" si="129"/>
        <v>106</v>
      </c>
      <c r="P2728" s="6">
        <f t="shared" si="130"/>
        <v>261.75</v>
      </c>
      <c r="Q2728" s="12" t="s">
        <v>8317</v>
      </c>
      <c r="R2728" t="s">
        <v>8347</v>
      </c>
      <c r="S2728">
        <f t="shared" si="131"/>
        <v>2016</v>
      </c>
    </row>
    <row r="2729" spans="1:19" ht="3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42223.676655092597</v>
      </c>
      <c r="J2729" s="10">
        <v>42198.676655092597</v>
      </c>
      <c r="K2729" t="b">
        <v>0</v>
      </c>
      <c r="L2729">
        <v>707</v>
      </c>
      <c r="M2729" t="b">
        <v>1</v>
      </c>
      <c r="N2729" t="s">
        <v>8293</v>
      </c>
      <c r="O2729">
        <f t="shared" si="129"/>
        <v>493</v>
      </c>
      <c r="P2729" s="6">
        <f t="shared" si="130"/>
        <v>69.760000000000005</v>
      </c>
      <c r="Q2729" s="12" t="s">
        <v>8317</v>
      </c>
      <c r="R2729" t="s">
        <v>8347</v>
      </c>
      <c r="S2729">
        <f t="shared" si="131"/>
        <v>2015</v>
      </c>
    </row>
    <row r="2730" spans="1:19" ht="16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42368.59993055556</v>
      </c>
      <c r="J2730" s="10">
        <v>42333.59993055556</v>
      </c>
      <c r="K2730" t="b">
        <v>0</v>
      </c>
      <c r="L2730">
        <v>392</v>
      </c>
      <c r="M2730" t="b">
        <v>1</v>
      </c>
      <c r="N2730" t="s">
        <v>8293</v>
      </c>
      <c r="O2730">
        <f t="shared" si="129"/>
        <v>202</v>
      </c>
      <c r="P2730" s="6">
        <f t="shared" si="130"/>
        <v>77.23</v>
      </c>
      <c r="Q2730" s="12" t="s">
        <v>8317</v>
      </c>
      <c r="R2730" t="s">
        <v>8347</v>
      </c>
      <c r="S2730">
        <f t="shared" si="131"/>
        <v>2015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42125.240706018521</v>
      </c>
      <c r="J2731" s="10">
        <v>42095.240706018521</v>
      </c>
      <c r="K2731" t="b">
        <v>0</v>
      </c>
      <c r="L2731">
        <v>23</v>
      </c>
      <c r="M2731" t="b">
        <v>1</v>
      </c>
      <c r="N2731" t="s">
        <v>8293</v>
      </c>
      <c r="O2731">
        <f t="shared" si="129"/>
        <v>104</v>
      </c>
      <c r="P2731" s="6">
        <f t="shared" si="130"/>
        <v>340.57</v>
      </c>
      <c r="Q2731" s="12" t="s">
        <v>8317</v>
      </c>
      <c r="R2731" t="s">
        <v>8347</v>
      </c>
      <c r="S2731">
        <f t="shared" si="131"/>
        <v>2015</v>
      </c>
    </row>
    <row r="2732" spans="1:19" ht="16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41386.541377314818</v>
      </c>
      <c r="J2732" s="10">
        <v>41351.541377314818</v>
      </c>
      <c r="K2732" t="b">
        <v>0</v>
      </c>
      <c r="L2732">
        <v>682</v>
      </c>
      <c r="M2732" t="b">
        <v>1</v>
      </c>
      <c r="N2732" t="s">
        <v>8293</v>
      </c>
      <c r="O2732">
        <f t="shared" si="129"/>
        <v>170</v>
      </c>
      <c r="P2732" s="6">
        <f t="shared" si="130"/>
        <v>67.42</v>
      </c>
      <c r="Q2732" s="12" t="s">
        <v>8317</v>
      </c>
      <c r="R2732" t="s">
        <v>8347</v>
      </c>
      <c r="S2732">
        <f t="shared" si="131"/>
        <v>2013</v>
      </c>
    </row>
    <row r="2733" spans="1:19" ht="32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41930.166666666664</v>
      </c>
      <c r="J2733" s="10">
        <v>41872.525717592594</v>
      </c>
      <c r="K2733" t="b">
        <v>0</v>
      </c>
      <c r="L2733">
        <v>37</v>
      </c>
      <c r="M2733" t="b">
        <v>1</v>
      </c>
      <c r="N2733" t="s">
        <v>8293</v>
      </c>
      <c r="O2733">
        <f t="shared" si="129"/>
        <v>104</v>
      </c>
      <c r="P2733" s="6">
        <f t="shared" si="130"/>
        <v>845.7</v>
      </c>
      <c r="Q2733" s="12" t="s">
        <v>8317</v>
      </c>
      <c r="R2733" t="s">
        <v>8347</v>
      </c>
      <c r="S2733">
        <f t="shared" si="131"/>
        <v>2014</v>
      </c>
    </row>
    <row r="2734" spans="1:19" ht="32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41422</v>
      </c>
      <c r="J2734" s="10">
        <v>41389.808194444442</v>
      </c>
      <c r="K2734" t="b">
        <v>0</v>
      </c>
      <c r="L2734">
        <v>146</v>
      </c>
      <c r="M2734" t="b">
        <v>1</v>
      </c>
      <c r="N2734" t="s">
        <v>8293</v>
      </c>
      <c r="O2734">
        <f t="shared" si="129"/>
        <v>118</v>
      </c>
      <c r="P2734" s="6">
        <f t="shared" si="130"/>
        <v>97.19</v>
      </c>
      <c r="Q2734" s="12" t="s">
        <v>8317</v>
      </c>
      <c r="R2734" t="s">
        <v>8347</v>
      </c>
      <c r="S2734">
        <f t="shared" si="131"/>
        <v>2013</v>
      </c>
    </row>
    <row r="2735" spans="1:19" ht="32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42104.231180555551</v>
      </c>
      <c r="J2735" s="10">
        <v>42044.272847222222</v>
      </c>
      <c r="K2735" t="b">
        <v>0</v>
      </c>
      <c r="L2735">
        <v>119</v>
      </c>
      <c r="M2735" t="b">
        <v>1</v>
      </c>
      <c r="N2735" t="s">
        <v>8293</v>
      </c>
      <c r="O2735">
        <f t="shared" si="129"/>
        <v>108</v>
      </c>
      <c r="P2735" s="6">
        <f t="shared" si="130"/>
        <v>451.84</v>
      </c>
      <c r="Q2735" s="12" t="s">
        <v>8317</v>
      </c>
      <c r="R2735" t="s">
        <v>8347</v>
      </c>
      <c r="S2735">
        <f t="shared" si="131"/>
        <v>2015</v>
      </c>
    </row>
    <row r="2736" spans="1:19" ht="32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42656.915972222225</v>
      </c>
      <c r="J2736" s="10">
        <v>42626.668888888889</v>
      </c>
      <c r="K2736" t="b">
        <v>0</v>
      </c>
      <c r="L2736">
        <v>163</v>
      </c>
      <c r="M2736" t="b">
        <v>1</v>
      </c>
      <c r="N2736" t="s">
        <v>8293</v>
      </c>
      <c r="O2736">
        <f t="shared" si="129"/>
        <v>2260300</v>
      </c>
      <c r="P2736" s="6">
        <f t="shared" si="130"/>
        <v>138.66999999999999</v>
      </c>
      <c r="Q2736" s="12" t="s">
        <v>8317</v>
      </c>
      <c r="R2736" t="s">
        <v>8347</v>
      </c>
      <c r="S2736">
        <f t="shared" si="131"/>
        <v>2016</v>
      </c>
    </row>
    <row r="2737" spans="1:19" ht="32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41346.833333333336</v>
      </c>
      <c r="J2737" s="10">
        <v>41316.120949074073</v>
      </c>
      <c r="K2737" t="b">
        <v>0</v>
      </c>
      <c r="L2737">
        <v>339</v>
      </c>
      <c r="M2737" t="b">
        <v>1</v>
      </c>
      <c r="N2737" t="s">
        <v>8293</v>
      </c>
      <c r="O2737">
        <f t="shared" si="129"/>
        <v>978</v>
      </c>
      <c r="P2737" s="6">
        <f t="shared" si="130"/>
        <v>21.64</v>
      </c>
      <c r="Q2737" s="12" t="s">
        <v>8317</v>
      </c>
      <c r="R2737" t="s">
        <v>8347</v>
      </c>
      <c r="S2737">
        <f t="shared" si="131"/>
        <v>2013</v>
      </c>
    </row>
    <row r="2738" spans="1:19" ht="48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41752.666354166664</v>
      </c>
      <c r="J2738" s="10">
        <v>41722.666354166664</v>
      </c>
      <c r="K2738" t="b">
        <v>0</v>
      </c>
      <c r="L2738">
        <v>58</v>
      </c>
      <c r="M2738" t="b">
        <v>1</v>
      </c>
      <c r="N2738" t="s">
        <v>8293</v>
      </c>
      <c r="O2738">
        <f t="shared" si="129"/>
        <v>123</v>
      </c>
      <c r="P2738" s="6">
        <f t="shared" si="130"/>
        <v>169.52</v>
      </c>
      <c r="Q2738" s="12" t="s">
        <v>8317</v>
      </c>
      <c r="R2738" t="s">
        <v>8347</v>
      </c>
      <c r="S2738">
        <f t="shared" si="131"/>
        <v>2014</v>
      </c>
    </row>
    <row r="2739" spans="1:19" ht="32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41654.791666666664</v>
      </c>
      <c r="J2739" s="10">
        <v>41611.917673611111</v>
      </c>
      <c r="K2739" t="b">
        <v>0</v>
      </c>
      <c r="L2739">
        <v>456</v>
      </c>
      <c r="M2739" t="b">
        <v>1</v>
      </c>
      <c r="N2739" t="s">
        <v>8293</v>
      </c>
      <c r="O2739">
        <f t="shared" si="129"/>
        <v>246</v>
      </c>
      <c r="P2739" s="6">
        <f t="shared" si="130"/>
        <v>161.88</v>
      </c>
      <c r="Q2739" s="12" t="s">
        <v>8317</v>
      </c>
      <c r="R2739" t="s">
        <v>8347</v>
      </c>
      <c r="S2739">
        <f t="shared" si="131"/>
        <v>2013</v>
      </c>
    </row>
    <row r="2740" spans="1:19" ht="32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42680.143564814818</v>
      </c>
      <c r="J2740" s="10">
        <v>42620.143564814818</v>
      </c>
      <c r="K2740" t="b">
        <v>0</v>
      </c>
      <c r="L2740">
        <v>15</v>
      </c>
      <c r="M2740" t="b">
        <v>1</v>
      </c>
      <c r="N2740" t="s">
        <v>8293</v>
      </c>
      <c r="O2740">
        <f t="shared" si="129"/>
        <v>148</v>
      </c>
      <c r="P2740" s="6">
        <f t="shared" si="130"/>
        <v>493.13</v>
      </c>
      <c r="Q2740" s="12" t="s">
        <v>8317</v>
      </c>
      <c r="R2740" t="s">
        <v>8347</v>
      </c>
      <c r="S2740">
        <f t="shared" si="131"/>
        <v>2016</v>
      </c>
    </row>
    <row r="2741" spans="1:19" ht="32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41764.887928240743</v>
      </c>
      <c r="J2741" s="10">
        <v>41719.887928240743</v>
      </c>
      <c r="K2741" t="b">
        <v>0</v>
      </c>
      <c r="L2741">
        <v>191</v>
      </c>
      <c r="M2741" t="b">
        <v>1</v>
      </c>
      <c r="N2741" t="s">
        <v>8293</v>
      </c>
      <c r="O2741">
        <f t="shared" si="129"/>
        <v>384</v>
      </c>
      <c r="P2741" s="6">
        <f t="shared" si="130"/>
        <v>22.12</v>
      </c>
      <c r="Q2741" s="12" t="s">
        <v>8317</v>
      </c>
      <c r="R2741" t="s">
        <v>8347</v>
      </c>
      <c r="S2741">
        <f t="shared" si="131"/>
        <v>2014</v>
      </c>
    </row>
    <row r="2742" spans="1:19" ht="16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42074.99018518519</v>
      </c>
      <c r="J2742" s="10">
        <v>42045.031851851847</v>
      </c>
      <c r="K2742" t="b">
        <v>0</v>
      </c>
      <c r="L2742">
        <v>17</v>
      </c>
      <c r="M2742" t="b">
        <v>1</v>
      </c>
      <c r="N2742" t="s">
        <v>8293</v>
      </c>
      <c r="O2742">
        <f t="shared" si="129"/>
        <v>103</v>
      </c>
      <c r="P2742" s="6">
        <f t="shared" si="130"/>
        <v>18.239999999999998</v>
      </c>
      <c r="Q2742" s="12" t="s">
        <v>8317</v>
      </c>
      <c r="R2742" t="s">
        <v>8347</v>
      </c>
      <c r="S2742">
        <f t="shared" si="131"/>
        <v>2015</v>
      </c>
    </row>
    <row r="2743" spans="1:19" ht="16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41932.088194444441</v>
      </c>
      <c r="J2743" s="10">
        <v>41911.657430555555</v>
      </c>
      <c r="K2743" t="b">
        <v>0</v>
      </c>
      <c r="L2743">
        <v>4</v>
      </c>
      <c r="M2743" t="b">
        <v>0</v>
      </c>
      <c r="N2743" t="s">
        <v>8302</v>
      </c>
      <c r="O2743">
        <f t="shared" si="129"/>
        <v>0</v>
      </c>
      <c r="P2743" s="6">
        <f t="shared" si="130"/>
        <v>8.75</v>
      </c>
      <c r="Q2743" s="12" t="s">
        <v>8320</v>
      </c>
      <c r="R2743" t="s">
        <v>8356</v>
      </c>
      <c r="S2743">
        <f t="shared" si="131"/>
        <v>2014</v>
      </c>
    </row>
    <row r="2744" spans="1:19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41044.719756944447</v>
      </c>
      <c r="J2744" s="10">
        <v>41030.719756944447</v>
      </c>
      <c r="K2744" t="b">
        <v>0</v>
      </c>
      <c r="L2744">
        <v>18</v>
      </c>
      <c r="M2744" t="b">
        <v>0</v>
      </c>
      <c r="N2744" t="s">
        <v>8302</v>
      </c>
      <c r="O2744">
        <f t="shared" si="129"/>
        <v>29</v>
      </c>
      <c r="P2744" s="6">
        <f t="shared" si="130"/>
        <v>40.61</v>
      </c>
      <c r="Q2744" s="12" t="s">
        <v>8320</v>
      </c>
      <c r="R2744" t="s">
        <v>8356</v>
      </c>
      <c r="S2744">
        <f t="shared" si="131"/>
        <v>2012</v>
      </c>
    </row>
    <row r="2745" spans="1:19" ht="32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42662.328784722224</v>
      </c>
      <c r="J2745" s="10">
        <v>42632.328784722224</v>
      </c>
      <c r="K2745" t="b">
        <v>0</v>
      </c>
      <c r="L2745">
        <v>0</v>
      </c>
      <c r="M2745" t="b">
        <v>0</v>
      </c>
      <c r="N2745" t="s">
        <v>8302</v>
      </c>
      <c r="O2745">
        <f t="shared" si="129"/>
        <v>0</v>
      </c>
      <c r="P2745" s="6" t="str">
        <f t="shared" si="130"/>
        <v>0</v>
      </c>
      <c r="Q2745" s="12" t="s">
        <v>8320</v>
      </c>
      <c r="R2745" t="s">
        <v>8356</v>
      </c>
      <c r="S2745">
        <f t="shared" si="131"/>
        <v>2016</v>
      </c>
    </row>
    <row r="2746" spans="1:19" ht="32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40968.062476851854</v>
      </c>
      <c r="J2746" s="10">
        <v>40938.062476851854</v>
      </c>
      <c r="K2746" t="b">
        <v>0</v>
      </c>
      <c r="L2746">
        <v>22</v>
      </c>
      <c r="M2746" t="b">
        <v>0</v>
      </c>
      <c r="N2746" t="s">
        <v>8302</v>
      </c>
      <c r="O2746">
        <f t="shared" si="129"/>
        <v>5</v>
      </c>
      <c r="P2746" s="6">
        <f t="shared" si="130"/>
        <v>37.950000000000003</v>
      </c>
      <c r="Q2746" s="12" t="s">
        <v>8320</v>
      </c>
      <c r="R2746" t="s">
        <v>8356</v>
      </c>
      <c r="S2746">
        <f t="shared" si="131"/>
        <v>2012</v>
      </c>
    </row>
    <row r="2747" spans="1:19" ht="32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41104.988055555557</v>
      </c>
      <c r="J2747" s="10">
        <v>41044.988055555557</v>
      </c>
      <c r="K2747" t="b">
        <v>0</v>
      </c>
      <c r="L2747">
        <v>49</v>
      </c>
      <c r="M2747" t="b">
        <v>0</v>
      </c>
      <c r="N2747" t="s">
        <v>8302</v>
      </c>
      <c r="O2747">
        <f t="shared" si="129"/>
        <v>22</v>
      </c>
      <c r="P2747" s="6">
        <f t="shared" si="130"/>
        <v>35.729999999999997</v>
      </c>
      <c r="Q2747" s="12" t="s">
        <v>8320</v>
      </c>
      <c r="R2747" t="s">
        <v>8356</v>
      </c>
      <c r="S2747">
        <f t="shared" si="131"/>
        <v>2012</v>
      </c>
    </row>
    <row r="2748" spans="1:19" ht="32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41880.781377314815</v>
      </c>
      <c r="J2748" s="10">
        <v>41850.781377314815</v>
      </c>
      <c r="K2748" t="b">
        <v>0</v>
      </c>
      <c r="L2748">
        <v>19</v>
      </c>
      <c r="M2748" t="b">
        <v>0</v>
      </c>
      <c r="N2748" t="s">
        <v>8302</v>
      </c>
      <c r="O2748">
        <f t="shared" si="129"/>
        <v>27</v>
      </c>
      <c r="P2748" s="6">
        <f t="shared" si="130"/>
        <v>42.16</v>
      </c>
      <c r="Q2748" s="12" t="s">
        <v>8320</v>
      </c>
      <c r="R2748" t="s">
        <v>8356</v>
      </c>
      <c r="S2748">
        <f t="shared" si="131"/>
        <v>2014</v>
      </c>
    </row>
    <row r="2749" spans="1:19" ht="32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41076.131944444445</v>
      </c>
      <c r="J2749" s="10">
        <v>41044.648113425923</v>
      </c>
      <c r="K2749" t="b">
        <v>0</v>
      </c>
      <c r="L2749">
        <v>4</v>
      </c>
      <c r="M2749" t="b">
        <v>0</v>
      </c>
      <c r="N2749" t="s">
        <v>8302</v>
      </c>
      <c r="O2749">
        <f t="shared" si="129"/>
        <v>28</v>
      </c>
      <c r="P2749" s="6">
        <f t="shared" si="130"/>
        <v>35</v>
      </c>
      <c r="Q2749" s="12" t="s">
        <v>8320</v>
      </c>
      <c r="R2749" t="s">
        <v>8356</v>
      </c>
      <c r="S2749">
        <f t="shared" si="131"/>
        <v>2012</v>
      </c>
    </row>
    <row r="2750" spans="1:19" ht="16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42615.7106712963</v>
      </c>
      <c r="J2750" s="10">
        <v>42585.7106712963</v>
      </c>
      <c r="K2750" t="b">
        <v>0</v>
      </c>
      <c r="L2750">
        <v>4</v>
      </c>
      <c r="M2750" t="b">
        <v>0</v>
      </c>
      <c r="N2750" t="s">
        <v>8302</v>
      </c>
      <c r="O2750">
        <f t="shared" si="129"/>
        <v>1</v>
      </c>
      <c r="P2750" s="6">
        <f t="shared" si="130"/>
        <v>13.25</v>
      </c>
      <c r="Q2750" s="12" t="s">
        <v>8320</v>
      </c>
      <c r="R2750" t="s">
        <v>8356</v>
      </c>
      <c r="S2750">
        <f t="shared" si="131"/>
        <v>2016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42098.757372685184</v>
      </c>
      <c r="J2751" s="10">
        <v>42068.799039351856</v>
      </c>
      <c r="K2751" t="b">
        <v>0</v>
      </c>
      <c r="L2751">
        <v>2</v>
      </c>
      <c r="M2751" t="b">
        <v>0</v>
      </c>
      <c r="N2751" t="s">
        <v>8302</v>
      </c>
      <c r="O2751">
        <f t="shared" si="129"/>
        <v>1</v>
      </c>
      <c r="P2751" s="6">
        <f t="shared" si="130"/>
        <v>55</v>
      </c>
      <c r="Q2751" s="12" t="s">
        <v>8320</v>
      </c>
      <c r="R2751" t="s">
        <v>8356</v>
      </c>
      <c r="S2751">
        <f t="shared" si="131"/>
        <v>2015</v>
      </c>
    </row>
    <row r="2752" spans="1:19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41090.833333333336</v>
      </c>
      <c r="J2752" s="10">
        <v>41078.899826388893</v>
      </c>
      <c r="K2752" t="b">
        <v>0</v>
      </c>
      <c r="L2752">
        <v>0</v>
      </c>
      <c r="M2752" t="b">
        <v>0</v>
      </c>
      <c r="N2752" t="s">
        <v>8302</v>
      </c>
      <c r="O2752">
        <f t="shared" si="129"/>
        <v>0</v>
      </c>
      <c r="P2752" s="6" t="str">
        <f t="shared" si="130"/>
        <v>0</v>
      </c>
      <c r="Q2752" s="12" t="s">
        <v>8320</v>
      </c>
      <c r="R2752" t="s">
        <v>8356</v>
      </c>
      <c r="S2752">
        <f t="shared" si="131"/>
        <v>2012</v>
      </c>
    </row>
    <row r="2753" spans="1:19" ht="32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41807.887060185181</v>
      </c>
      <c r="J2753" s="10">
        <v>41747.887060185181</v>
      </c>
      <c r="K2753" t="b">
        <v>0</v>
      </c>
      <c r="L2753">
        <v>0</v>
      </c>
      <c r="M2753" t="b">
        <v>0</v>
      </c>
      <c r="N2753" t="s">
        <v>8302</v>
      </c>
      <c r="O2753">
        <f t="shared" si="129"/>
        <v>0</v>
      </c>
      <c r="P2753" s="6" t="str">
        <f t="shared" si="130"/>
        <v>0</v>
      </c>
      <c r="Q2753" s="12" t="s">
        <v>8320</v>
      </c>
      <c r="R2753" t="s">
        <v>8356</v>
      </c>
      <c r="S2753">
        <f t="shared" si="131"/>
        <v>2014</v>
      </c>
    </row>
    <row r="2754" spans="1:19" ht="32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40895.765092592592</v>
      </c>
      <c r="J2754" s="10">
        <v>40855.765092592592</v>
      </c>
      <c r="K2754" t="b">
        <v>0</v>
      </c>
      <c r="L2754">
        <v>14</v>
      </c>
      <c r="M2754" t="b">
        <v>0</v>
      </c>
      <c r="N2754" t="s">
        <v>8302</v>
      </c>
      <c r="O2754">
        <f t="shared" si="129"/>
        <v>11</v>
      </c>
      <c r="P2754" s="6">
        <f t="shared" si="130"/>
        <v>39.29</v>
      </c>
      <c r="Q2754" s="12" t="s">
        <v>8320</v>
      </c>
      <c r="R2754" t="s">
        <v>8356</v>
      </c>
      <c r="S2754">
        <f t="shared" si="131"/>
        <v>2011</v>
      </c>
    </row>
    <row r="2755" spans="1:19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41147.900729166664</v>
      </c>
      <c r="J2755" s="10">
        <v>41117.900729166664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 s="6">
        <f t="shared" si="130"/>
        <v>47.5</v>
      </c>
      <c r="Q2755" s="12" t="s">
        <v>8320</v>
      </c>
      <c r="R2755" t="s">
        <v>8356</v>
      </c>
      <c r="S2755">
        <f t="shared" si="131"/>
        <v>2012</v>
      </c>
    </row>
    <row r="2756" spans="1:19" ht="32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41893.636006944442</v>
      </c>
      <c r="J2756" s="10">
        <v>41863.636006944442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 s="6" t="str">
        <f t="shared" si="130"/>
        <v>0</v>
      </c>
      <c r="Q2756" s="12" t="s">
        <v>8320</v>
      </c>
      <c r="R2756" t="s">
        <v>8356</v>
      </c>
      <c r="S2756">
        <f t="shared" si="131"/>
        <v>2014</v>
      </c>
    </row>
    <row r="2757" spans="1:19" ht="16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42102.790821759263</v>
      </c>
      <c r="J2757" s="10">
        <v>42072.790821759263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 s="6">
        <f t="shared" si="130"/>
        <v>17.329999999999998</v>
      </c>
      <c r="Q2757" s="12" t="s">
        <v>8320</v>
      </c>
      <c r="R2757" t="s">
        <v>8356</v>
      </c>
      <c r="S2757">
        <f t="shared" si="131"/>
        <v>2015</v>
      </c>
    </row>
    <row r="2758" spans="1:19" ht="32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41650.900474537033</v>
      </c>
      <c r="J2758" s="10">
        <v>41620.900474537033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 s="6">
        <f t="shared" si="130"/>
        <v>31.76</v>
      </c>
      <c r="Q2758" s="12" t="s">
        <v>8320</v>
      </c>
      <c r="R2758" t="s">
        <v>8356</v>
      </c>
      <c r="S2758">
        <f t="shared" si="131"/>
        <v>2013</v>
      </c>
    </row>
    <row r="2759" spans="1:19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42588.65662037037</v>
      </c>
      <c r="J2759" s="10">
        <v>42573.65662037037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 s="6">
        <f t="shared" si="130"/>
        <v>5</v>
      </c>
      <c r="Q2759" s="12" t="s">
        <v>8320</v>
      </c>
      <c r="R2759" t="s">
        <v>8356</v>
      </c>
      <c r="S2759">
        <f t="shared" si="131"/>
        <v>2016</v>
      </c>
    </row>
    <row r="2760" spans="1:19" ht="32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42653.441932870366</v>
      </c>
      <c r="J2760" s="10">
        <v>42639.441932870366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 s="6">
        <f t="shared" si="130"/>
        <v>39</v>
      </c>
      <c r="Q2760" s="12" t="s">
        <v>8320</v>
      </c>
      <c r="R2760" t="s">
        <v>8356</v>
      </c>
      <c r="S2760">
        <f t="shared" si="131"/>
        <v>2016</v>
      </c>
    </row>
    <row r="2761" spans="1:19" ht="3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42567.36650462963</v>
      </c>
      <c r="J2761" s="10">
        <v>42524.36650462963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 s="6">
        <f t="shared" si="130"/>
        <v>52.5</v>
      </c>
      <c r="Q2761" s="12" t="s">
        <v>8320</v>
      </c>
      <c r="R2761" t="s">
        <v>8356</v>
      </c>
      <c r="S2761">
        <f t="shared" si="131"/>
        <v>2016</v>
      </c>
    </row>
    <row r="2762" spans="1:19" ht="32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41445.461319444446</v>
      </c>
      <c r="J2762" s="10">
        <v>41415.461319444446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32">ROUND(E2762/D2762*100,0)</f>
        <v>0</v>
      </c>
      <c r="P2762" s="6" t="str">
        <f t="shared" ref="P2762:P2825" si="133">IFERROR(ROUND(E2762/L2762,2),"0")</f>
        <v>0</v>
      </c>
      <c r="Q2762" s="12" t="s">
        <v>8320</v>
      </c>
      <c r="R2762" t="s">
        <v>8356</v>
      </c>
      <c r="S2762">
        <f t="shared" ref="S2762:S2825" si="134">YEAR(J2762)</f>
        <v>2013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41277.063576388886</v>
      </c>
      <c r="J2763" s="10">
        <v>41247.063576388886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 s="6">
        <f t="shared" si="133"/>
        <v>9</v>
      </c>
      <c r="Q2763" s="12" t="s">
        <v>8320</v>
      </c>
      <c r="R2763" t="s">
        <v>8356</v>
      </c>
      <c r="S2763">
        <f t="shared" si="134"/>
        <v>2012</v>
      </c>
    </row>
    <row r="2764" spans="1:19" ht="3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40986.995312500003</v>
      </c>
      <c r="J2764" s="10">
        <v>40927.036979166667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 s="6">
        <f t="shared" si="133"/>
        <v>25</v>
      </c>
      <c r="Q2764" s="12" t="s">
        <v>8320</v>
      </c>
      <c r="R2764" t="s">
        <v>8356</v>
      </c>
      <c r="S2764">
        <f t="shared" si="134"/>
        <v>2012</v>
      </c>
    </row>
    <row r="2765" spans="1:19" ht="16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41418.579675925925</v>
      </c>
      <c r="J2765" s="10">
        <v>41373.579675925925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 s="6">
        <f t="shared" si="133"/>
        <v>30</v>
      </c>
      <c r="Q2765" s="12" t="s">
        <v>8320</v>
      </c>
      <c r="R2765" t="s">
        <v>8356</v>
      </c>
      <c r="S2765">
        <f t="shared" si="134"/>
        <v>2013</v>
      </c>
    </row>
    <row r="2766" spans="1:19" ht="32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41059.791666666664</v>
      </c>
      <c r="J2766" s="10">
        <v>41030.292025462964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 s="6">
        <f t="shared" si="133"/>
        <v>11.25</v>
      </c>
      <c r="Q2766" s="12" t="s">
        <v>8320</v>
      </c>
      <c r="R2766" t="s">
        <v>8356</v>
      </c>
      <c r="S2766">
        <f t="shared" si="134"/>
        <v>2012</v>
      </c>
    </row>
    <row r="2767" spans="1:19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41210.579027777778</v>
      </c>
      <c r="J2767" s="10">
        <v>41194.579027777778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 s="6" t="str">
        <f t="shared" si="133"/>
        <v>0</v>
      </c>
      <c r="Q2767" s="12" t="s">
        <v>8320</v>
      </c>
      <c r="R2767" t="s">
        <v>8356</v>
      </c>
      <c r="S2767">
        <f t="shared" si="134"/>
        <v>2012</v>
      </c>
    </row>
    <row r="2768" spans="1:19" ht="32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40766.668032407411</v>
      </c>
      <c r="J2768" s="10">
        <v>40736.668032407411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 s="6">
        <f t="shared" si="133"/>
        <v>25</v>
      </c>
      <c r="Q2768" s="12" t="s">
        <v>8320</v>
      </c>
      <c r="R2768" t="s">
        <v>8356</v>
      </c>
      <c r="S2768">
        <f t="shared" si="134"/>
        <v>2011</v>
      </c>
    </row>
    <row r="2769" spans="1:19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42232.958912037036</v>
      </c>
      <c r="J2769" s="10">
        <v>42172.958912037036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 s="6">
        <f t="shared" si="133"/>
        <v>11.33</v>
      </c>
      <c r="Q2769" s="12" t="s">
        <v>8320</v>
      </c>
      <c r="R2769" t="s">
        <v>8356</v>
      </c>
      <c r="S2769">
        <f t="shared" si="134"/>
        <v>2015</v>
      </c>
    </row>
    <row r="2770" spans="1:19" ht="32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40997.573182870372</v>
      </c>
      <c r="J2770" s="10">
        <v>40967.614849537036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 s="6">
        <f t="shared" si="133"/>
        <v>29.47</v>
      </c>
      <c r="Q2770" s="12" t="s">
        <v>8320</v>
      </c>
      <c r="R2770" t="s">
        <v>8356</v>
      </c>
      <c r="S2770">
        <f t="shared" si="134"/>
        <v>2012</v>
      </c>
    </row>
    <row r="2771" spans="1:19" ht="32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41795.826273148152</v>
      </c>
      <c r="J2771" s="10">
        <v>41745.826273148152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 s="6">
        <f t="shared" si="133"/>
        <v>1</v>
      </c>
      <c r="Q2771" s="12" t="s">
        <v>8320</v>
      </c>
      <c r="R2771" t="s">
        <v>8356</v>
      </c>
      <c r="S2771">
        <f t="shared" si="134"/>
        <v>2014</v>
      </c>
    </row>
    <row r="2772" spans="1:19" ht="32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41716.663541666669</v>
      </c>
      <c r="J2772" s="10">
        <v>41686.705208333333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 s="6">
        <f t="shared" si="133"/>
        <v>63.1</v>
      </c>
      <c r="Q2772" s="12" t="s">
        <v>8320</v>
      </c>
      <c r="R2772" t="s">
        <v>8356</v>
      </c>
      <c r="S2772">
        <f t="shared" si="134"/>
        <v>2014</v>
      </c>
    </row>
    <row r="2773" spans="1:19" ht="32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41306.708333333336</v>
      </c>
      <c r="J2773" s="10">
        <v>41257.531712962962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 s="6" t="str">
        <f t="shared" si="133"/>
        <v>0</v>
      </c>
      <c r="Q2773" s="12" t="s">
        <v>8320</v>
      </c>
      <c r="R2773" t="s">
        <v>8356</v>
      </c>
      <c r="S2773">
        <f t="shared" si="134"/>
        <v>2012</v>
      </c>
    </row>
    <row r="2774" spans="1:19" ht="3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41552.869143518517</v>
      </c>
      <c r="J2774" s="10">
        <v>41537.869143518517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 s="6" t="str">
        <f t="shared" si="133"/>
        <v>0</v>
      </c>
      <c r="Q2774" s="12" t="s">
        <v>8320</v>
      </c>
      <c r="R2774" t="s">
        <v>8356</v>
      </c>
      <c r="S2774">
        <f t="shared" si="134"/>
        <v>2013</v>
      </c>
    </row>
    <row r="2775" spans="1:19" ht="16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42484.86482638889</v>
      </c>
      <c r="J2775" s="10">
        <v>42474.86482638889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 s="6">
        <f t="shared" si="133"/>
        <v>1</v>
      </c>
      <c r="Q2775" s="12" t="s">
        <v>8320</v>
      </c>
      <c r="R2775" t="s">
        <v>8356</v>
      </c>
      <c r="S2775">
        <f t="shared" si="134"/>
        <v>2016</v>
      </c>
    </row>
    <row r="2776" spans="1:19" ht="32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41341.126481481479</v>
      </c>
      <c r="J2776" s="10">
        <v>41311.126481481479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 s="6">
        <f t="shared" si="133"/>
        <v>43.85</v>
      </c>
      <c r="Q2776" s="12" t="s">
        <v>8320</v>
      </c>
      <c r="R2776" t="s">
        <v>8356</v>
      </c>
      <c r="S2776">
        <f t="shared" si="134"/>
        <v>2013</v>
      </c>
    </row>
    <row r="2777" spans="1:19" ht="32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40893.013356481482</v>
      </c>
      <c r="J2777" s="10">
        <v>40863.013356481482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 s="6">
        <f t="shared" si="133"/>
        <v>75</v>
      </c>
      <c r="Q2777" s="12" t="s">
        <v>8320</v>
      </c>
      <c r="R2777" t="s">
        <v>8356</v>
      </c>
      <c r="S2777">
        <f t="shared" si="134"/>
        <v>2011</v>
      </c>
    </row>
    <row r="2778" spans="1:19" ht="32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42167.297175925924</v>
      </c>
      <c r="J2778" s="10">
        <v>42136.297175925924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 s="6">
        <f t="shared" si="133"/>
        <v>45.97</v>
      </c>
      <c r="Q2778" s="12" t="s">
        <v>8320</v>
      </c>
      <c r="R2778" t="s">
        <v>8356</v>
      </c>
      <c r="S2778">
        <f t="shared" si="134"/>
        <v>2015</v>
      </c>
    </row>
    <row r="2779" spans="1:19" ht="32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42202.669027777782</v>
      </c>
      <c r="J2779" s="10">
        <v>42172.669027777782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 s="6">
        <f t="shared" si="133"/>
        <v>10</v>
      </c>
      <c r="Q2779" s="12" t="s">
        <v>8320</v>
      </c>
      <c r="R2779" t="s">
        <v>8356</v>
      </c>
      <c r="S2779">
        <f t="shared" si="134"/>
        <v>2015</v>
      </c>
    </row>
    <row r="2780" spans="1:19" ht="32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41876.978078703702</v>
      </c>
      <c r="J2780" s="10">
        <v>41846.978078703702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 s="6">
        <f t="shared" si="133"/>
        <v>93.67</v>
      </c>
      <c r="Q2780" s="12" t="s">
        <v>8320</v>
      </c>
      <c r="R2780" t="s">
        <v>8356</v>
      </c>
      <c r="S2780">
        <f t="shared" si="134"/>
        <v>2014</v>
      </c>
    </row>
    <row r="2781" spans="1:19" ht="32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42330.627557870372</v>
      </c>
      <c r="J2781" s="10">
        <v>42300.585891203707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 s="6">
        <f t="shared" si="133"/>
        <v>53</v>
      </c>
      <c r="Q2781" s="12" t="s">
        <v>8320</v>
      </c>
      <c r="R2781" t="s">
        <v>8356</v>
      </c>
      <c r="S2781">
        <f t="shared" si="134"/>
        <v>2015</v>
      </c>
    </row>
    <row r="2782" spans="1:19" ht="16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42804.447777777779</v>
      </c>
      <c r="J2782" s="10">
        <v>42774.447777777779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 s="6" t="str">
        <f t="shared" si="133"/>
        <v>0</v>
      </c>
      <c r="Q2782" s="12" t="s">
        <v>8320</v>
      </c>
      <c r="R2782" t="s">
        <v>8356</v>
      </c>
      <c r="S2782">
        <f t="shared" si="134"/>
        <v>2017</v>
      </c>
    </row>
    <row r="2783" spans="1:19" ht="32" x14ac:dyDescent="0.2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 s="10">
        <v>42075.800717592589</v>
      </c>
      <c r="J2783" s="10">
        <v>42045.84238425926</v>
      </c>
      <c r="K2783" t="b">
        <v>0</v>
      </c>
      <c r="L2783">
        <v>10</v>
      </c>
      <c r="M2783" t="b">
        <v>1</v>
      </c>
      <c r="N2783" t="s">
        <v>8269</v>
      </c>
      <c r="O2783">
        <f t="shared" si="132"/>
        <v>228</v>
      </c>
      <c r="P2783" s="6">
        <f t="shared" si="133"/>
        <v>57</v>
      </c>
      <c r="Q2783" s="12" t="s">
        <v>8315</v>
      </c>
      <c r="R2783" t="s">
        <v>8316</v>
      </c>
      <c r="S2783">
        <f t="shared" si="134"/>
        <v>2015</v>
      </c>
    </row>
    <row r="2784" spans="1:19" ht="32" x14ac:dyDescent="0.2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 s="10">
        <v>42583.570138888885</v>
      </c>
      <c r="J2784" s="10">
        <v>42571.626192129625</v>
      </c>
      <c r="K2784" t="b">
        <v>0</v>
      </c>
      <c r="L2784">
        <v>7</v>
      </c>
      <c r="M2784" t="b">
        <v>1</v>
      </c>
      <c r="N2784" t="s">
        <v>8269</v>
      </c>
      <c r="O2784">
        <f t="shared" si="132"/>
        <v>108</v>
      </c>
      <c r="P2784" s="6">
        <f t="shared" si="133"/>
        <v>38.57</v>
      </c>
      <c r="Q2784" s="12" t="s">
        <v>8315</v>
      </c>
      <c r="R2784" t="s">
        <v>8316</v>
      </c>
      <c r="S2784">
        <f t="shared" si="134"/>
        <v>2016</v>
      </c>
    </row>
    <row r="2785" spans="1:19" ht="32" x14ac:dyDescent="0.2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 s="10">
        <v>42032.54488425926</v>
      </c>
      <c r="J2785" s="10">
        <v>42002.54488425926</v>
      </c>
      <c r="K2785" t="b">
        <v>0</v>
      </c>
      <c r="L2785">
        <v>4</v>
      </c>
      <c r="M2785" t="b">
        <v>0</v>
      </c>
      <c r="N2785" t="s">
        <v>8269</v>
      </c>
      <c r="O2785">
        <f t="shared" si="132"/>
        <v>8</v>
      </c>
      <c r="P2785" s="6">
        <f t="shared" si="133"/>
        <v>4.75</v>
      </c>
      <c r="Q2785" s="12" t="s">
        <v>8315</v>
      </c>
      <c r="R2785" t="s">
        <v>8316</v>
      </c>
      <c r="S2785">
        <f t="shared" si="134"/>
        <v>2014</v>
      </c>
    </row>
    <row r="2786" spans="1:19" ht="32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 s="10">
        <v>42762.787523148145</v>
      </c>
      <c r="J2786" s="10">
        <v>42732.787523148145</v>
      </c>
      <c r="K2786" t="b">
        <v>0</v>
      </c>
      <c r="L2786">
        <v>0</v>
      </c>
      <c r="M2786" t="b">
        <v>0</v>
      </c>
      <c r="N2786" t="s">
        <v>8269</v>
      </c>
      <c r="O2786">
        <f t="shared" si="132"/>
        <v>0</v>
      </c>
      <c r="P2786" s="6" t="str">
        <f t="shared" si="133"/>
        <v>0</v>
      </c>
      <c r="Q2786" s="12" t="s">
        <v>8315</v>
      </c>
      <c r="R2786" t="s">
        <v>8316</v>
      </c>
      <c r="S2786">
        <f t="shared" si="134"/>
        <v>2016</v>
      </c>
    </row>
    <row r="2787" spans="1:19" ht="16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 s="10">
        <v>41937.124884259261</v>
      </c>
      <c r="J2787" s="10">
        <v>41927.124884259261</v>
      </c>
      <c r="K2787" t="b">
        <v>0</v>
      </c>
      <c r="L2787">
        <v>0</v>
      </c>
      <c r="M2787" t="b">
        <v>0</v>
      </c>
      <c r="N2787" t="s">
        <v>8269</v>
      </c>
      <c r="O2787">
        <f t="shared" si="132"/>
        <v>0</v>
      </c>
      <c r="P2787" s="6" t="str">
        <f t="shared" si="133"/>
        <v>0</v>
      </c>
      <c r="Q2787" s="12" t="s">
        <v>8315</v>
      </c>
      <c r="R2787" t="s">
        <v>8316</v>
      </c>
      <c r="S2787">
        <f t="shared" si="134"/>
        <v>2014</v>
      </c>
    </row>
    <row r="2788" spans="1:19" ht="32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 s="10">
        <v>41919.768229166664</v>
      </c>
      <c r="J2788" s="10">
        <v>41889.768229166664</v>
      </c>
      <c r="K2788" t="b">
        <v>1</v>
      </c>
      <c r="L2788">
        <v>18</v>
      </c>
      <c r="M2788" t="b">
        <v>1</v>
      </c>
      <c r="N2788" t="s">
        <v>8269</v>
      </c>
      <c r="O2788">
        <f t="shared" si="132"/>
        <v>175</v>
      </c>
      <c r="P2788" s="6">
        <f t="shared" si="133"/>
        <v>29.17</v>
      </c>
      <c r="Q2788" s="12" t="s">
        <v>8315</v>
      </c>
      <c r="R2788" t="s">
        <v>8316</v>
      </c>
      <c r="S2788">
        <f t="shared" si="134"/>
        <v>2014</v>
      </c>
    </row>
    <row r="2789" spans="1:19" ht="32" x14ac:dyDescent="0.2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 s="10">
        <v>42529.582638888889</v>
      </c>
      <c r="J2789" s="10">
        <v>42521.291504629626</v>
      </c>
      <c r="K2789" t="b">
        <v>0</v>
      </c>
      <c r="L2789">
        <v>20</v>
      </c>
      <c r="M2789" t="b">
        <v>1</v>
      </c>
      <c r="N2789" t="s">
        <v>8269</v>
      </c>
      <c r="O2789">
        <f t="shared" si="132"/>
        <v>289</v>
      </c>
      <c r="P2789" s="6">
        <f t="shared" si="133"/>
        <v>43.35</v>
      </c>
      <c r="Q2789" s="12" t="s">
        <v>8315</v>
      </c>
      <c r="R2789" t="s">
        <v>8316</v>
      </c>
      <c r="S2789">
        <f t="shared" si="134"/>
        <v>2016</v>
      </c>
    </row>
    <row r="2790" spans="1:19" ht="32" x14ac:dyDescent="0.2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 s="10">
        <v>42595.97865740741</v>
      </c>
      <c r="J2790" s="10">
        <v>42535.97865740741</v>
      </c>
      <c r="K2790" t="b">
        <v>0</v>
      </c>
      <c r="L2790">
        <v>14</v>
      </c>
      <c r="M2790" t="b">
        <v>1</v>
      </c>
      <c r="N2790" t="s">
        <v>8269</v>
      </c>
      <c r="O2790">
        <f t="shared" si="132"/>
        <v>128</v>
      </c>
      <c r="P2790" s="6">
        <f t="shared" si="133"/>
        <v>27.5</v>
      </c>
      <c r="Q2790" s="12" t="s">
        <v>8315</v>
      </c>
      <c r="R2790" t="s">
        <v>8316</v>
      </c>
      <c r="S2790">
        <f t="shared" si="134"/>
        <v>2016</v>
      </c>
    </row>
    <row r="2791" spans="1:19" ht="32" x14ac:dyDescent="0.2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 s="10">
        <v>41946</v>
      </c>
      <c r="J2791" s="10">
        <v>41918.880833333329</v>
      </c>
      <c r="K2791" t="b">
        <v>0</v>
      </c>
      <c r="L2791">
        <v>17</v>
      </c>
      <c r="M2791" t="b">
        <v>1</v>
      </c>
      <c r="N2791" t="s">
        <v>8269</v>
      </c>
      <c r="O2791">
        <f t="shared" si="132"/>
        <v>113</v>
      </c>
      <c r="P2791" s="6">
        <f t="shared" si="133"/>
        <v>20</v>
      </c>
      <c r="Q2791" s="12" t="s">
        <v>8315</v>
      </c>
      <c r="R2791" t="s">
        <v>8316</v>
      </c>
      <c r="S2791">
        <f t="shared" si="134"/>
        <v>2014</v>
      </c>
    </row>
    <row r="2792" spans="1:19" ht="32" x14ac:dyDescent="0.2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 s="10">
        <v>41939.125</v>
      </c>
      <c r="J2792" s="10">
        <v>41921.279976851853</v>
      </c>
      <c r="K2792" t="b">
        <v>0</v>
      </c>
      <c r="L2792">
        <v>6</v>
      </c>
      <c r="M2792" t="b">
        <v>1</v>
      </c>
      <c r="N2792" t="s">
        <v>8269</v>
      </c>
      <c r="O2792">
        <f t="shared" si="132"/>
        <v>104</v>
      </c>
      <c r="P2792" s="6">
        <f t="shared" si="133"/>
        <v>52</v>
      </c>
      <c r="Q2792" s="12" t="s">
        <v>8315</v>
      </c>
      <c r="R2792" t="s">
        <v>8316</v>
      </c>
      <c r="S2792">
        <f t="shared" si="134"/>
        <v>2014</v>
      </c>
    </row>
    <row r="2793" spans="1:19" ht="32" x14ac:dyDescent="0.2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 s="10">
        <v>42547.003368055557</v>
      </c>
      <c r="J2793" s="10">
        <v>42517.003368055557</v>
      </c>
      <c r="K2793" t="b">
        <v>0</v>
      </c>
      <c r="L2793">
        <v>8</v>
      </c>
      <c r="M2793" t="b">
        <v>1</v>
      </c>
      <c r="N2793" t="s">
        <v>8269</v>
      </c>
      <c r="O2793">
        <f t="shared" si="132"/>
        <v>123</v>
      </c>
      <c r="P2793" s="6">
        <f t="shared" si="133"/>
        <v>46.13</v>
      </c>
      <c r="Q2793" s="12" t="s">
        <v>8315</v>
      </c>
      <c r="R2793" t="s">
        <v>8316</v>
      </c>
      <c r="S2793">
        <f t="shared" si="134"/>
        <v>2016</v>
      </c>
    </row>
    <row r="2794" spans="1:19" ht="32" x14ac:dyDescent="0.2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 s="10">
        <v>42607.165972222225</v>
      </c>
      <c r="J2794" s="10">
        <v>42596.644699074073</v>
      </c>
      <c r="K2794" t="b">
        <v>0</v>
      </c>
      <c r="L2794">
        <v>17</v>
      </c>
      <c r="M2794" t="b">
        <v>1</v>
      </c>
      <c r="N2794" t="s">
        <v>8269</v>
      </c>
      <c r="O2794">
        <f t="shared" si="132"/>
        <v>251</v>
      </c>
      <c r="P2794" s="6">
        <f t="shared" si="133"/>
        <v>44.24</v>
      </c>
      <c r="Q2794" s="12" t="s">
        <v>8315</v>
      </c>
      <c r="R2794" t="s">
        <v>8316</v>
      </c>
      <c r="S2794">
        <f t="shared" si="134"/>
        <v>2016</v>
      </c>
    </row>
    <row r="2795" spans="1:19" ht="32" x14ac:dyDescent="0.2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 s="10">
        <v>42521.689745370371</v>
      </c>
      <c r="J2795" s="10">
        <v>42461.689745370371</v>
      </c>
      <c r="K2795" t="b">
        <v>0</v>
      </c>
      <c r="L2795">
        <v>27</v>
      </c>
      <c r="M2795" t="b">
        <v>1</v>
      </c>
      <c r="N2795" t="s">
        <v>8269</v>
      </c>
      <c r="O2795">
        <f t="shared" si="132"/>
        <v>136</v>
      </c>
      <c r="P2795" s="6">
        <f t="shared" si="133"/>
        <v>15.15</v>
      </c>
      <c r="Q2795" s="12" t="s">
        <v>8315</v>
      </c>
      <c r="R2795" t="s">
        <v>8316</v>
      </c>
      <c r="S2795">
        <f t="shared" si="134"/>
        <v>2016</v>
      </c>
    </row>
    <row r="2796" spans="1:19" ht="32" x14ac:dyDescent="0.2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 s="10">
        <v>42418.895833333328</v>
      </c>
      <c r="J2796" s="10">
        <v>42401.945219907408</v>
      </c>
      <c r="K2796" t="b">
        <v>0</v>
      </c>
      <c r="L2796">
        <v>15</v>
      </c>
      <c r="M2796" t="b">
        <v>1</v>
      </c>
      <c r="N2796" t="s">
        <v>8269</v>
      </c>
      <c r="O2796">
        <f t="shared" si="132"/>
        <v>127</v>
      </c>
      <c r="P2796" s="6">
        <f t="shared" si="133"/>
        <v>25.4</v>
      </c>
      <c r="Q2796" s="12" t="s">
        <v>8315</v>
      </c>
      <c r="R2796" t="s">
        <v>8316</v>
      </c>
      <c r="S2796">
        <f t="shared" si="134"/>
        <v>2016</v>
      </c>
    </row>
    <row r="2797" spans="1:19" ht="32" x14ac:dyDescent="0.2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 s="10">
        <v>42190.651817129634</v>
      </c>
      <c r="J2797" s="10">
        <v>42160.651817129634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143</v>
      </c>
      <c r="P2797" s="6">
        <f t="shared" si="133"/>
        <v>21.5</v>
      </c>
      <c r="Q2797" s="12" t="s">
        <v>8315</v>
      </c>
      <c r="R2797" t="s">
        <v>8316</v>
      </c>
      <c r="S2797">
        <f t="shared" si="134"/>
        <v>2015</v>
      </c>
    </row>
    <row r="2798" spans="1:19" ht="32" x14ac:dyDescent="0.2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 s="10">
        <v>41963.957465277781</v>
      </c>
      <c r="J2798" s="10">
        <v>41948.957465277781</v>
      </c>
      <c r="K2798" t="b">
        <v>0</v>
      </c>
      <c r="L2798">
        <v>0</v>
      </c>
      <c r="M2798" t="b">
        <v>0</v>
      </c>
      <c r="N2798" t="s">
        <v>8269</v>
      </c>
      <c r="O2798">
        <f t="shared" si="132"/>
        <v>0</v>
      </c>
      <c r="P2798" s="6" t="str">
        <f t="shared" si="133"/>
        <v>0</v>
      </c>
      <c r="Q2798" s="12" t="s">
        <v>8315</v>
      </c>
      <c r="R2798" t="s">
        <v>8316</v>
      </c>
      <c r="S2798">
        <f t="shared" si="134"/>
        <v>2014</v>
      </c>
    </row>
    <row r="2799" spans="1:19" ht="32" x14ac:dyDescent="0.2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 s="10">
        <v>42572.626747685186</v>
      </c>
      <c r="J2799" s="10">
        <v>42512.626747685186</v>
      </c>
      <c r="K2799" t="b">
        <v>0</v>
      </c>
      <c r="L2799">
        <v>6</v>
      </c>
      <c r="M2799" t="b">
        <v>0</v>
      </c>
      <c r="N2799" t="s">
        <v>8269</v>
      </c>
      <c r="O2799">
        <f t="shared" si="132"/>
        <v>29</v>
      </c>
      <c r="P2799" s="6">
        <f t="shared" si="133"/>
        <v>14.33</v>
      </c>
      <c r="Q2799" s="12" t="s">
        <v>8315</v>
      </c>
      <c r="R2799" t="s">
        <v>8316</v>
      </c>
      <c r="S2799">
        <f t="shared" si="134"/>
        <v>2016</v>
      </c>
    </row>
    <row r="2800" spans="1:19" ht="32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 s="10">
        <v>42442.916666666672</v>
      </c>
      <c r="J2800" s="10">
        <v>42433.761886574073</v>
      </c>
      <c r="K2800" t="b">
        <v>0</v>
      </c>
      <c r="L2800">
        <v>31</v>
      </c>
      <c r="M2800" t="b">
        <v>1</v>
      </c>
      <c r="N2800" t="s">
        <v>8269</v>
      </c>
      <c r="O2800">
        <f t="shared" si="132"/>
        <v>149</v>
      </c>
      <c r="P2800" s="6">
        <f t="shared" si="133"/>
        <v>15.13</v>
      </c>
      <c r="Q2800" s="12" t="s">
        <v>8315</v>
      </c>
      <c r="R2800" t="s">
        <v>8316</v>
      </c>
      <c r="S2800">
        <f t="shared" si="134"/>
        <v>2016</v>
      </c>
    </row>
    <row r="2801" spans="1:19" ht="32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 s="10">
        <v>42338.9375</v>
      </c>
      <c r="J2801" s="10">
        <v>42309.191307870366</v>
      </c>
      <c r="K2801" t="b">
        <v>0</v>
      </c>
      <c r="L2801">
        <v>14</v>
      </c>
      <c r="M2801" t="b">
        <v>1</v>
      </c>
      <c r="N2801" t="s">
        <v>8269</v>
      </c>
      <c r="O2801">
        <f t="shared" si="132"/>
        <v>129</v>
      </c>
      <c r="P2801" s="6">
        <f t="shared" si="133"/>
        <v>30.71</v>
      </c>
      <c r="Q2801" s="12" t="s">
        <v>8315</v>
      </c>
      <c r="R2801" t="s">
        <v>8316</v>
      </c>
      <c r="S2801">
        <f t="shared" si="134"/>
        <v>2015</v>
      </c>
    </row>
    <row r="2802" spans="1:19" ht="16" x14ac:dyDescent="0.2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 s="10">
        <v>42659.650208333333</v>
      </c>
      <c r="J2802" s="10">
        <v>42628.650208333333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159</v>
      </c>
      <c r="P2802" s="6">
        <f t="shared" si="133"/>
        <v>18</v>
      </c>
      <c r="Q2802" s="12" t="s">
        <v>8315</v>
      </c>
      <c r="R2802" t="s">
        <v>8316</v>
      </c>
      <c r="S2802">
        <f t="shared" si="134"/>
        <v>2016</v>
      </c>
    </row>
    <row r="2803" spans="1:19" ht="32" x14ac:dyDescent="0.2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 s="10">
        <v>42430.999305555553</v>
      </c>
      <c r="J2803" s="10">
        <v>42410.017199074078</v>
      </c>
      <c r="K2803" t="b">
        <v>0</v>
      </c>
      <c r="L2803">
        <v>17</v>
      </c>
      <c r="M2803" t="b">
        <v>1</v>
      </c>
      <c r="N2803" t="s">
        <v>8269</v>
      </c>
      <c r="O2803">
        <f t="shared" si="132"/>
        <v>138</v>
      </c>
      <c r="P2803" s="6">
        <f t="shared" si="133"/>
        <v>28.32</v>
      </c>
      <c r="Q2803" s="12" t="s">
        <v>8315</v>
      </c>
      <c r="R2803" t="s">
        <v>8316</v>
      </c>
      <c r="S2803">
        <f t="shared" si="134"/>
        <v>2016</v>
      </c>
    </row>
    <row r="2804" spans="1:19" ht="32" x14ac:dyDescent="0.2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 s="10">
        <v>41911.361342592594</v>
      </c>
      <c r="J2804" s="10">
        <v>41881.361342592594</v>
      </c>
      <c r="K2804" t="b">
        <v>0</v>
      </c>
      <c r="L2804">
        <v>13</v>
      </c>
      <c r="M2804" t="b">
        <v>1</v>
      </c>
      <c r="N2804" t="s">
        <v>8269</v>
      </c>
      <c r="O2804">
        <f t="shared" si="132"/>
        <v>169</v>
      </c>
      <c r="P2804" s="6">
        <f t="shared" si="133"/>
        <v>45.62</v>
      </c>
      <c r="Q2804" s="12" t="s">
        <v>8315</v>
      </c>
      <c r="R2804" t="s">
        <v>8316</v>
      </c>
      <c r="S2804">
        <f t="shared" si="134"/>
        <v>2014</v>
      </c>
    </row>
    <row r="2805" spans="1:19" ht="32" x14ac:dyDescent="0.2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 s="10">
        <v>42181.875</v>
      </c>
      <c r="J2805" s="10">
        <v>42139.816840277781</v>
      </c>
      <c r="K2805" t="b">
        <v>0</v>
      </c>
      <c r="L2805">
        <v>22</v>
      </c>
      <c r="M2805" t="b">
        <v>1</v>
      </c>
      <c r="N2805" t="s">
        <v>8269</v>
      </c>
      <c r="O2805">
        <f t="shared" si="132"/>
        <v>144</v>
      </c>
      <c r="P2805" s="6">
        <f t="shared" si="133"/>
        <v>22.91</v>
      </c>
      <c r="Q2805" s="12" t="s">
        <v>8315</v>
      </c>
      <c r="R2805" t="s">
        <v>8316</v>
      </c>
      <c r="S2805">
        <f t="shared" si="134"/>
        <v>2015</v>
      </c>
    </row>
    <row r="2806" spans="1:19" ht="32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 s="10">
        <v>42245.165972222225</v>
      </c>
      <c r="J2806" s="10">
        <v>42230.662731481483</v>
      </c>
      <c r="K2806" t="b">
        <v>0</v>
      </c>
      <c r="L2806">
        <v>6</v>
      </c>
      <c r="M2806" t="b">
        <v>1</v>
      </c>
      <c r="N2806" t="s">
        <v>8269</v>
      </c>
      <c r="O2806">
        <f t="shared" si="132"/>
        <v>101</v>
      </c>
      <c r="P2806" s="6">
        <f t="shared" si="133"/>
        <v>59.17</v>
      </c>
      <c r="Q2806" s="12" t="s">
        <v>8315</v>
      </c>
      <c r="R2806" t="s">
        <v>8316</v>
      </c>
      <c r="S2806">
        <f t="shared" si="134"/>
        <v>2015</v>
      </c>
    </row>
    <row r="2807" spans="1:19" ht="32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42238.505474537036</v>
      </c>
      <c r="J2807" s="10">
        <v>42213.505474537036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 s="6">
        <f t="shared" si="133"/>
        <v>24.44</v>
      </c>
      <c r="Q2807" s="12" t="s">
        <v>8315</v>
      </c>
      <c r="R2807" t="s">
        <v>8316</v>
      </c>
      <c r="S2807">
        <f t="shared" si="134"/>
        <v>2015</v>
      </c>
    </row>
    <row r="2808" spans="1:19" ht="16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 s="10">
        <v>42077.034733796296</v>
      </c>
      <c r="J2808" s="10">
        <v>42047.07640046296</v>
      </c>
      <c r="K2808" t="b">
        <v>0</v>
      </c>
      <c r="L2808">
        <v>5</v>
      </c>
      <c r="M2808" t="b">
        <v>0</v>
      </c>
      <c r="N2808" t="s">
        <v>8269</v>
      </c>
      <c r="O2808">
        <f t="shared" si="132"/>
        <v>33</v>
      </c>
      <c r="P2808" s="6">
        <f t="shared" si="133"/>
        <v>26</v>
      </c>
      <c r="Q2808" s="12" t="s">
        <v>8315</v>
      </c>
      <c r="R2808" t="s">
        <v>8316</v>
      </c>
      <c r="S2808">
        <f t="shared" si="134"/>
        <v>2015</v>
      </c>
    </row>
    <row r="2809" spans="1:19" ht="32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 s="10">
        <v>42099.743946759263</v>
      </c>
      <c r="J2809" s="10">
        <v>42064.785613425927</v>
      </c>
      <c r="K2809" t="b">
        <v>0</v>
      </c>
      <c r="L2809">
        <v>15</v>
      </c>
      <c r="M2809" t="b">
        <v>1</v>
      </c>
      <c r="N2809" t="s">
        <v>8269</v>
      </c>
      <c r="O2809">
        <f t="shared" si="132"/>
        <v>113</v>
      </c>
      <c r="P2809" s="6">
        <f t="shared" si="133"/>
        <v>30</v>
      </c>
      <c r="Q2809" s="12" t="s">
        <v>8315</v>
      </c>
      <c r="R2809" t="s">
        <v>8316</v>
      </c>
      <c r="S2809">
        <f t="shared" si="134"/>
        <v>2015</v>
      </c>
    </row>
    <row r="2810" spans="1:19" ht="32" x14ac:dyDescent="0.2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 s="10">
        <v>42700.25</v>
      </c>
      <c r="J2810" s="10">
        <v>42689.214988425927</v>
      </c>
      <c r="K2810" t="b">
        <v>0</v>
      </c>
      <c r="L2810">
        <v>13</v>
      </c>
      <c r="M2810" t="b">
        <v>1</v>
      </c>
      <c r="N2810" t="s">
        <v>8269</v>
      </c>
      <c r="O2810">
        <f t="shared" si="132"/>
        <v>100</v>
      </c>
      <c r="P2810" s="6">
        <f t="shared" si="133"/>
        <v>30.77</v>
      </c>
      <c r="Q2810" s="12" t="s">
        <v>8315</v>
      </c>
      <c r="R2810" t="s">
        <v>8316</v>
      </c>
      <c r="S2810">
        <f t="shared" si="134"/>
        <v>2016</v>
      </c>
    </row>
    <row r="2811" spans="1:19" ht="32" x14ac:dyDescent="0.2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 s="10">
        <v>41775.92465277778</v>
      </c>
      <c r="J2811" s="10">
        <v>41765.92465277778</v>
      </c>
      <c r="K2811" t="b">
        <v>0</v>
      </c>
      <c r="L2811">
        <v>13</v>
      </c>
      <c r="M2811" t="b">
        <v>0</v>
      </c>
      <c r="N2811" t="s">
        <v>8269</v>
      </c>
      <c r="O2811">
        <f t="shared" si="132"/>
        <v>38</v>
      </c>
      <c r="P2811" s="6">
        <f t="shared" si="133"/>
        <v>11.62</v>
      </c>
      <c r="Q2811" s="12" t="s">
        <v>8315</v>
      </c>
      <c r="R2811" t="s">
        <v>8316</v>
      </c>
      <c r="S2811">
        <f t="shared" si="134"/>
        <v>2014</v>
      </c>
    </row>
    <row r="2812" spans="1:19" ht="32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 s="10">
        <v>42784.207638888889</v>
      </c>
      <c r="J2812" s="10">
        <v>42746.261782407411</v>
      </c>
      <c r="K2812" t="b">
        <v>0</v>
      </c>
      <c r="L2812">
        <v>11</v>
      </c>
      <c r="M2812" t="b">
        <v>1</v>
      </c>
      <c r="N2812" t="s">
        <v>8269</v>
      </c>
      <c r="O2812">
        <f t="shared" si="132"/>
        <v>108</v>
      </c>
      <c r="P2812" s="6">
        <f t="shared" si="133"/>
        <v>44.09</v>
      </c>
      <c r="Q2812" s="12" t="s">
        <v>8315</v>
      </c>
      <c r="R2812" t="s">
        <v>8316</v>
      </c>
      <c r="S2812">
        <f t="shared" si="134"/>
        <v>2017</v>
      </c>
    </row>
    <row r="2813" spans="1:19" ht="32" x14ac:dyDescent="0.2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 s="10">
        <v>42556.049849537041</v>
      </c>
      <c r="J2813" s="10">
        <v>42535.049849537041</v>
      </c>
      <c r="K2813" t="b">
        <v>0</v>
      </c>
      <c r="L2813">
        <v>20</v>
      </c>
      <c r="M2813" t="b">
        <v>1</v>
      </c>
      <c r="N2813" t="s">
        <v>8269</v>
      </c>
      <c r="O2813">
        <f t="shared" si="132"/>
        <v>101</v>
      </c>
      <c r="P2813" s="6">
        <f t="shared" si="133"/>
        <v>25.16</v>
      </c>
      <c r="Q2813" s="12" t="s">
        <v>8315</v>
      </c>
      <c r="R2813" t="s">
        <v>8316</v>
      </c>
      <c r="S2813">
        <f t="shared" si="134"/>
        <v>2016</v>
      </c>
    </row>
    <row r="2814" spans="1:19" ht="32" x14ac:dyDescent="0.2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 s="10">
        <v>42296.458333333328</v>
      </c>
      <c r="J2814" s="10">
        <v>42278.453668981485</v>
      </c>
      <c r="K2814" t="b">
        <v>0</v>
      </c>
      <c r="L2814">
        <v>22</v>
      </c>
      <c r="M2814" t="b">
        <v>1</v>
      </c>
      <c r="N2814" t="s">
        <v>8269</v>
      </c>
      <c r="O2814">
        <f t="shared" si="132"/>
        <v>122</v>
      </c>
      <c r="P2814" s="6">
        <f t="shared" si="133"/>
        <v>27.73</v>
      </c>
      <c r="Q2814" s="12" t="s">
        <v>8315</v>
      </c>
      <c r="R2814" t="s">
        <v>8316</v>
      </c>
      <c r="S2814">
        <f t="shared" si="134"/>
        <v>2015</v>
      </c>
    </row>
    <row r="2815" spans="1:19" ht="16" x14ac:dyDescent="0.2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 s="10">
        <v>41922.458333333336</v>
      </c>
      <c r="J2815" s="10">
        <v>41900.243159722224</v>
      </c>
      <c r="K2815" t="b">
        <v>0</v>
      </c>
      <c r="L2815">
        <v>13</v>
      </c>
      <c r="M2815" t="b">
        <v>1</v>
      </c>
      <c r="N2815" t="s">
        <v>8269</v>
      </c>
      <c r="O2815">
        <f t="shared" si="132"/>
        <v>133</v>
      </c>
      <c r="P2815" s="6">
        <f t="shared" si="133"/>
        <v>51.23</v>
      </c>
      <c r="Q2815" s="12" t="s">
        <v>8315</v>
      </c>
      <c r="R2815" t="s">
        <v>8316</v>
      </c>
      <c r="S2815">
        <f t="shared" si="134"/>
        <v>2014</v>
      </c>
    </row>
    <row r="2816" spans="1:19" ht="32" x14ac:dyDescent="0.2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 s="10">
        <v>42483.428240740745</v>
      </c>
      <c r="J2816" s="10">
        <v>42453.428240740745</v>
      </c>
      <c r="K2816" t="b">
        <v>0</v>
      </c>
      <c r="L2816">
        <v>1</v>
      </c>
      <c r="M2816" t="b">
        <v>0</v>
      </c>
      <c r="N2816" t="s">
        <v>8269</v>
      </c>
      <c r="O2816">
        <f t="shared" si="132"/>
        <v>1</v>
      </c>
      <c r="P2816" s="6">
        <f t="shared" si="133"/>
        <v>5</v>
      </c>
      <c r="Q2816" s="12" t="s">
        <v>8315</v>
      </c>
      <c r="R2816" t="s">
        <v>8316</v>
      </c>
      <c r="S2816">
        <f t="shared" si="134"/>
        <v>2016</v>
      </c>
    </row>
    <row r="2817" spans="1:19" ht="32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 s="10">
        <v>41812.875</v>
      </c>
      <c r="J2817" s="10">
        <v>41811.555462962962</v>
      </c>
      <c r="K2817" t="b">
        <v>0</v>
      </c>
      <c r="L2817">
        <v>4</v>
      </c>
      <c r="M2817" t="b">
        <v>0</v>
      </c>
      <c r="N2817" t="s">
        <v>8269</v>
      </c>
      <c r="O2817">
        <f t="shared" si="132"/>
        <v>5</v>
      </c>
      <c r="P2817" s="6">
        <f t="shared" si="133"/>
        <v>5.75</v>
      </c>
      <c r="Q2817" s="12" t="s">
        <v>8315</v>
      </c>
      <c r="R2817" t="s">
        <v>8316</v>
      </c>
      <c r="S2817">
        <f t="shared" si="134"/>
        <v>2014</v>
      </c>
    </row>
    <row r="2818" spans="1:19" ht="32" x14ac:dyDescent="0.2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 s="10">
        <v>42818.523541666669</v>
      </c>
      <c r="J2818" s="10">
        <v>42788.565208333333</v>
      </c>
      <c r="K2818" t="b">
        <v>0</v>
      </c>
      <c r="L2818">
        <v>16</v>
      </c>
      <c r="M2818" t="b">
        <v>0</v>
      </c>
      <c r="N2818" t="s">
        <v>8269</v>
      </c>
      <c r="O2818">
        <f t="shared" si="132"/>
        <v>108</v>
      </c>
      <c r="P2818" s="6">
        <f t="shared" si="133"/>
        <v>33.75</v>
      </c>
      <c r="Q2818" s="12" t="s">
        <v>8315</v>
      </c>
      <c r="R2818" t="s">
        <v>8316</v>
      </c>
      <c r="S2818">
        <f t="shared" si="134"/>
        <v>2017</v>
      </c>
    </row>
    <row r="2819" spans="1:19" ht="32" x14ac:dyDescent="0.2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 s="10">
        <v>42825.957638888889</v>
      </c>
      <c r="J2819" s="10">
        <v>42789.462430555555</v>
      </c>
      <c r="K2819" t="b">
        <v>0</v>
      </c>
      <c r="L2819">
        <v>22</v>
      </c>
      <c r="M2819" t="b">
        <v>0</v>
      </c>
      <c r="N2819" t="s">
        <v>8269</v>
      </c>
      <c r="O2819">
        <f t="shared" si="132"/>
        <v>128</v>
      </c>
      <c r="P2819" s="6">
        <f t="shared" si="133"/>
        <v>29.05</v>
      </c>
      <c r="Q2819" s="12" t="s">
        <v>8315</v>
      </c>
      <c r="R2819" t="s">
        <v>8316</v>
      </c>
      <c r="S2819">
        <f t="shared" si="134"/>
        <v>2017</v>
      </c>
    </row>
    <row r="2820" spans="1:19" ht="32" x14ac:dyDescent="0.2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 s="10">
        <v>42841.833333333328</v>
      </c>
      <c r="J2820" s="10">
        <v>42800.753333333334</v>
      </c>
      <c r="K2820" t="b">
        <v>0</v>
      </c>
      <c r="L2820">
        <v>8</v>
      </c>
      <c r="M2820" t="b">
        <v>0</v>
      </c>
      <c r="N2820" t="s">
        <v>8269</v>
      </c>
      <c r="O2820">
        <f t="shared" si="132"/>
        <v>52</v>
      </c>
      <c r="P2820" s="6">
        <f t="shared" si="133"/>
        <v>32.25</v>
      </c>
      <c r="Q2820" s="12" t="s">
        <v>8315</v>
      </c>
      <c r="R2820" t="s">
        <v>8316</v>
      </c>
      <c r="S2820">
        <f t="shared" si="134"/>
        <v>2017</v>
      </c>
    </row>
    <row r="2821" spans="1:19" ht="32" x14ac:dyDescent="0.2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 s="10">
        <v>41805.666666666664</v>
      </c>
      <c r="J2821" s="10">
        <v>41779.310034722221</v>
      </c>
      <c r="K2821" t="b">
        <v>1</v>
      </c>
      <c r="L2821">
        <v>15</v>
      </c>
      <c r="M2821" t="b">
        <v>1</v>
      </c>
      <c r="N2821" t="s">
        <v>8269</v>
      </c>
      <c r="O2821">
        <f t="shared" si="132"/>
        <v>109</v>
      </c>
      <c r="P2821" s="6">
        <f t="shared" si="133"/>
        <v>36.33</v>
      </c>
      <c r="Q2821" s="12" t="s">
        <v>8315</v>
      </c>
      <c r="R2821" t="s">
        <v>8316</v>
      </c>
      <c r="S2821">
        <f t="shared" si="134"/>
        <v>2014</v>
      </c>
    </row>
    <row r="2822" spans="1:19" ht="32" x14ac:dyDescent="0.2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 s="10">
        <v>42786.368078703701</v>
      </c>
      <c r="J2822" s="10">
        <v>42758.368078703701</v>
      </c>
      <c r="K2822" t="b">
        <v>0</v>
      </c>
      <c r="L2822">
        <v>25</v>
      </c>
      <c r="M2822" t="b">
        <v>1</v>
      </c>
      <c r="N2822" t="s">
        <v>8269</v>
      </c>
      <c r="O2822">
        <f t="shared" si="132"/>
        <v>133</v>
      </c>
      <c r="P2822" s="6">
        <f t="shared" si="133"/>
        <v>26.61</v>
      </c>
      <c r="Q2822" s="12" t="s">
        <v>8315</v>
      </c>
      <c r="R2822" t="s">
        <v>8316</v>
      </c>
      <c r="S2822">
        <f t="shared" si="134"/>
        <v>2017</v>
      </c>
    </row>
    <row r="2823" spans="1:19" ht="32" x14ac:dyDescent="0.2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 s="10">
        <v>42264.165972222225</v>
      </c>
      <c r="J2823" s="10">
        <v>42232.702546296292</v>
      </c>
      <c r="K2823" t="b">
        <v>0</v>
      </c>
      <c r="L2823">
        <v>14</v>
      </c>
      <c r="M2823" t="b">
        <v>1</v>
      </c>
      <c r="N2823" t="s">
        <v>8269</v>
      </c>
      <c r="O2823">
        <f t="shared" si="132"/>
        <v>114</v>
      </c>
      <c r="P2823" s="6">
        <f t="shared" si="133"/>
        <v>40.71</v>
      </c>
      <c r="Q2823" s="12" t="s">
        <v>8315</v>
      </c>
      <c r="R2823" t="s">
        <v>8316</v>
      </c>
      <c r="S2823">
        <f t="shared" si="134"/>
        <v>2015</v>
      </c>
    </row>
    <row r="2824" spans="1:19" ht="32" x14ac:dyDescent="0.2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 s="10">
        <v>42035.585486111115</v>
      </c>
      <c r="J2824" s="10">
        <v>41990.585486111115</v>
      </c>
      <c r="K2824" t="b">
        <v>0</v>
      </c>
      <c r="L2824">
        <v>16</v>
      </c>
      <c r="M2824" t="b">
        <v>1</v>
      </c>
      <c r="N2824" t="s">
        <v>8269</v>
      </c>
      <c r="O2824">
        <f t="shared" si="132"/>
        <v>108</v>
      </c>
      <c r="P2824" s="6">
        <f t="shared" si="133"/>
        <v>33.75</v>
      </c>
      <c r="Q2824" s="12" t="s">
        <v>8315</v>
      </c>
      <c r="R2824" t="s">
        <v>8316</v>
      </c>
      <c r="S2824">
        <f t="shared" si="134"/>
        <v>2014</v>
      </c>
    </row>
    <row r="2825" spans="1:19" ht="32" x14ac:dyDescent="0.2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 s="10">
        <v>41928.165972222225</v>
      </c>
      <c r="J2825" s="10">
        <v>41914.100289351853</v>
      </c>
      <c r="K2825" t="b">
        <v>0</v>
      </c>
      <c r="L2825">
        <v>15</v>
      </c>
      <c r="M2825" t="b">
        <v>1</v>
      </c>
      <c r="N2825" t="s">
        <v>8269</v>
      </c>
      <c r="O2825">
        <f t="shared" si="132"/>
        <v>107</v>
      </c>
      <c r="P2825" s="6">
        <f t="shared" si="133"/>
        <v>35.799999999999997</v>
      </c>
      <c r="Q2825" s="12" t="s">
        <v>8315</v>
      </c>
      <c r="R2825" t="s">
        <v>8316</v>
      </c>
      <c r="S2825">
        <f t="shared" si="134"/>
        <v>2014</v>
      </c>
    </row>
    <row r="2826" spans="1:19" ht="32" x14ac:dyDescent="0.2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 s="10">
        <v>42112.025694444441</v>
      </c>
      <c r="J2826" s="10">
        <v>42053.106111111112</v>
      </c>
      <c r="K2826" t="b">
        <v>0</v>
      </c>
      <c r="L2826">
        <v>13</v>
      </c>
      <c r="M2826" t="b">
        <v>1</v>
      </c>
      <c r="N2826" t="s">
        <v>8269</v>
      </c>
      <c r="O2826">
        <f t="shared" ref="O2826:O2889" si="135">ROUND(E2826/D2826*100,0)</f>
        <v>130</v>
      </c>
      <c r="P2826" s="6">
        <f t="shared" ref="P2826:P2889" si="136">IFERROR(ROUND(E2826/L2826,2),"0")</f>
        <v>50</v>
      </c>
      <c r="Q2826" s="12" t="s">
        <v>8315</v>
      </c>
      <c r="R2826" t="s">
        <v>8316</v>
      </c>
      <c r="S2826">
        <f t="shared" ref="S2826:S2889" si="137">YEAR(J2826)</f>
        <v>2015</v>
      </c>
    </row>
    <row r="2827" spans="1:19" ht="32" x14ac:dyDescent="0.2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 s="10">
        <v>42492.958333333328</v>
      </c>
      <c r="J2827" s="10">
        <v>42479.432291666672</v>
      </c>
      <c r="K2827" t="b">
        <v>0</v>
      </c>
      <c r="L2827">
        <v>44</v>
      </c>
      <c r="M2827" t="b">
        <v>1</v>
      </c>
      <c r="N2827" t="s">
        <v>8269</v>
      </c>
      <c r="O2827">
        <f t="shared" si="135"/>
        <v>315</v>
      </c>
      <c r="P2827" s="6">
        <f t="shared" si="136"/>
        <v>35.799999999999997</v>
      </c>
      <c r="Q2827" s="12" t="s">
        <v>8315</v>
      </c>
      <c r="R2827" t="s">
        <v>8316</v>
      </c>
      <c r="S2827">
        <f t="shared" si="137"/>
        <v>2016</v>
      </c>
    </row>
    <row r="2828" spans="1:19" ht="32" x14ac:dyDescent="0.2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 s="10">
        <v>42070.204861111109</v>
      </c>
      <c r="J2828" s="10">
        <v>42056.091631944444</v>
      </c>
      <c r="K2828" t="b">
        <v>0</v>
      </c>
      <c r="L2828">
        <v>20</v>
      </c>
      <c r="M2828" t="b">
        <v>1</v>
      </c>
      <c r="N2828" t="s">
        <v>8269</v>
      </c>
      <c r="O2828">
        <f t="shared" si="135"/>
        <v>218</v>
      </c>
      <c r="P2828" s="6">
        <f t="shared" si="136"/>
        <v>54.5</v>
      </c>
      <c r="Q2828" s="12" t="s">
        <v>8315</v>
      </c>
      <c r="R2828" t="s">
        <v>8316</v>
      </c>
      <c r="S2828">
        <f t="shared" si="137"/>
        <v>2015</v>
      </c>
    </row>
    <row r="2829" spans="1:19" ht="32" x14ac:dyDescent="0.2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 s="10">
        <v>42137.067557870367</v>
      </c>
      <c r="J2829" s="10">
        <v>42107.067557870367</v>
      </c>
      <c r="K2829" t="b">
        <v>0</v>
      </c>
      <c r="L2829">
        <v>18</v>
      </c>
      <c r="M2829" t="b">
        <v>1</v>
      </c>
      <c r="N2829" t="s">
        <v>8269</v>
      </c>
      <c r="O2829">
        <f t="shared" si="135"/>
        <v>221</v>
      </c>
      <c r="P2829" s="6">
        <f t="shared" si="136"/>
        <v>61.39</v>
      </c>
      <c r="Q2829" s="12" t="s">
        <v>8315</v>
      </c>
      <c r="R2829" t="s">
        <v>8316</v>
      </c>
      <c r="S2829">
        <f t="shared" si="137"/>
        <v>2015</v>
      </c>
    </row>
    <row r="2830" spans="1:19" ht="32" x14ac:dyDescent="0.2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 s="10">
        <v>41859.936111111107</v>
      </c>
      <c r="J2830" s="10">
        <v>41830.545694444445</v>
      </c>
      <c r="K2830" t="b">
        <v>0</v>
      </c>
      <c r="L2830">
        <v>18</v>
      </c>
      <c r="M2830" t="b">
        <v>1</v>
      </c>
      <c r="N2830" t="s">
        <v>8269</v>
      </c>
      <c r="O2830">
        <f t="shared" si="135"/>
        <v>223</v>
      </c>
      <c r="P2830" s="6">
        <f t="shared" si="136"/>
        <v>61.94</v>
      </c>
      <c r="Q2830" s="12" t="s">
        <v>8315</v>
      </c>
      <c r="R2830" t="s">
        <v>8316</v>
      </c>
      <c r="S2830">
        <f t="shared" si="137"/>
        <v>2014</v>
      </c>
    </row>
    <row r="2831" spans="1:19" ht="32" x14ac:dyDescent="0.2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 s="10">
        <v>42496.845543981486</v>
      </c>
      <c r="J2831" s="10">
        <v>42446.845543981486</v>
      </c>
      <c r="K2831" t="b">
        <v>0</v>
      </c>
      <c r="L2831">
        <v>12</v>
      </c>
      <c r="M2831" t="b">
        <v>1</v>
      </c>
      <c r="N2831" t="s">
        <v>8269</v>
      </c>
      <c r="O2831">
        <f t="shared" si="135"/>
        <v>100</v>
      </c>
      <c r="P2831" s="6">
        <f t="shared" si="136"/>
        <v>41.67</v>
      </c>
      <c r="Q2831" s="12" t="s">
        <v>8315</v>
      </c>
      <c r="R2831" t="s">
        <v>8316</v>
      </c>
      <c r="S2831">
        <f t="shared" si="137"/>
        <v>2016</v>
      </c>
    </row>
    <row r="2832" spans="1:19" ht="16" x14ac:dyDescent="0.2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 s="10">
        <v>42154.756944444445</v>
      </c>
      <c r="J2832" s="10">
        <v>42140.712314814809</v>
      </c>
      <c r="K2832" t="b">
        <v>0</v>
      </c>
      <c r="L2832">
        <v>38</v>
      </c>
      <c r="M2832" t="b">
        <v>1</v>
      </c>
      <c r="N2832" t="s">
        <v>8269</v>
      </c>
      <c r="O2832">
        <f t="shared" si="135"/>
        <v>184</v>
      </c>
      <c r="P2832" s="6">
        <f t="shared" si="136"/>
        <v>24.21</v>
      </c>
      <c r="Q2832" s="12" t="s">
        <v>8315</v>
      </c>
      <c r="R2832" t="s">
        <v>8316</v>
      </c>
      <c r="S2832">
        <f t="shared" si="137"/>
        <v>2015</v>
      </c>
    </row>
    <row r="2833" spans="1:19" ht="32" x14ac:dyDescent="0.2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 s="10">
        <v>42172.503495370373</v>
      </c>
      <c r="J2833" s="10">
        <v>42152.503495370373</v>
      </c>
      <c r="K2833" t="b">
        <v>0</v>
      </c>
      <c r="L2833">
        <v>3</v>
      </c>
      <c r="M2833" t="b">
        <v>1</v>
      </c>
      <c r="N2833" t="s">
        <v>8269</v>
      </c>
      <c r="O2833">
        <f t="shared" si="135"/>
        <v>122</v>
      </c>
      <c r="P2833" s="6">
        <f t="shared" si="136"/>
        <v>203.33</v>
      </c>
      <c r="Q2833" s="12" t="s">
        <v>8315</v>
      </c>
      <c r="R2833" t="s">
        <v>8316</v>
      </c>
      <c r="S2833">
        <f t="shared" si="137"/>
        <v>2015</v>
      </c>
    </row>
    <row r="2834" spans="1:19" ht="32" x14ac:dyDescent="0.2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 s="10">
        <v>41838.991944444446</v>
      </c>
      <c r="J2834" s="10">
        <v>41808.991944444446</v>
      </c>
      <c r="K2834" t="b">
        <v>0</v>
      </c>
      <c r="L2834">
        <v>18</v>
      </c>
      <c r="M2834" t="b">
        <v>1</v>
      </c>
      <c r="N2834" t="s">
        <v>8269</v>
      </c>
      <c r="O2834">
        <f t="shared" si="135"/>
        <v>211</v>
      </c>
      <c r="P2834" s="6">
        <f t="shared" si="136"/>
        <v>58.61</v>
      </c>
      <c r="Q2834" s="12" t="s">
        <v>8315</v>
      </c>
      <c r="R2834" t="s">
        <v>8316</v>
      </c>
      <c r="S2834">
        <f t="shared" si="137"/>
        <v>2014</v>
      </c>
    </row>
    <row r="2835" spans="1:19" ht="32" x14ac:dyDescent="0.2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 s="10">
        <v>42582.873611111107</v>
      </c>
      <c r="J2835" s="10">
        <v>42544.814328703702</v>
      </c>
      <c r="K2835" t="b">
        <v>0</v>
      </c>
      <c r="L2835">
        <v>21</v>
      </c>
      <c r="M2835" t="b">
        <v>1</v>
      </c>
      <c r="N2835" t="s">
        <v>8269</v>
      </c>
      <c r="O2835">
        <f t="shared" si="135"/>
        <v>124</v>
      </c>
      <c r="P2835" s="6">
        <f t="shared" si="136"/>
        <v>29.43</v>
      </c>
      <c r="Q2835" s="12" t="s">
        <v>8315</v>
      </c>
      <c r="R2835" t="s">
        <v>8316</v>
      </c>
      <c r="S2835">
        <f t="shared" si="137"/>
        <v>2016</v>
      </c>
    </row>
    <row r="2836" spans="1:19" ht="32" x14ac:dyDescent="0.2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 s="10">
        <v>42063.207638888889</v>
      </c>
      <c r="J2836" s="10">
        <v>42053.733078703706</v>
      </c>
      <c r="K2836" t="b">
        <v>0</v>
      </c>
      <c r="L2836">
        <v>14</v>
      </c>
      <c r="M2836" t="b">
        <v>1</v>
      </c>
      <c r="N2836" t="s">
        <v>8269</v>
      </c>
      <c r="O2836">
        <f t="shared" si="135"/>
        <v>130</v>
      </c>
      <c r="P2836" s="6">
        <f t="shared" si="136"/>
        <v>46.43</v>
      </c>
      <c r="Q2836" s="12" t="s">
        <v>8315</v>
      </c>
      <c r="R2836" t="s">
        <v>8316</v>
      </c>
      <c r="S2836">
        <f t="shared" si="137"/>
        <v>2015</v>
      </c>
    </row>
    <row r="2837" spans="1:19" ht="32" x14ac:dyDescent="0.2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 s="10">
        <v>42096.662858796291</v>
      </c>
      <c r="J2837" s="10">
        <v>42036.704525462963</v>
      </c>
      <c r="K2837" t="b">
        <v>0</v>
      </c>
      <c r="L2837">
        <v>39</v>
      </c>
      <c r="M2837" t="b">
        <v>1</v>
      </c>
      <c r="N2837" t="s">
        <v>8269</v>
      </c>
      <c r="O2837">
        <f t="shared" si="135"/>
        <v>152</v>
      </c>
      <c r="P2837" s="6">
        <f t="shared" si="136"/>
        <v>19.489999999999998</v>
      </c>
      <c r="Q2837" s="12" t="s">
        <v>8315</v>
      </c>
      <c r="R2837" t="s">
        <v>8316</v>
      </c>
      <c r="S2837">
        <f t="shared" si="137"/>
        <v>2015</v>
      </c>
    </row>
    <row r="2838" spans="1:19" ht="32" x14ac:dyDescent="0.2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 s="10">
        <v>42510.479861111111</v>
      </c>
      <c r="J2838" s="10">
        <v>42480.479861111111</v>
      </c>
      <c r="K2838" t="b">
        <v>0</v>
      </c>
      <c r="L2838">
        <v>36</v>
      </c>
      <c r="M2838" t="b">
        <v>1</v>
      </c>
      <c r="N2838" t="s">
        <v>8269</v>
      </c>
      <c r="O2838">
        <f t="shared" si="135"/>
        <v>126</v>
      </c>
      <c r="P2838" s="6">
        <f t="shared" si="136"/>
        <v>17.53</v>
      </c>
      <c r="Q2838" s="12" t="s">
        <v>8315</v>
      </c>
      <c r="R2838" t="s">
        <v>8316</v>
      </c>
      <c r="S2838">
        <f t="shared" si="137"/>
        <v>2016</v>
      </c>
    </row>
    <row r="2839" spans="1:19" ht="32" x14ac:dyDescent="0.2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 s="10">
        <v>41866.527222222227</v>
      </c>
      <c r="J2839" s="10">
        <v>41852.527222222227</v>
      </c>
      <c r="K2839" t="b">
        <v>0</v>
      </c>
      <c r="L2839">
        <v>19</v>
      </c>
      <c r="M2839" t="b">
        <v>1</v>
      </c>
      <c r="N2839" t="s">
        <v>8269</v>
      </c>
      <c r="O2839">
        <f t="shared" si="135"/>
        <v>190</v>
      </c>
      <c r="P2839" s="6">
        <f t="shared" si="136"/>
        <v>50</v>
      </c>
      <c r="Q2839" s="12" t="s">
        <v>8315</v>
      </c>
      <c r="R2839" t="s">
        <v>8316</v>
      </c>
      <c r="S2839">
        <f t="shared" si="137"/>
        <v>2014</v>
      </c>
    </row>
    <row r="2840" spans="1:19" ht="32" x14ac:dyDescent="0.2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 s="10">
        <v>42672.125</v>
      </c>
      <c r="J2840" s="10">
        <v>42643.632858796293</v>
      </c>
      <c r="K2840" t="b">
        <v>0</v>
      </c>
      <c r="L2840">
        <v>12</v>
      </c>
      <c r="M2840" t="b">
        <v>1</v>
      </c>
      <c r="N2840" t="s">
        <v>8269</v>
      </c>
      <c r="O2840">
        <f t="shared" si="135"/>
        <v>139</v>
      </c>
      <c r="P2840" s="6">
        <f t="shared" si="136"/>
        <v>57.92</v>
      </c>
      <c r="Q2840" s="12" t="s">
        <v>8315</v>
      </c>
      <c r="R2840" t="s">
        <v>8316</v>
      </c>
      <c r="S2840">
        <f t="shared" si="137"/>
        <v>2016</v>
      </c>
    </row>
    <row r="2841" spans="1:19" ht="32" x14ac:dyDescent="0.2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 s="10">
        <v>41882.833333333336</v>
      </c>
      <c r="J2841" s="10">
        <v>41841.820486111115</v>
      </c>
      <c r="K2841" t="b">
        <v>0</v>
      </c>
      <c r="L2841">
        <v>30</v>
      </c>
      <c r="M2841" t="b">
        <v>1</v>
      </c>
      <c r="N2841" t="s">
        <v>8269</v>
      </c>
      <c r="O2841">
        <f t="shared" si="135"/>
        <v>215</v>
      </c>
      <c r="P2841" s="6">
        <f t="shared" si="136"/>
        <v>35.770000000000003</v>
      </c>
      <c r="Q2841" s="12" t="s">
        <v>8315</v>
      </c>
      <c r="R2841" t="s">
        <v>8316</v>
      </c>
      <c r="S2841">
        <f t="shared" si="137"/>
        <v>2014</v>
      </c>
    </row>
    <row r="2842" spans="1:19" ht="32" x14ac:dyDescent="0.2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 s="10">
        <v>42142.249814814815</v>
      </c>
      <c r="J2842" s="10">
        <v>42121.249814814815</v>
      </c>
      <c r="K2842" t="b">
        <v>0</v>
      </c>
      <c r="L2842">
        <v>10</v>
      </c>
      <c r="M2842" t="b">
        <v>1</v>
      </c>
      <c r="N2842" t="s">
        <v>8269</v>
      </c>
      <c r="O2842">
        <f t="shared" si="135"/>
        <v>158</v>
      </c>
      <c r="P2842" s="6">
        <f t="shared" si="136"/>
        <v>79.099999999999994</v>
      </c>
      <c r="Q2842" s="12" t="s">
        <v>8315</v>
      </c>
      <c r="R2842" t="s">
        <v>8316</v>
      </c>
      <c r="S2842">
        <f t="shared" si="137"/>
        <v>2015</v>
      </c>
    </row>
    <row r="2843" spans="1:19" ht="32" x14ac:dyDescent="0.2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 s="10">
        <v>42037.207638888889</v>
      </c>
      <c r="J2843" s="10">
        <v>42020.846666666665</v>
      </c>
      <c r="K2843" t="b">
        <v>0</v>
      </c>
      <c r="L2843">
        <v>10</v>
      </c>
      <c r="M2843" t="b">
        <v>1</v>
      </c>
      <c r="N2843" t="s">
        <v>8269</v>
      </c>
      <c r="O2843">
        <f t="shared" si="135"/>
        <v>110</v>
      </c>
      <c r="P2843" s="6">
        <f t="shared" si="136"/>
        <v>55</v>
      </c>
      <c r="Q2843" s="12" t="s">
        <v>8315</v>
      </c>
      <c r="R2843" t="s">
        <v>8316</v>
      </c>
      <c r="S2843">
        <f t="shared" si="137"/>
        <v>2015</v>
      </c>
    </row>
    <row r="2844" spans="1:19" ht="32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 s="10">
        <v>42225.666666666672</v>
      </c>
      <c r="J2844" s="10">
        <v>42214.6956712963</v>
      </c>
      <c r="K2844" t="b">
        <v>0</v>
      </c>
      <c r="L2844">
        <v>7</v>
      </c>
      <c r="M2844" t="b">
        <v>1</v>
      </c>
      <c r="N2844" t="s">
        <v>8269</v>
      </c>
      <c r="O2844">
        <f t="shared" si="135"/>
        <v>106</v>
      </c>
      <c r="P2844" s="6">
        <f t="shared" si="136"/>
        <v>75.709999999999994</v>
      </c>
      <c r="Q2844" s="12" t="s">
        <v>8315</v>
      </c>
      <c r="R2844" t="s">
        <v>8316</v>
      </c>
      <c r="S2844">
        <f t="shared" si="137"/>
        <v>2015</v>
      </c>
    </row>
    <row r="2845" spans="1:19" ht="32" x14ac:dyDescent="0.2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 s="10">
        <v>42198.041666666672</v>
      </c>
      <c r="J2845" s="10">
        <v>42177.761782407411</v>
      </c>
      <c r="K2845" t="b">
        <v>0</v>
      </c>
      <c r="L2845">
        <v>18</v>
      </c>
      <c r="M2845" t="b">
        <v>1</v>
      </c>
      <c r="N2845" t="s">
        <v>8269</v>
      </c>
      <c r="O2845">
        <f t="shared" si="135"/>
        <v>132</v>
      </c>
      <c r="P2845" s="6">
        <f t="shared" si="136"/>
        <v>36.67</v>
      </c>
      <c r="Q2845" s="12" t="s">
        <v>8315</v>
      </c>
      <c r="R2845" t="s">
        <v>8316</v>
      </c>
      <c r="S2845">
        <f t="shared" si="137"/>
        <v>2015</v>
      </c>
    </row>
    <row r="2846" spans="1:19" ht="32" x14ac:dyDescent="0.2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 s="10">
        <v>42319.802858796298</v>
      </c>
      <c r="J2846" s="10">
        <v>42289.761192129634</v>
      </c>
      <c r="K2846" t="b">
        <v>0</v>
      </c>
      <c r="L2846">
        <v>8</v>
      </c>
      <c r="M2846" t="b">
        <v>1</v>
      </c>
      <c r="N2846" t="s">
        <v>8269</v>
      </c>
      <c r="O2846">
        <f t="shared" si="135"/>
        <v>126</v>
      </c>
      <c r="P2846" s="6">
        <f t="shared" si="136"/>
        <v>78.88</v>
      </c>
      <c r="Q2846" s="12" t="s">
        <v>8315</v>
      </c>
      <c r="R2846" t="s">
        <v>8316</v>
      </c>
      <c r="S2846">
        <f t="shared" si="137"/>
        <v>2015</v>
      </c>
    </row>
    <row r="2847" spans="1:19" ht="32" x14ac:dyDescent="0.2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 s="10">
        <v>42583.791666666672</v>
      </c>
      <c r="J2847" s="10">
        <v>42555.671944444446</v>
      </c>
      <c r="K2847" t="b">
        <v>0</v>
      </c>
      <c r="L2847">
        <v>25</v>
      </c>
      <c r="M2847" t="b">
        <v>1</v>
      </c>
      <c r="N2847" t="s">
        <v>8269</v>
      </c>
      <c r="O2847">
        <f t="shared" si="135"/>
        <v>105</v>
      </c>
      <c r="P2847" s="6">
        <f t="shared" si="136"/>
        <v>21.1</v>
      </c>
      <c r="Q2847" s="12" t="s">
        <v>8315</v>
      </c>
      <c r="R2847" t="s">
        <v>8316</v>
      </c>
      <c r="S2847">
        <f t="shared" si="137"/>
        <v>2016</v>
      </c>
    </row>
    <row r="2848" spans="1:19" ht="16" x14ac:dyDescent="0.2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 s="10">
        <v>42176.570393518516</v>
      </c>
      <c r="J2848" s="10">
        <v>42146.570393518516</v>
      </c>
      <c r="K2848" t="b">
        <v>0</v>
      </c>
      <c r="L2848">
        <v>9</v>
      </c>
      <c r="M2848" t="b">
        <v>1</v>
      </c>
      <c r="N2848" t="s">
        <v>8269</v>
      </c>
      <c r="O2848">
        <f t="shared" si="135"/>
        <v>100</v>
      </c>
      <c r="P2848" s="6">
        <f t="shared" si="136"/>
        <v>55.56</v>
      </c>
      <c r="Q2848" s="12" t="s">
        <v>8315</v>
      </c>
      <c r="R2848" t="s">
        <v>8316</v>
      </c>
      <c r="S2848">
        <f t="shared" si="137"/>
        <v>2015</v>
      </c>
    </row>
    <row r="2849" spans="1:19" ht="32" x14ac:dyDescent="0.2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 s="10">
        <v>42460.720555555556</v>
      </c>
      <c r="J2849" s="10">
        <v>42430.762222222227</v>
      </c>
      <c r="K2849" t="b">
        <v>0</v>
      </c>
      <c r="L2849">
        <v>14</v>
      </c>
      <c r="M2849" t="b">
        <v>1</v>
      </c>
      <c r="N2849" t="s">
        <v>8269</v>
      </c>
      <c r="O2849">
        <f t="shared" si="135"/>
        <v>100</v>
      </c>
      <c r="P2849" s="6">
        <f t="shared" si="136"/>
        <v>35.71</v>
      </c>
      <c r="Q2849" s="12" t="s">
        <v>8315</v>
      </c>
      <c r="R2849" t="s">
        <v>8316</v>
      </c>
      <c r="S2849">
        <f t="shared" si="137"/>
        <v>2016</v>
      </c>
    </row>
    <row r="2850" spans="1:19" ht="32" x14ac:dyDescent="0.2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 s="10">
        <v>42548.791666666672</v>
      </c>
      <c r="J2850" s="10">
        <v>42503.539976851855</v>
      </c>
      <c r="K2850" t="b">
        <v>0</v>
      </c>
      <c r="L2850">
        <v>28</v>
      </c>
      <c r="M2850" t="b">
        <v>1</v>
      </c>
      <c r="N2850" t="s">
        <v>8269</v>
      </c>
      <c r="O2850">
        <f t="shared" si="135"/>
        <v>127</v>
      </c>
      <c r="P2850" s="6">
        <f t="shared" si="136"/>
        <v>22.61</v>
      </c>
      <c r="Q2850" s="12" t="s">
        <v>8315</v>
      </c>
      <c r="R2850" t="s">
        <v>8316</v>
      </c>
      <c r="S2850">
        <f t="shared" si="137"/>
        <v>2016</v>
      </c>
    </row>
    <row r="2851" spans="1:19" ht="32" x14ac:dyDescent="0.2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 s="10">
        <v>42246</v>
      </c>
      <c r="J2851" s="10">
        <v>42220.79487268519</v>
      </c>
      <c r="K2851" t="b">
        <v>0</v>
      </c>
      <c r="L2851">
        <v>17</v>
      </c>
      <c r="M2851" t="b">
        <v>1</v>
      </c>
      <c r="N2851" t="s">
        <v>8269</v>
      </c>
      <c r="O2851">
        <f t="shared" si="135"/>
        <v>202</v>
      </c>
      <c r="P2851" s="6">
        <f t="shared" si="136"/>
        <v>59.41</v>
      </c>
      <c r="Q2851" s="12" t="s">
        <v>8315</v>
      </c>
      <c r="R2851" t="s">
        <v>8316</v>
      </c>
      <c r="S2851">
        <f t="shared" si="137"/>
        <v>2015</v>
      </c>
    </row>
    <row r="2852" spans="1:19" ht="32" x14ac:dyDescent="0.2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 s="10">
        <v>42402.478981481487</v>
      </c>
      <c r="J2852" s="10">
        <v>42381.478981481487</v>
      </c>
      <c r="K2852" t="b">
        <v>0</v>
      </c>
      <c r="L2852">
        <v>17</v>
      </c>
      <c r="M2852" t="b">
        <v>1</v>
      </c>
      <c r="N2852" t="s">
        <v>8269</v>
      </c>
      <c r="O2852">
        <f t="shared" si="135"/>
        <v>100</v>
      </c>
      <c r="P2852" s="6">
        <f t="shared" si="136"/>
        <v>29.41</v>
      </c>
      <c r="Q2852" s="12" t="s">
        <v>8315</v>
      </c>
      <c r="R2852" t="s">
        <v>8316</v>
      </c>
      <c r="S2852">
        <f t="shared" si="137"/>
        <v>2016</v>
      </c>
    </row>
    <row r="2853" spans="1:19" ht="32" x14ac:dyDescent="0.2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 s="10">
        <v>41861.665972222225</v>
      </c>
      <c r="J2853" s="10">
        <v>41828.646319444444</v>
      </c>
      <c r="K2853" t="b">
        <v>0</v>
      </c>
      <c r="L2853">
        <v>9</v>
      </c>
      <c r="M2853" t="b">
        <v>1</v>
      </c>
      <c r="N2853" t="s">
        <v>8269</v>
      </c>
      <c r="O2853">
        <f t="shared" si="135"/>
        <v>104</v>
      </c>
      <c r="P2853" s="6">
        <f t="shared" si="136"/>
        <v>57.78</v>
      </c>
      <c r="Q2853" s="12" t="s">
        <v>8315</v>
      </c>
      <c r="R2853" t="s">
        <v>8316</v>
      </c>
      <c r="S2853">
        <f t="shared" si="137"/>
        <v>2014</v>
      </c>
    </row>
    <row r="2854" spans="1:19" ht="16" x14ac:dyDescent="0.2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 s="10">
        <v>41912.666666666664</v>
      </c>
      <c r="J2854" s="10">
        <v>41882.585648148146</v>
      </c>
      <c r="K2854" t="b">
        <v>0</v>
      </c>
      <c r="L2854">
        <v>18</v>
      </c>
      <c r="M2854" t="b">
        <v>1</v>
      </c>
      <c r="N2854" t="s">
        <v>8269</v>
      </c>
      <c r="O2854">
        <f t="shared" si="135"/>
        <v>121</v>
      </c>
      <c r="P2854" s="6">
        <f t="shared" si="136"/>
        <v>33.67</v>
      </c>
      <c r="Q2854" s="12" t="s">
        <v>8315</v>
      </c>
      <c r="R2854" t="s">
        <v>8316</v>
      </c>
      <c r="S2854">
        <f t="shared" si="137"/>
        <v>2014</v>
      </c>
    </row>
    <row r="2855" spans="1:19" ht="16" x14ac:dyDescent="0.2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 s="10">
        <v>41805.666666666664</v>
      </c>
      <c r="J2855" s="10">
        <v>41779.724224537036</v>
      </c>
      <c r="K2855" t="b">
        <v>0</v>
      </c>
      <c r="L2855">
        <v>21</v>
      </c>
      <c r="M2855" t="b">
        <v>1</v>
      </c>
      <c r="N2855" t="s">
        <v>8269</v>
      </c>
      <c r="O2855">
        <f t="shared" si="135"/>
        <v>114</v>
      </c>
      <c r="P2855" s="6">
        <f t="shared" si="136"/>
        <v>27.14</v>
      </c>
      <c r="Q2855" s="12" t="s">
        <v>8315</v>
      </c>
      <c r="R2855" t="s">
        <v>8316</v>
      </c>
      <c r="S2855">
        <f t="shared" si="137"/>
        <v>2014</v>
      </c>
    </row>
    <row r="2856" spans="1:19" ht="32" x14ac:dyDescent="0.2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 s="10">
        <v>42062.716145833328</v>
      </c>
      <c r="J2856" s="10">
        <v>42032.716145833328</v>
      </c>
      <c r="K2856" t="b">
        <v>0</v>
      </c>
      <c r="L2856">
        <v>46</v>
      </c>
      <c r="M2856" t="b">
        <v>1</v>
      </c>
      <c r="N2856" t="s">
        <v>8269</v>
      </c>
      <c r="O2856">
        <f t="shared" si="135"/>
        <v>239</v>
      </c>
      <c r="P2856" s="6">
        <f t="shared" si="136"/>
        <v>26.02</v>
      </c>
      <c r="Q2856" s="12" t="s">
        <v>8315</v>
      </c>
      <c r="R2856" t="s">
        <v>8316</v>
      </c>
      <c r="S2856">
        <f t="shared" si="137"/>
        <v>2015</v>
      </c>
    </row>
    <row r="2857" spans="1:19" ht="32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 s="10">
        <v>42613.865405092598</v>
      </c>
      <c r="J2857" s="10">
        <v>42593.865405092598</v>
      </c>
      <c r="K2857" t="b">
        <v>0</v>
      </c>
      <c r="L2857">
        <v>8</v>
      </c>
      <c r="M2857" t="b">
        <v>1</v>
      </c>
      <c r="N2857" t="s">
        <v>8269</v>
      </c>
      <c r="O2857">
        <f t="shared" si="135"/>
        <v>100</v>
      </c>
      <c r="P2857" s="6">
        <f t="shared" si="136"/>
        <v>62.63</v>
      </c>
      <c r="Q2857" s="12" t="s">
        <v>8315</v>
      </c>
      <c r="R2857" t="s">
        <v>8316</v>
      </c>
      <c r="S2857">
        <f t="shared" si="137"/>
        <v>2016</v>
      </c>
    </row>
    <row r="2858" spans="1:19" ht="32" x14ac:dyDescent="0.2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 s="10">
        <v>41948.890567129631</v>
      </c>
      <c r="J2858" s="10">
        <v>41927.848900462966</v>
      </c>
      <c r="K2858" t="b">
        <v>0</v>
      </c>
      <c r="L2858">
        <v>9</v>
      </c>
      <c r="M2858" t="b">
        <v>1</v>
      </c>
      <c r="N2858" t="s">
        <v>8269</v>
      </c>
      <c r="O2858">
        <f t="shared" si="135"/>
        <v>106</v>
      </c>
      <c r="P2858" s="6">
        <f t="shared" si="136"/>
        <v>58.9</v>
      </c>
      <c r="Q2858" s="12" t="s">
        <v>8315</v>
      </c>
      <c r="R2858" t="s">
        <v>8316</v>
      </c>
      <c r="S2858">
        <f t="shared" si="137"/>
        <v>2014</v>
      </c>
    </row>
    <row r="2859" spans="1:19" ht="32" x14ac:dyDescent="0.2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 s="10">
        <v>42146.875</v>
      </c>
      <c r="J2859" s="10">
        <v>42128.431064814809</v>
      </c>
      <c r="K2859" t="b">
        <v>0</v>
      </c>
      <c r="L2859">
        <v>1</v>
      </c>
      <c r="M2859" t="b">
        <v>0</v>
      </c>
      <c r="N2859" t="s">
        <v>8269</v>
      </c>
      <c r="O2859">
        <f t="shared" si="135"/>
        <v>2</v>
      </c>
      <c r="P2859" s="6">
        <f t="shared" si="136"/>
        <v>10</v>
      </c>
      <c r="Q2859" s="12" t="s">
        <v>8315</v>
      </c>
      <c r="R2859" t="s">
        <v>8316</v>
      </c>
      <c r="S2859">
        <f t="shared" si="137"/>
        <v>2015</v>
      </c>
    </row>
    <row r="2860" spans="1:19" ht="32" x14ac:dyDescent="0.2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 s="10">
        <v>42155.644467592589</v>
      </c>
      <c r="J2860" s="10">
        <v>42125.644467592589</v>
      </c>
      <c r="K2860" t="b">
        <v>0</v>
      </c>
      <c r="L2860">
        <v>1</v>
      </c>
      <c r="M2860" t="b">
        <v>0</v>
      </c>
      <c r="N2860" t="s">
        <v>8269</v>
      </c>
      <c r="O2860">
        <f t="shared" si="135"/>
        <v>20</v>
      </c>
      <c r="P2860" s="6">
        <f t="shared" si="136"/>
        <v>100</v>
      </c>
      <c r="Q2860" s="12" t="s">
        <v>8315</v>
      </c>
      <c r="R2860" t="s">
        <v>8316</v>
      </c>
      <c r="S2860">
        <f t="shared" si="137"/>
        <v>2015</v>
      </c>
    </row>
    <row r="2861" spans="1:19" ht="16" x14ac:dyDescent="0.2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 s="10">
        <v>41920.16269675926</v>
      </c>
      <c r="J2861" s="10">
        <v>41890.16269675926</v>
      </c>
      <c r="K2861" t="b">
        <v>0</v>
      </c>
      <c r="L2861">
        <v>1</v>
      </c>
      <c r="M2861" t="b">
        <v>0</v>
      </c>
      <c r="N2861" t="s">
        <v>8269</v>
      </c>
      <c r="O2861">
        <f t="shared" si="135"/>
        <v>0</v>
      </c>
      <c r="P2861" s="6">
        <f t="shared" si="136"/>
        <v>1</v>
      </c>
      <c r="Q2861" s="12" t="s">
        <v>8315</v>
      </c>
      <c r="R2861" t="s">
        <v>8316</v>
      </c>
      <c r="S2861">
        <f t="shared" si="137"/>
        <v>2014</v>
      </c>
    </row>
    <row r="2862" spans="1:19" ht="32" x14ac:dyDescent="0.2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 s="10">
        <v>41899.872685185182</v>
      </c>
      <c r="J2862" s="10">
        <v>41869.872685185182</v>
      </c>
      <c r="K2862" t="b">
        <v>0</v>
      </c>
      <c r="L2862">
        <v>7</v>
      </c>
      <c r="M2862" t="b">
        <v>0</v>
      </c>
      <c r="N2862" t="s">
        <v>8269</v>
      </c>
      <c r="O2862">
        <f t="shared" si="135"/>
        <v>14</v>
      </c>
      <c r="P2862" s="6">
        <f t="shared" si="136"/>
        <v>10</v>
      </c>
      <c r="Q2862" s="12" t="s">
        <v>8315</v>
      </c>
      <c r="R2862" t="s">
        <v>8316</v>
      </c>
      <c r="S2862">
        <f t="shared" si="137"/>
        <v>2014</v>
      </c>
    </row>
    <row r="2863" spans="1:19" ht="16" x14ac:dyDescent="0.2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 s="10">
        <v>42339.249305555553</v>
      </c>
      <c r="J2863" s="10">
        <v>42305.670914351853</v>
      </c>
      <c r="K2863" t="b">
        <v>0</v>
      </c>
      <c r="L2863">
        <v>5</v>
      </c>
      <c r="M2863" t="b">
        <v>0</v>
      </c>
      <c r="N2863" t="s">
        <v>8269</v>
      </c>
      <c r="O2863">
        <f t="shared" si="135"/>
        <v>60</v>
      </c>
      <c r="P2863" s="6">
        <f t="shared" si="136"/>
        <v>60</v>
      </c>
      <c r="Q2863" s="12" t="s">
        <v>8315</v>
      </c>
      <c r="R2863" t="s">
        <v>8316</v>
      </c>
      <c r="S2863">
        <f t="shared" si="137"/>
        <v>2015</v>
      </c>
    </row>
    <row r="2864" spans="1:19" ht="32" x14ac:dyDescent="0.2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 s="10">
        <v>41768.286805555559</v>
      </c>
      <c r="J2864" s="10">
        <v>41761.810150462959</v>
      </c>
      <c r="K2864" t="b">
        <v>0</v>
      </c>
      <c r="L2864">
        <v>0</v>
      </c>
      <c r="M2864" t="b">
        <v>0</v>
      </c>
      <c r="N2864" t="s">
        <v>8269</v>
      </c>
      <c r="O2864">
        <f t="shared" si="135"/>
        <v>0</v>
      </c>
      <c r="P2864" s="6" t="str">
        <f t="shared" si="136"/>
        <v>0</v>
      </c>
      <c r="Q2864" s="12" t="s">
        <v>8315</v>
      </c>
      <c r="R2864" t="s">
        <v>8316</v>
      </c>
      <c r="S2864">
        <f t="shared" si="137"/>
        <v>2014</v>
      </c>
    </row>
    <row r="2865" spans="1:19" ht="32" x14ac:dyDescent="0.2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 s="10">
        <v>41958.833333333328</v>
      </c>
      <c r="J2865" s="10">
        <v>41928.690138888887</v>
      </c>
      <c r="K2865" t="b">
        <v>0</v>
      </c>
      <c r="L2865">
        <v>2</v>
      </c>
      <c r="M2865" t="b">
        <v>0</v>
      </c>
      <c r="N2865" t="s">
        <v>8269</v>
      </c>
      <c r="O2865">
        <f t="shared" si="135"/>
        <v>22</v>
      </c>
      <c r="P2865" s="6">
        <f t="shared" si="136"/>
        <v>55</v>
      </c>
      <c r="Q2865" s="12" t="s">
        <v>8315</v>
      </c>
      <c r="R2865" t="s">
        <v>8316</v>
      </c>
      <c r="S2865">
        <f t="shared" si="137"/>
        <v>2014</v>
      </c>
    </row>
    <row r="2866" spans="1:19" ht="32" x14ac:dyDescent="0.2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 s="10">
        <v>42505.848067129627</v>
      </c>
      <c r="J2866" s="10">
        <v>42475.848067129627</v>
      </c>
      <c r="K2866" t="b">
        <v>0</v>
      </c>
      <c r="L2866">
        <v>6</v>
      </c>
      <c r="M2866" t="b">
        <v>0</v>
      </c>
      <c r="N2866" t="s">
        <v>8269</v>
      </c>
      <c r="O2866">
        <f t="shared" si="135"/>
        <v>27</v>
      </c>
      <c r="P2866" s="6">
        <f t="shared" si="136"/>
        <v>22.83</v>
      </c>
      <c r="Q2866" s="12" t="s">
        <v>8315</v>
      </c>
      <c r="R2866" t="s">
        <v>8316</v>
      </c>
      <c r="S2866">
        <f t="shared" si="137"/>
        <v>2016</v>
      </c>
    </row>
    <row r="2867" spans="1:19" ht="32" x14ac:dyDescent="0.2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 s="10">
        <v>42337.581064814818</v>
      </c>
      <c r="J2867" s="10">
        <v>42307.539398148147</v>
      </c>
      <c r="K2867" t="b">
        <v>0</v>
      </c>
      <c r="L2867">
        <v>0</v>
      </c>
      <c r="M2867" t="b">
        <v>0</v>
      </c>
      <c r="N2867" t="s">
        <v>8269</v>
      </c>
      <c r="O2867">
        <f t="shared" si="135"/>
        <v>0</v>
      </c>
      <c r="P2867" s="6" t="str">
        <f t="shared" si="136"/>
        <v>0</v>
      </c>
      <c r="Q2867" s="12" t="s">
        <v>8315</v>
      </c>
      <c r="R2867" t="s">
        <v>8316</v>
      </c>
      <c r="S2867">
        <f t="shared" si="137"/>
        <v>2015</v>
      </c>
    </row>
    <row r="2868" spans="1:19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 s="10">
        <v>42481.099803240737</v>
      </c>
      <c r="J2868" s="10">
        <v>42421.141469907408</v>
      </c>
      <c r="K2868" t="b">
        <v>0</v>
      </c>
      <c r="L2868">
        <v>0</v>
      </c>
      <c r="M2868" t="b">
        <v>0</v>
      </c>
      <c r="N2868" t="s">
        <v>8269</v>
      </c>
      <c r="O2868">
        <f t="shared" si="135"/>
        <v>0</v>
      </c>
      <c r="P2868" s="6" t="str">
        <f t="shared" si="136"/>
        <v>0</v>
      </c>
      <c r="Q2868" s="12" t="s">
        <v>8315</v>
      </c>
      <c r="R2868" t="s">
        <v>8316</v>
      </c>
      <c r="S2868">
        <f t="shared" si="137"/>
        <v>2016</v>
      </c>
    </row>
    <row r="2869" spans="1:19" ht="32" x14ac:dyDescent="0.2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 s="10">
        <v>42739.546064814815</v>
      </c>
      <c r="J2869" s="10">
        <v>42709.546064814815</v>
      </c>
      <c r="K2869" t="b">
        <v>0</v>
      </c>
      <c r="L2869">
        <v>1</v>
      </c>
      <c r="M2869" t="b">
        <v>0</v>
      </c>
      <c r="N2869" t="s">
        <v>8269</v>
      </c>
      <c r="O2869">
        <f t="shared" si="135"/>
        <v>5</v>
      </c>
      <c r="P2869" s="6">
        <f t="shared" si="136"/>
        <v>30</v>
      </c>
      <c r="Q2869" s="12" t="s">
        <v>8315</v>
      </c>
      <c r="R2869" t="s">
        <v>8316</v>
      </c>
      <c r="S2869">
        <f t="shared" si="137"/>
        <v>2016</v>
      </c>
    </row>
    <row r="2870" spans="1:19" ht="32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 s="10">
        <v>41882.547222222223</v>
      </c>
      <c r="J2870" s="10">
        <v>41858.355393518519</v>
      </c>
      <c r="K2870" t="b">
        <v>0</v>
      </c>
      <c r="L2870">
        <v>21</v>
      </c>
      <c r="M2870" t="b">
        <v>1</v>
      </c>
      <c r="N2870" t="s">
        <v>8269</v>
      </c>
      <c r="O2870">
        <f t="shared" si="135"/>
        <v>108</v>
      </c>
      <c r="P2870" s="6">
        <f t="shared" si="136"/>
        <v>28.19</v>
      </c>
      <c r="Q2870" s="12" t="s">
        <v>8315</v>
      </c>
      <c r="R2870" t="s">
        <v>8316</v>
      </c>
      <c r="S2870">
        <f t="shared" si="137"/>
        <v>2014</v>
      </c>
    </row>
    <row r="2871" spans="1:19" ht="32" x14ac:dyDescent="0.2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 s="10">
        <v>41847.59542824074</v>
      </c>
      <c r="J2871" s="10">
        <v>41817.59542824074</v>
      </c>
      <c r="K2871" t="b">
        <v>0</v>
      </c>
      <c r="L2871">
        <v>27</v>
      </c>
      <c r="M2871" t="b">
        <v>1</v>
      </c>
      <c r="N2871" t="s">
        <v>8269</v>
      </c>
      <c r="O2871">
        <f t="shared" si="135"/>
        <v>142</v>
      </c>
      <c r="P2871" s="6">
        <f t="shared" si="136"/>
        <v>29</v>
      </c>
      <c r="Q2871" s="12" t="s">
        <v>8315</v>
      </c>
      <c r="R2871" t="s">
        <v>8316</v>
      </c>
      <c r="S2871">
        <f t="shared" si="137"/>
        <v>2014</v>
      </c>
    </row>
    <row r="2872" spans="1:19" ht="16" x14ac:dyDescent="0.2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 s="10">
        <v>42353</v>
      </c>
      <c r="J2872" s="10">
        <v>42338.963912037041</v>
      </c>
      <c r="K2872" t="b">
        <v>0</v>
      </c>
      <c r="L2872">
        <v>20</v>
      </c>
      <c r="M2872" t="b">
        <v>1</v>
      </c>
      <c r="N2872" t="s">
        <v>8269</v>
      </c>
      <c r="O2872">
        <f t="shared" si="135"/>
        <v>105</v>
      </c>
      <c r="P2872" s="6">
        <f t="shared" si="136"/>
        <v>29</v>
      </c>
      <c r="Q2872" s="12" t="s">
        <v>8315</v>
      </c>
      <c r="R2872" t="s">
        <v>8316</v>
      </c>
      <c r="S2872">
        <f t="shared" si="137"/>
        <v>2015</v>
      </c>
    </row>
    <row r="2873" spans="1:19" ht="32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 s="10">
        <v>42126.544548611113</v>
      </c>
      <c r="J2873" s="10">
        <v>42096.544548611113</v>
      </c>
      <c r="K2873" t="b">
        <v>0</v>
      </c>
      <c r="L2873">
        <v>0</v>
      </c>
      <c r="M2873" t="b">
        <v>0</v>
      </c>
      <c r="N2873" t="s">
        <v>8269</v>
      </c>
      <c r="O2873">
        <f t="shared" si="135"/>
        <v>0</v>
      </c>
      <c r="P2873" s="6" t="str">
        <f t="shared" si="136"/>
        <v>0</v>
      </c>
      <c r="Q2873" s="12" t="s">
        <v>8315</v>
      </c>
      <c r="R2873" t="s">
        <v>8316</v>
      </c>
      <c r="S2873">
        <f t="shared" si="137"/>
        <v>2015</v>
      </c>
    </row>
    <row r="2874" spans="1:19" ht="32" x14ac:dyDescent="0.2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 s="10">
        <v>42063.634976851856</v>
      </c>
      <c r="J2874" s="10">
        <v>42023.634976851856</v>
      </c>
      <c r="K2874" t="b">
        <v>0</v>
      </c>
      <c r="L2874">
        <v>33</v>
      </c>
      <c r="M2874" t="b">
        <v>1</v>
      </c>
      <c r="N2874" t="s">
        <v>8269</v>
      </c>
      <c r="O2874">
        <f t="shared" si="135"/>
        <v>130</v>
      </c>
      <c r="P2874" s="6">
        <f t="shared" si="136"/>
        <v>23.64</v>
      </c>
      <c r="Q2874" s="12" t="s">
        <v>8315</v>
      </c>
      <c r="R2874" t="s">
        <v>8316</v>
      </c>
      <c r="S2874">
        <f t="shared" si="137"/>
        <v>2015</v>
      </c>
    </row>
    <row r="2875" spans="1:19" ht="32" x14ac:dyDescent="0.2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 s="10">
        <v>42398.981944444444</v>
      </c>
      <c r="J2875" s="10">
        <v>42370.007766203707</v>
      </c>
      <c r="K2875" t="b">
        <v>0</v>
      </c>
      <c r="L2875">
        <v>5</v>
      </c>
      <c r="M2875" t="b">
        <v>0</v>
      </c>
      <c r="N2875" t="s">
        <v>8269</v>
      </c>
      <c r="O2875">
        <f t="shared" si="135"/>
        <v>50</v>
      </c>
      <c r="P2875" s="6">
        <f t="shared" si="136"/>
        <v>60</v>
      </c>
      <c r="Q2875" s="12" t="s">
        <v>8315</v>
      </c>
      <c r="R2875" t="s">
        <v>8316</v>
      </c>
      <c r="S2875">
        <f t="shared" si="137"/>
        <v>2016</v>
      </c>
    </row>
    <row r="2876" spans="1:19" ht="32" x14ac:dyDescent="0.2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 s="10">
        <v>41856.61954861111</v>
      </c>
      <c r="J2876" s="10">
        <v>41826.61954861111</v>
      </c>
      <c r="K2876" t="b">
        <v>0</v>
      </c>
      <c r="L2876">
        <v>6</v>
      </c>
      <c r="M2876" t="b">
        <v>0</v>
      </c>
      <c r="N2876" t="s">
        <v>8269</v>
      </c>
      <c r="O2876">
        <f t="shared" si="135"/>
        <v>9</v>
      </c>
      <c r="P2876" s="6">
        <f t="shared" si="136"/>
        <v>8.5</v>
      </c>
      <c r="Q2876" s="12" t="s">
        <v>8315</v>
      </c>
      <c r="R2876" t="s">
        <v>8316</v>
      </c>
      <c r="S2876">
        <f t="shared" si="137"/>
        <v>2014</v>
      </c>
    </row>
    <row r="2877" spans="1:19" ht="32" x14ac:dyDescent="0.2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 s="10">
        <v>42171.541134259256</v>
      </c>
      <c r="J2877" s="10">
        <v>42141.541134259256</v>
      </c>
      <c r="K2877" t="b">
        <v>0</v>
      </c>
      <c r="L2877">
        <v>24</v>
      </c>
      <c r="M2877" t="b">
        <v>1</v>
      </c>
      <c r="N2877" t="s">
        <v>8269</v>
      </c>
      <c r="O2877">
        <f t="shared" si="135"/>
        <v>118</v>
      </c>
      <c r="P2877" s="6">
        <f t="shared" si="136"/>
        <v>29.58</v>
      </c>
      <c r="Q2877" s="12" t="s">
        <v>8315</v>
      </c>
      <c r="R2877" t="s">
        <v>8316</v>
      </c>
      <c r="S2877">
        <f t="shared" si="137"/>
        <v>2015</v>
      </c>
    </row>
    <row r="2878" spans="1:19" ht="32" x14ac:dyDescent="0.2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 s="10">
        <v>42621.756041666667</v>
      </c>
      <c r="J2878" s="10">
        <v>42600.756041666667</v>
      </c>
      <c r="K2878" t="b">
        <v>0</v>
      </c>
      <c r="L2878">
        <v>13</v>
      </c>
      <c r="M2878" t="b">
        <v>1</v>
      </c>
      <c r="N2878" t="s">
        <v>8269</v>
      </c>
      <c r="O2878">
        <f t="shared" si="135"/>
        <v>120</v>
      </c>
      <c r="P2878" s="6">
        <f t="shared" si="136"/>
        <v>55.23</v>
      </c>
      <c r="Q2878" s="12" t="s">
        <v>8315</v>
      </c>
      <c r="R2878" t="s">
        <v>8316</v>
      </c>
      <c r="S2878">
        <f t="shared" si="137"/>
        <v>2016</v>
      </c>
    </row>
    <row r="2879" spans="1:19" ht="32" x14ac:dyDescent="0.2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 s="10">
        <v>42120.26944444445</v>
      </c>
      <c r="J2879" s="10">
        <v>42093.786840277782</v>
      </c>
      <c r="K2879" t="b">
        <v>0</v>
      </c>
      <c r="L2879">
        <v>27</v>
      </c>
      <c r="M2879" t="b">
        <v>1</v>
      </c>
      <c r="N2879" t="s">
        <v>8269</v>
      </c>
      <c r="O2879">
        <f t="shared" si="135"/>
        <v>130</v>
      </c>
      <c r="P2879" s="6">
        <f t="shared" si="136"/>
        <v>28.89</v>
      </c>
      <c r="Q2879" s="12" t="s">
        <v>8315</v>
      </c>
      <c r="R2879" t="s">
        <v>8316</v>
      </c>
      <c r="S2879">
        <f t="shared" si="137"/>
        <v>2015</v>
      </c>
    </row>
    <row r="2880" spans="1:19" ht="32" x14ac:dyDescent="0.2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 s="10">
        <v>42131.423541666663</v>
      </c>
      <c r="J2880" s="10">
        <v>42101.423541666663</v>
      </c>
      <c r="K2880" t="b">
        <v>0</v>
      </c>
      <c r="L2880">
        <v>26</v>
      </c>
      <c r="M2880" t="b">
        <v>1</v>
      </c>
      <c r="N2880" t="s">
        <v>8269</v>
      </c>
      <c r="O2880">
        <f t="shared" si="135"/>
        <v>119</v>
      </c>
      <c r="P2880" s="6">
        <f t="shared" si="136"/>
        <v>27.5</v>
      </c>
      <c r="Q2880" s="12" t="s">
        <v>8315</v>
      </c>
      <c r="R2880" t="s">
        <v>8316</v>
      </c>
      <c r="S2880">
        <f t="shared" si="137"/>
        <v>2015</v>
      </c>
    </row>
    <row r="2881" spans="1:19" ht="32" x14ac:dyDescent="0.2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 s="10">
        <v>42087.149293981478</v>
      </c>
      <c r="J2881" s="10">
        <v>42057.190960648149</v>
      </c>
      <c r="K2881" t="b">
        <v>0</v>
      </c>
      <c r="L2881">
        <v>3</v>
      </c>
      <c r="M2881" t="b">
        <v>0</v>
      </c>
      <c r="N2881" t="s">
        <v>8269</v>
      </c>
      <c r="O2881">
        <f t="shared" si="135"/>
        <v>17</v>
      </c>
      <c r="P2881" s="6">
        <f t="shared" si="136"/>
        <v>33.33</v>
      </c>
      <c r="Q2881" s="12" t="s">
        <v>8315</v>
      </c>
      <c r="R2881" t="s">
        <v>8316</v>
      </c>
      <c r="S2881">
        <f t="shared" si="137"/>
        <v>2015</v>
      </c>
    </row>
    <row r="2882" spans="1:19" ht="32" x14ac:dyDescent="0.2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 s="10">
        <v>42104.208333333328</v>
      </c>
      <c r="J2882" s="10">
        <v>42074.219699074078</v>
      </c>
      <c r="K2882" t="b">
        <v>0</v>
      </c>
      <c r="L2882">
        <v>4</v>
      </c>
      <c r="M2882" t="b">
        <v>0</v>
      </c>
      <c r="N2882" t="s">
        <v>8269</v>
      </c>
      <c r="O2882">
        <f t="shared" si="135"/>
        <v>38</v>
      </c>
      <c r="P2882" s="6">
        <f t="shared" si="136"/>
        <v>56.25</v>
      </c>
      <c r="Q2882" s="12" t="s">
        <v>8315</v>
      </c>
      <c r="R2882" t="s">
        <v>8316</v>
      </c>
      <c r="S2882">
        <f t="shared" si="137"/>
        <v>2015</v>
      </c>
    </row>
    <row r="2883" spans="1:19" ht="32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42760.903726851851</v>
      </c>
      <c r="J2883" s="10">
        <v>42730.903726851851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 s="6" t="str">
        <f t="shared" si="136"/>
        <v>0</v>
      </c>
      <c r="Q2883" s="12" t="s">
        <v>8315</v>
      </c>
      <c r="R2883" t="s">
        <v>8316</v>
      </c>
      <c r="S2883">
        <f t="shared" si="137"/>
        <v>2016</v>
      </c>
    </row>
    <row r="2884" spans="1:19" ht="32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 s="10">
        <v>42305.829166666663</v>
      </c>
      <c r="J2884" s="10">
        <v>42294.808124999996</v>
      </c>
      <c r="K2884" t="b">
        <v>0</v>
      </c>
      <c r="L2884">
        <v>14</v>
      </c>
      <c r="M2884" t="b">
        <v>1</v>
      </c>
      <c r="N2884" t="s">
        <v>8269</v>
      </c>
      <c r="O2884">
        <f t="shared" si="135"/>
        <v>115</v>
      </c>
      <c r="P2884" s="6">
        <f t="shared" si="136"/>
        <v>51</v>
      </c>
      <c r="Q2884" s="12" t="s">
        <v>8315</v>
      </c>
      <c r="R2884" t="s">
        <v>8316</v>
      </c>
      <c r="S2884">
        <f t="shared" si="137"/>
        <v>2015</v>
      </c>
    </row>
    <row r="2885" spans="1:19" ht="16" x14ac:dyDescent="0.2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 s="10">
        <v>42168.071527777778</v>
      </c>
      <c r="J2885" s="10">
        <v>42136.270787037036</v>
      </c>
      <c r="K2885" t="b">
        <v>0</v>
      </c>
      <c r="L2885">
        <v>15</v>
      </c>
      <c r="M2885" t="b">
        <v>1</v>
      </c>
      <c r="N2885" t="s">
        <v>8269</v>
      </c>
      <c r="O2885">
        <f t="shared" si="135"/>
        <v>117</v>
      </c>
      <c r="P2885" s="6">
        <f t="shared" si="136"/>
        <v>50.67</v>
      </c>
      <c r="Q2885" s="12" t="s">
        <v>8315</v>
      </c>
      <c r="R2885" t="s">
        <v>8316</v>
      </c>
      <c r="S2885">
        <f t="shared" si="137"/>
        <v>2015</v>
      </c>
    </row>
    <row r="2886" spans="1:19" ht="32" x14ac:dyDescent="0.2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 s="10">
        <v>42115.723692129628</v>
      </c>
      <c r="J2886" s="10">
        <v>42088.723692129628</v>
      </c>
      <c r="K2886" t="b">
        <v>0</v>
      </c>
      <c r="L2886">
        <v>16</v>
      </c>
      <c r="M2886" t="b">
        <v>1</v>
      </c>
      <c r="N2886" t="s">
        <v>8269</v>
      </c>
      <c r="O2886">
        <f t="shared" si="135"/>
        <v>101</v>
      </c>
      <c r="P2886" s="6">
        <f t="shared" si="136"/>
        <v>41.13</v>
      </c>
      <c r="Q2886" s="12" t="s">
        <v>8315</v>
      </c>
      <c r="R2886" t="s">
        <v>8316</v>
      </c>
      <c r="S2886">
        <f t="shared" si="137"/>
        <v>2015</v>
      </c>
    </row>
    <row r="2887" spans="1:19" ht="32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 s="10">
        <v>41960.332638888889</v>
      </c>
      <c r="J2887" s="10">
        <v>41923.354351851856</v>
      </c>
      <c r="K2887" t="b">
        <v>0</v>
      </c>
      <c r="L2887">
        <v>28</v>
      </c>
      <c r="M2887" t="b">
        <v>1</v>
      </c>
      <c r="N2887" t="s">
        <v>8269</v>
      </c>
      <c r="O2887">
        <f t="shared" si="135"/>
        <v>180</v>
      </c>
      <c r="P2887" s="6">
        <f t="shared" si="136"/>
        <v>43.5</v>
      </c>
      <c r="Q2887" s="12" t="s">
        <v>8315</v>
      </c>
      <c r="R2887" t="s">
        <v>8316</v>
      </c>
      <c r="S2887">
        <f t="shared" si="137"/>
        <v>2014</v>
      </c>
    </row>
    <row r="2888" spans="1:19" ht="32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 s="10">
        <v>42564.866875</v>
      </c>
      <c r="J2888" s="10">
        <v>42534.866875</v>
      </c>
      <c r="K2888" t="b">
        <v>0</v>
      </c>
      <c r="L2888">
        <v>0</v>
      </c>
      <c r="M2888" t="b">
        <v>0</v>
      </c>
      <c r="N2888" t="s">
        <v>8269</v>
      </c>
      <c r="O2888">
        <f t="shared" si="135"/>
        <v>0</v>
      </c>
      <c r="P2888" s="6" t="str">
        <f t="shared" si="136"/>
        <v>0</v>
      </c>
      <c r="Q2888" s="12" t="s">
        <v>8315</v>
      </c>
      <c r="R2888" t="s">
        <v>8316</v>
      </c>
      <c r="S2888">
        <f t="shared" si="137"/>
        <v>2016</v>
      </c>
    </row>
    <row r="2889" spans="1:19" ht="32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 s="10">
        <v>41796.958333333336</v>
      </c>
      <c r="J2889" s="10">
        <v>41780.525937500002</v>
      </c>
      <c r="K2889" t="b">
        <v>0</v>
      </c>
      <c r="L2889">
        <v>20</v>
      </c>
      <c r="M2889" t="b">
        <v>1</v>
      </c>
      <c r="N2889" t="s">
        <v>8269</v>
      </c>
      <c r="O2889">
        <f t="shared" si="135"/>
        <v>104</v>
      </c>
      <c r="P2889" s="6">
        <f t="shared" si="136"/>
        <v>36.5</v>
      </c>
      <c r="Q2889" s="12" t="s">
        <v>8315</v>
      </c>
      <c r="R2889" t="s">
        <v>8316</v>
      </c>
      <c r="S2889">
        <f t="shared" si="137"/>
        <v>2014</v>
      </c>
    </row>
    <row r="2890" spans="1:19" ht="32" x14ac:dyDescent="0.2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 s="10">
        <v>42834.358287037037</v>
      </c>
      <c r="J2890" s="10">
        <v>42808.358287037037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38">ROUND(E2890/D2890*100,0)</f>
        <v>0</v>
      </c>
      <c r="P2890" s="6" t="str">
        <f t="shared" ref="P2890:P2953" si="139">IFERROR(ROUND(E2890/L2890,2),"0")</f>
        <v>0</v>
      </c>
      <c r="Q2890" s="12" t="s">
        <v>8315</v>
      </c>
      <c r="R2890" t="s">
        <v>8316</v>
      </c>
      <c r="S2890">
        <f t="shared" ref="S2890:S2953" si="140">YEAR(J2890)</f>
        <v>2017</v>
      </c>
    </row>
    <row r="2891" spans="1:19" ht="32" x14ac:dyDescent="0.2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 s="10">
        <v>42639.442465277782</v>
      </c>
      <c r="J2891" s="10">
        <v>42609.442465277782</v>
      </c>
      <c r="K2891" t="b">
        <v>0</v>
      </c>
      <c r="L2891">
        <v>27</v>
      </c>
      <c r="M2891" t="b">
        <v>1</v>
      </c>
      <c r="N2891" t="s">
        <v>8269</v>
      </c>
      <c r="O2891">
        <f t="shared" si="138"/>
        <v>103</v>
      </c>
      <c r="P2891" s="6">
        <f t="shared" si="139"/>
        <v>26.67</v>
      </c>
      <c r="Q2891" s="12" t="s">
        <v>8315</v>
      </c>
      <c r="R2891" t="s">
        <v>8316</v>
      </c>
      <c r="S2891">
        <f t="shared" si="140"/>
        <v>2016</v>
      </c>
    </row>
    <row r="2892" spans="1:19" ht="32" x14ac:dyDescent="0.2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 s="10">
        <v>42473.554166666669</v>
      </c>
      <c r="J2892" s="10">
        <v>42452.916481481487</v>
      </c>
      <c r="K2892" t="b">
        <v>0</v>
      </c>
      <c r="L2892">
        <v>23</v>
      </c>
      <c r="M2892" t="b">
        <v>1</v>
      </c>
      <c r="N2892" t="s">
        <v>8269</v>
      </c>
      <c r="O2892">
        <f t="shared" si="138"/>
        <v>171</v>
      </c>
      <c r="P2892" s="6">
        <f t="shared" si="139"/>
        <v>52.17</v>
      </c>
      <c r="Q2892" s="12" t="s">
        <v>8315</v>
      </c>
      <c r="R2892" t="s">
        <v>8316</v>
      </c>
      <c r="S2892">
        <f t="shared" si="140"/>
        <v>2016</v>
      </c>
    </row>
    <row r="2893" spans="1:19" ht="32" x14ac:dyDescent="0.2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 s="10">
        <v>42414</v>
      </c>
      <c r="J2893" s="10">
        <v>42405.090300925927</v>
      </c>
      <c r="K2893" t="b">
        <v>0</v>
      </c>
      <c r="L2893">
        <v>34</v>
      </c>
      <c r="M2893" t="b">
        <v>1</v>
      </c>
      <c r="N2893" t="s">
        <v>8269</v>
      </c>
      <c r="O2893">
        <f t="shared" si="138"/>
        <v>138</v>
      </c>
      <c r="P2893" s="6">
        <f t="shared" si="139"/>
        <v>28.41</v>
      </c>
      <c r="Q2893" s="12" t="s">
        <v>8315</v>
      </c>
      <c r="R2893" t="s">
        <v>8316</v>
      </c>
      <c r="S2893">
        <f t="shared" si="140"/>
        <v>2016</v>
      </c>
    </row>
    <row r="2894" spans="1:19" ht="32" x14ac:dyDescent="0.2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 s="10">
        <v>41851.698599537034</v>
      </c>
      <c r="J2894" s="10">
        <v>41821.698599537034</v>
      </c>
      <c r="K2894" t="b">
        <v>0</v>
      </c>
      <c r="L2894">
        <v>21</v>
      </c>
      <c r="M2894" t="b">
        <v>1</v>
      </c>
      <c r="N2894" t="s">
        <v>8269</v>
      </c>
      <c r="O2894">
        <f t="shared" si="138"/>
        <v>101</v>
      </c>
      <c r="P2894" s="6">
        <f t="shared" si="139"/>
        <v>33.57</v>
      </c>
      <c r="Q2894" s="12" t="s">
        <v>8315</v>
      </c>
      <c r="R2894" t="s">
        <v>8316</v>
      </c>
      <c r="S2894">
        <f t="shared" si="140"/>
        <v>2014</v>
      </c>
    </row>
    <row r="2895" spans="1:19" ht="32" x14ac:dyDescent="0.2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 s="10">
        <v>42028.207638888889</v>
      </c>
      <c r="J2895" s="10">
        <v>42003.948425925926</v>
      </c>
      <c r="K2895" t="b">
        <v>0</v>
      </c>
      <c r="L2895">
        <v>18</v>
      </c>
      <c r="M2895" t="b">
        <v>1</v>
      </c>
      <c r="N2895" t="s">
        <v>8269</v>
      </c>
      <c r="O2895">
        <f t="shared" si="138"/>
        <v>175</v>
      </c>
      <c r="P2895" s="6">
        <f t="shared" si="139"/>
        <v>68.06</v>
      </c>
      <c r="Q2895" s="12" t="s">
        <v>8315</v>
      </c>
      <c r="R2895" t="s">
        <v>8316</v>
      </c>
      <c r="S2895">
        <f t="shared" si="140"/>
        <v>2014</v>
      </c>
    </row>
    <row r="2896" spans="1:19" ht="32" x14ac:dyDescent="0.2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 s="10">
        <v>41824.142199074078</v>
      </c>
      <c r="J2896" s="10">
        <v>41810.142199074078</v>
      </c>
      <c r="K2896" t="b">
        <v>0</v>
      </c>
      <c r="L2896">
        <v>39</v>
      </c>
      <c r="M2896" t="b">
        <v>1</v>
      </c>
      <c r="N2896" t="s">
        <v>8269</v>
      </c>
      <c r="O2896">
        <f t="shared" si="138"/>
        <v>300</v>
      </c>
      <c r="P2896" s="6">
        <f t="shared" si="139"/>
        <v>53.85</v>
      </c>
      <c r="Q2896" s="12" t="s">
        <v>8315</v>
      </c>
      <c r="R2896" t="s">
        <v>8316</v>
      </c>
      <c r="S2896">
        <f t="shared" si="140"/>
        <v>2014</v>
      </c>
    </row>
    <row r="2897" spans="1:19" ht="16" x14ac:dyDescent="0.2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 s="10">
        <v>42320.290972222225</v>
      </c>
      <c r="J2897" s="10">
        <v>42297.691006944442</v>
      </c>
      <c r="K2897" t="b">
        <v>0</v>
      </c>
      <c r="L2897">
        <v>4</v>
      </c>
      <c r="M2897" t="b">
        <v>0</v>
      </c>
      <c r="N2897" t="s">
        <v>8269</v>
      </c>
      <c r="O2897">
        <f t="shared" si="138"/>
        <v>21</v>
      </c>
      <c r="P2897" s="6">
        <f t="shared" si="139"/>
        <v>37.5</v>
      </c>
      <c r="Q2897" s="12" t="s">
        <v>8315</v>
      </c>
      <c r="R2897" t="s">
        <v>8316</v>
      </c>
      <c r="S2897">
        <f t="shared" si="140"/>
        <v>2015</v>
      </c>
    </row>
    <row r="2898" spans="1:19" ht="32" x14ac:dyDescent="0.2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 s="10">
        <v>42514.600694444445</v>
      </c>
      <c r="J2898" s="10">
        <v>42497.070775462962</v>
      </c>
      <c r="K2898" t="b">
        <v>0</v>
      </c>
      <c r="L2898">
        <v>2</v>
      </c>
      <c r="M2898" t="b">
        <v>0</v>
      </c>
      <c r="N2898" t="s">
        <v>8269</v>
      </c>
      <c r="O2898">
        <f t="shared" si="138"/>
        <v>11</v>
      </c>
      <c r="P2898" s="6">
        <f t="shared" si="139"/>
        <v>40</v>
      </c>
      <c r="Q2898" s="12" t="s">
        <v>8315</v>
      </c>
      <c r="R2898" t="s">
        <v>8316</v>
      </c>
      <c r="S2898">
        <f t="shared" si="140"/>
        <v>2016</v>
      </c>
    </row>
    <row r="2899" spans="1:19" ht="32" x14ac:dyDescent="0.2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 s="10">
        <v>41933.827083333337</v>
      </c>
      <c r="J2899" s="10">
        <v>41905.795706018514</v>
      </c>
      <c r="K2899" t="b">
        <v>0</v>
      </c>
      <c r="L2899">
        <v>0</v>
      </c>
      <c r="M2899" t="b">
        <v>0</v>
      </c>
      <c r="N2899" t="s">
        <v>8269</v>
      </c>
      <c r="O2899">
        <f t="shared" si="138"/>
        <v>0</v>
      </c>
      <c r="P2899" s="6" t="str">
        <f t="shared" si="139"/>
        <v>0</v>
      </c>
      <c r="Q2899" s="12" t="s">
        <v>8315</v>
      </c>
      <c r="R2899" t="s">
        <v>8316</v>
      </c>
      <c r="S2899">
        <f t="shared" si="140"/>
        <v>2014</v>
      </c>
    </row>
    <row r="2900" spans="1:19" ht="32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 s="10">
        <v>42794</v>
      </c>
      <c r="J2900" s="10">
        <v>42779.610289351855</v>
      </c>
      <c r="K2900" t="b">
        <v>0</v>
      </c>
      <c r="L2900">
        <v>51</v>
      </c>
      <c r="M2900" t="b">
        <v>1</v>
      </c>
      <c r="N2900" t="s">
        <v>8269</v>
      </c>
      <c r="O2900">
        <f t="shared" si="138"/>
        <v>119</v>
      </c>
      <c r="P2900" s="6">
        <f t="shared" si="139"/>
        <v>17.25</v>
      </c>
      <c r="Q2900" s="12" t="s">
        <v>8315</v>
      </c>
      <c r="R2900" t="s">
        <v>8316</v>
      </c>
      <c r="S2900">
        <f t="shared" si="140"/>
        <v>2017</v>
      </c>
    </row>
    <row r="2901" spans="1:19" ht="32" x14ac:dyDescent="0.2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 s="10">
        <v>42491.596273148149</v>
      </c>
      <c r="J2901" s="10">
        <v>42461.596273148149</v>
      </c>
      <c r="K2901" t="b">
        <v>0</v>
      </c>
      <c r="L2901">
        <v>4</v>
      </c>
      <c r="M2901" t="b">
        <v>0</v>
      </c>
      <c r="N2901" t="s">
        <v>8269</v>
      </c>
      <c r="O2901">
        <f t="shared" si="138"/>
        <v>34</v>
      </c>
      <c r="P2901" s="6">
        <f t="shared" si="139"/>
        <v>63</v>
      </c>
      <c r="Q2901" s="12" t="s">
        <v>8315</v>
      </c>
      <c r="R2901" t="s">
        <v>8316</v>
      </c>
      <c r="S2901">
        <f t="shared" si="140"/>
        <v>2016</v>
      </c>
    </row>
    <row r="2902" spans="1:19" ht="32" x14ac:dyDescent="0.2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 s="10">
        <v>42042.904386574075</v>
      </c>
      <c r="J2902" s="10">
        <v>41982.904386574075</v>
      </c>
      <c r="K2902" t="b">
        <v>0</v>
      </c>
      <c r="L2902">
        <v>2</v>
      </c>
      <c r="M2902" t="b">
        <v>0</v>
      </c>
      <c r="N2902" t="s">
        <v>8269</v>
      </c>
      <c r="O2902">
        <f t="shared" si="138"/>
        <v>1</v>
      </c>
      <c r="P2902" s="6">
        <f t="shared" si="139"/>
        <v>3</v>
      </c>
      <c r="Q2902" s="12" t="s">
        <v>8315</v>
      </c>
      <c r="R2902" t="s">
        <v>8316</v>
      </c>
      <c r="S2902">
        <f t="shared" si="140"/>
        <v>2014</v>
      </c>
    </row>
    <row r="2903" spans="1:19" ht="32" x14ac:dyDescent="0.2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 s="10">
        <v>41932.249305555553</v>
      </c>
      <c r="J2903" s="10">
        <v>41922.640590277777</v>
      </c>
      <c r="K2903" t="b">
        <v>0</v>
      </c>
      <c r="L2903">
        <v>16</v>
      </c>
      <c r="M2903" t="b">
        <v>1</v>
      </c>
      <c r="N2903" t="s">
        <v>8269</v>
      </c>
      <c r="O2903">
        <f t="shared" si="138"/>
        <v>129</v>
      </c>
      <c r="P2903" s="6">
        <f t="shared" si="139"/>
        <v>60.69</v>
      </c>
      <c r="Q2903" s="12" t="s">
        <v>8315</v>
      </c>
      <c r="R2903" t="s">
        <v>8316</v>
      </c>
      <c r="S2903">
        <f t="shared" si="140"/>
        <v>2014</v>
      </c>
    </row>
    <row r="2904" spans="1:19" ht="32" x14ac:dyDescent="0.2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 s="10">
        <v>40666.165972222225</v>
      </c>
      <c r="J2904" s="10">
        <v>40644.159259259257</v>
      </c>
      <c r="K2904" t="b">
        <v>1</v>
      </c>
      <c r="L2904">
        <v>21</v>
      </c>
      <c r="M2904" t="b">
        <v>1</v>
      </c>
      <c r="N2904" t="s">
        <v>8269</v>
      </c>
      <c r="O2904">
        <f t="shared" si="138"/>
        <v>163</v>
      </c>
      <c r="P2904" s="6">
        <f t="shared" si="139"/>
        <v>58.1</v>
      </c>
      <c r="Q2904" s="12" t="s">
        <v>8315</v>
      </c>
      <c r="R2904" t="s">
        <v>8316</v>
      </c>
      <c r="S2904">
        <f t="shared" si="140"/>
        <v>2011</v>
      </c>
    </row>
    <row r="2905" spans="1:19" ht="32" x14ac:dyDescent="0.2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 s="10">
        <v>42217.933958333335</v>
      </c>
      <c r="J2905" s="10">
        <v>42192.933958333335</v>
      </c>
      <c r="K2905" t="b">
        <v>0</v>
      </c>
      <c r="L2905">
        <v>30</v>
      </c>
      <c r="M2905" t="b">
        <v>1</v>
      </c>
      <c r="N2905" t="s">
        <v>8269</v>
      </c>
      <c r="O2905">
        <f t="shared" si="138"/>
        <v>119</v>
      </c>
      <c r="P2905" s="6">
        <f t="shared" si="139"/>
        <v>29.67</v>
      </c>
      <c r="Q2905" s="12" t="s">
        <v>8315</v>
      </c>
      <c r="R2905" t="s">
        <v>8316</v>
      </c>
      <c r="S2905">
        <f t="shared" si="140"/>
        <v>2015</v>
      </c>
    </row>
    <row r="2906" spans="1:19" ht="32" x14ac:dyDescent="0.2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 s="10">
        <v>41806.712893518517</v>
      </c>
      <c r="J2906" s="10">
        <v>41780.712893518517</v>
      </c>
      <c r="K2906" t="b">
        <v>0</v>
      </c>
      <c r="L2906">
        <v>8</v>
      </c>
      <c r="M2906" t="b">
        <v>1</v>
      </c>
      <c r="N2906" t="s">
        <v>8269</v>
      </c>
      <c r="O2906">
        <f t="shared" si="138"/>
        <v>104</v>
      </c>
      <c r="P2906" s="6">
        <f t="shared" si="139"/>
        <v>97.5</v>
      </c>
      <c r="Q2906" s="12" t="s">
        <v>8315</v>
      </c>
      <c r="R2906" t="s">
        <v>8316</v>
      </c>
      <c r="S2906">
        <f t="shared" si="140"/>
        <v>2014</v>
      </c>
    </row>
    <row r="2907" spans="1:19" ht="32" x14ac:dyDescent="0.2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 s="10">
        <v>42249.180393518516</v>
      </c>
      <c r="J2907" s="10">
        <v>42219.180393518516</v>
      </c>
      <c r="K2907" t="b">
        <v>0</v>
      </c>
      <c r="L2907">
        <v>23</v>
      </c>
      <c r="M2907" t="b">
        <v>1</v>
      </c>
      <c r="N2907" t="s">
        <v>8269</v>
      </c>
      <c r="O2907">
        <f t="shared" si="138"/>
        <v>139</v>
      </c>
      <c r="P2907" s="6">
        <f t="shared" si="139"/>
        <v>45.35</v>
      </c>
      <c r="Q2907" s="12" t="s">
        <v>8315</v>
      </c>
      <c r="R2907" t="s">
        <v>8316</v>
      </c>
      <c r="S2907">
        <f t="shared" si="140"/>
        <v>2015</v>
      </c>
    </row>
    <row r="2908" spans="1:19" ht="32" x14ac:dyDescent="0.2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 s="10">
        <v>41849.135370370372</v>
      </c>
      <c r="J2908" s="10">
        <v>41834.135370370372</v>
      </c>
      <c r="K2908" t="b">
        <v>0</v>
      </c>
      <c r="L2908">
        <v>4</v>
      </c>
      <c r="M2908" t="b">
        <v>0</v>
      </c>
      <c r="N2908" t="s">
        <v>8269</v>
      </c>
      <c r="O2908">
        <f t="shared" si="138"/>
        <v>9</v>
      </c>
      <c r="P2908" s="6">
        <f t="shared" si="139"/>
        <v>16.25</v>
      </c>
      <c r="Q2908" s="12" t="s">
        <v>8315</v>
      </c>
      <c r="R2908" t="s">
        <v>8316</v>
      </c>
      <c r="S2908">
        <f t="shared" si="140"/>
        <v>2014</v>
      </c>
    </row>
    <row r="2909" spans="1:19" ht="32" x14ac:dyDescent="0.2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 s="10">
        <v>42065.958333333328</v>
      </c>
      <c r="J2909" s="10">
        <v>42020.768634259264</v>
      </c>
      <c r="K2909" t="b">
        <v>0</v>
      </c>
      <c r="L2909">
        <v>6</v>
      </c>
      <c r="M2909" t="b">
        <v>0</v>
      </c>
      <c r="N2909" t="s">
        <v>8269</v>
      </c>
      <c r="O2909">
        <f t="shared" si="138"/>
        <v>8</v>
      </c>
      <c r="P2909" s="6">
        <f t="shared" si="139"/>
        <v>10.17</v>
      </c>
      <c r="Q2909" s="12" t="s">
        <v>8315</v>
      </c>
      <c r="R2909" t="s">
        <v>8316</v>
      </c>
      <c r="S2909">
        <f t="shared" si="140"/>
        <v>2015</v>
      </c>
    </row>
    <row r="2910" spans="1:19" ht="32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 s="10">
        <v>41818.587083333332</v>
      </c>
      <c r="J2910" s="10">
        <v>41788.587083333332</v>
      </c>
      <c r="K2910" t="b">
        <v>0</v>
      </c>
      <c r="L2910">
        <v>20</v>
      </c>
      <c r="M2910" t="b">
        <v>1</v>
      </c>
      <c r="N2910" t="s">
        <v>8269</v>
      </c>
      <c r="O2910">
        <f t="shared" si="138"/>
        <v>100</v>
      </c>
      <c r="P2910" s="6">
        <f t="shared" si="139"/>
        <v>38.65</v>
      </c>
      <c r="Q2910" s="12" t="s">
        <v>8315</v>
      </c>
      <c r="R2910" t="s">
        <v>8316</v>
      </c>
      <c r="S2910">
        <f t="shared" si="140"/>
        <v>2014</v>
      </c>
    </row>
    <row r="2911" spans="1:19" ht="32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 s="10">
        <v>42829.151863425926</v>
      </c>
      <c r="J2911" s="10">
        <v>42807.151863425926</v>
      </c>
      <c r="K2911" t="b">
        <v>0</v>
      </c>
      <c r="L2911">
        <v>7</v>
      </c>
      <c r="M2911" t="b">
        <v>0</v>
      </c>
      <c r="N2911" t="s">
        <v>8269</v>
      </c>
      <c r="O2911">
        <f t="shared" si="138"/>
        <v>21</v>
      </c>
      <c r="P2911" s="6">
        <f t="shared" si="139"/>
        <v>23.14</v>
      </c>
      <c r="Q2911" s="12" t="s">
        <v>8315</v>
      </c>
      <c r="R2911" t="s">
        <v>8316</v>
      </c>
      <c r="S2911">
        <f t="shared" si="140"/>
        <v>2017</v>
      </c>
    </row>
    <row r="2912" spans="1:19" ht="32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 s="10">
        <v>41825.528101851851</v>
      </c>
      <c r="J2912" s="10">
        <v>41795.528101851851</v>
      </c>
      <c r="K2912" t="b">
        <v>0</v>
      </c>
      <c r="L2912">
        <v>21</v>
      </c>
      <c r="M2912" t="b">
        <v>1</v>
      </c>
      <c r="N2912" t="s">
        <v>8269</v>
      </c>
      <c r="O2912">
        <f t="shared" si="138"/>
        <v>116</v>
      </c>
      <c r="P2912" s="6">
        <f t="shared" si="139"/>
        <v>44</v>
      </c>
      <c r="Q2912" s="12" t="s">
        <v>8315</v>
      </c>
      <c r="R2912" t="s">
        <v>8316</v>
      </c>
      <c r="S2912">
        <f t="shared" si="140"/>
        <v>2014</v>
      </c>
    </row>
    <row r="2913" spans="1:19" ht="32" x14ac:dyDescent="0.2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 s="10">
        <v>42034.959837962961</v>
      </c>
      <c r="J2913" s="10">
        <v>42019.959837962961</v>
      </c>
      <c r="K2913" t="b">
        <v>0</v>
      </c>
      <c r="L2913">
        <v>21</v>
      </c>
      <c r="M2913" t="b">
        <v>1</v>
      </c>
      <c r="N2913" t="s">
        <v>8269</v>
      </c>
      <c r="O2913">
        <f t="shared" si="138"/>
        <v>170</v>
      </c>
      <c r="P2913" s="6">
        <f t="shared" si="139"/>
        <v>64.760000000000005</v>
      </c>
      <c r="Q2913" s="12" t="s">
        <v>8315</v>
      </c>
      <c r="R2913" t="s">
        <v>8316</v>
      </c>
      <c r="S2913">
        <f t="shared" si="140"/>
        <v>2015</v>
      </c>
    </row>
    <row r="2914" spans="1:19" ht="32" x14ac:dyDescent="0.2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 s="10">
        <v>42410.875</v>
      </c>
      <c r="J2914" s="10">
        <v>42379.74418981481</v>
      </c>
      <c r="K2914" t="b">
        <v>0</v>
      </c>
      <c r="L2914">
        <v>47</v>
      </c>
      <c r="M2914" t="b">
        <v>1</v>
      </c>
      <c r="N2914" t="s">
        <v>8269</v>
      </c>
      <c r="O2914">
        <f t="shared" si="138"/>
        <v>105</v>
      </c>
      <c r="P2914" s="6">
        <f t="shared" si="139"/>
        <v>17.829999999999998</v>
      </c>
      <c r="Q2914" s="12" t="s">
        <v>8315</v>
      </c>
      <c r="R2914" t="s">
        <v>8316</v>
      </c>
      <c r="S2914">
        <f t="shared" si="140"/>
        <v>2016</v>
      </c>
    </row>
    <row r="2915" spans="1:19" ht="32" x14ac:dyDescent="0.2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 s="10">
        <v>42132.836805555555</v>
      </c>
      <c r="J2915" s="10">
        <v>42105.267488425925</v>
      </c>
      <c r="K2915" t="b">
        <v>0</v>
      </c>
      <c r="L2915">
        <v>58</v>
      </c>
      <c r="M2915" t="b">
        <v>1</v>
      </c>
      <c r="N2915" t="s">
        <v>8269</v>
      </c>
      <c r="O2915">
        <f t="shared" si="138"/>
        <v>211</v>
      </c>
      <c r="P2915" s="6">
        <f t="shared" si="139"/>
        <v>29.07</v>
      </c>
      <c r="Q2915" s="12" t="s">
        <v>8315</v>
      </c>
      <c r="R2915" t="s">
        <v>8316</v>
      </c>
      <c r="S2915">
        <f t="shared" si="140"/>
        <v>2015</v>
      </c>
    </row>
    <row r="2916" spans="1:19" ht="32" x14ac:dyDescent="0.2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 s="10">
        <v>42498.374606481477</v>
      </c>
      <c r="J2916" s="10">
        <v>42468.374606481477</v>
      </c>
      <c r="K2916" t="b">
        <v>0</v>
      </c>
      <c r="L2916">
        <v>33</v>
      </c>
      <c r="M2916" t="b">
        <v>1</v>
      </c>
      <c r="N2916" t="s">
        <v>8269</v>
      </c>
      <c r="O2916">
        <f t="shared" si="138"/>
        <v>101</v>
      </c>
      <c r="P2916" s="6">
        <f t="shared" si="139"/>
        <v>24.55</v>
      </c>
      <c r="Q2916" s="12" t="s">
        <v>8315</v>
      </c>
      <c r="R2916" t="s">
        <v>8316</v>
      </c>
      <c r="S2916">
        <f t="shared" si="140"/>
        <v>2016</v>
      </c>
    </row>
    <row r="2917" spans="1:19" ht="32" x14ac:dyDescent="0.2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 s="10">
        <v>42560.166666666672</v>
      </c>
      <c r="J2917" s="10">
        <v>42532.052523148144</v>
      </c>
      <c r="K2917" t="b">
        <v>0</v>
      </c>
      <c r="L2917">
        <v>20</v>
      </c>
      <c r="M2917" t="b">
        <v>1</v>
      </c>
      <c r="N2917" t="s">
        <v>8269</v>
      </c>
      <c r="O2917">
        <f t="shared" si="138"/>
        <v>171</v>
      </c>
      <c r="P2917" s="6">
        <f t="shared" si="139"/>
        <v>68.25</v>
      </c>
      <c r="Q2917" s="12" t="s">
        <v>8315</v>
      </c>
      <c r="R2917" t="s">
        <v>8316</v>
      </c>
      <c r="S2917">
        <f t="shared" si="140"/>
        <v>2016</v>
      </c>
    </row>
    <row r="2918" spans="1:19" ht="32" x14ac:dyDescent="0.2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 s="10">
        <v>42538.583333333328</v>
      </c>
      <c r="J2918" s="10">
        <v>42506.709374999999</v>
      </c>
      <c r="K2918" t="b">
        <v>0</v>
      </c>
      <c r="L2918">
        <v>27</v>
      </c>
      <c r="M2918" t="b">
        <v>1</v>
      </c>
      <c r="N2918" t="s">
        <v>8269</v>
      </c>
      <c r="O2918">
        <f t="shared" si="138"/>
        <v>100</v>
      </c>
      <c r="P2918" s="6">
        <f t="shared" si="139"/>
        <v>29.63</v>
      </c>
      <c r="Q2918" s="12" t="s">
        <v>8315</v>
      </c>
      <c r="R2918" t="s">
        <v>8316</v>
      </c>
      <c r="S2918">
        <f t="shared" si="140"/>
        <v>2016</v>
      </c>
    </row>
    <row r="2919" spans="1:19" ht="32" x14ac:dyDescent="0.2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 s="10">
        <v>42537.248715277776</v>
      </c>
      <c r="J2919" s="10">
        <v>42523.248715277776</v>
      </c>
      <c r="K2919" t="b">
        <v>0</v>
      </c>
      <c r="L2919">
        <v>19</v>
      </c>
      <c r="M2919" t="b">
        <v>1</v>
      </c>
      <c r="N2919" t="s">
        <v>8269</v>
      </c>
      <c r="O2919">
        <f t="shared" si="138"/>
        <v>109</v>
      </c>
      <c r="P2919" s="6">
        <f t="shared" si="139"/>
        <v>46.05</v>
      </c>
      <c r="Q2919" s="12" t="s">
        <v>8315</v>
      </c>
      <c r="R2919" t="s">
        <v>8316</v>
      </c>
      <c r="S2919">
        <f t="shared" si="140"/>
        <v>2016</v>
      </c>
    </row>
    <row r="2920" spans="1:19" ht="32" x14ac:dyDescent="0.2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 s="10">
        <v>41894.815787037034</v>
      </c>
      <c r="J2920" s="10">
        <v>41876.815787037034</v>
      </c>
      <c r="K2920" t="b">
        <v>0</v>
      </c>
      <c r="L2920">
        <v>16</v>
      </c>
      <c r="M2920" t="b">
        <v>1</v>
      </c>
      <c r="N2920" t="s">
        <v>8269</v>
      </c>
      <c r="O2920">
        <f t="shared" si="138"/>
        <v>129</v>
      </c>
      <c r="P2920" s="6">
        <f t="shared" si="139"/>
        <v>64.38</v>
      </c>
      <c r="Q2920" s="12" t="s">
        <v>8315</v>
      </c>
      <c r="R2920" t="s">
        <v>8316</v>
      </c>
      <c r="S2920">
        <f t="shared" si="140"/>
        <v>2014</v>
      </c>
    </row>
    <row r="2921" spans="1:19" ht="32" x14ac:dyDescent="0.2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 s="10">
        <v>42390.887835648144</v>
      </c>
      <c r="J2921" s="10">
        <v>42360.887835648144</v>
      </c>
      <c r="K2921" t="b">
        <v>0</v>
      </c>
      <c r="L2921">
        <v>24</v>
      </c>
      <c r="M2921" t="b">
        <v>1</v>
      </c>
      <c r="N2921" t="s">
        <v>8269</v>
      </c>
      <c r="O2921">
        <f t="shared" si="138"/>
        <v>156</v>
      </c>
      <c r="P2921" s="6">
        <f t="shared" si="139"/>
        <v>51.92</v>
      </c>
      <c r="Q2921" s="12" t="s">
        <v>8315</v>
      </c>
      <c r="R2921" t="s">
        <v>8316</v>
      </c>
      <c r="S2921">
        <f t="shared" si="140"/>
        <v>2015</v>
      </c>
    </row>
    <row r="2922" spans="1:19" ht="16" x14ac:dyDescent="0.2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 s="10">
        <v>42585.172916666663</v>
      </c>
      <c r="J2922" s="10">
        <v>42553.926527777774</v>
      </c>
      <c r="K2922" t="b">
        <v>0</v>
      </c>
      <c r="L2922">
        <v>14</v>
      </c>
      <c r="M2922" t="b">
        <v>1</v>
      </c>
      <c r="N2922" t="s">
        <v>8269</v>
      </c>
      <c r="O2922">
        <f t="shared" si="138"/>
        <v>113</v>
      </c>
      <c r="P2922" s="6">
        <f t="shared" si="139"/>
        <v>64.290000000000006</v>
      </c>
      <c r="Q2922" s="12" t="s">
        <v>8315</v>
      </c>
      <c r="R2922" t="s">
        <v>8316</v>
      </c>
      <c r="S2922">
        <f t="shared" si="140"/>
        <v>2016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41907.886620370373</v>
      </c>
      <c r="J2923" s="10">
        <v>41877.886620370373</v>
      </c>
      <c r="K2923" t="b">
        <v>0</v>
      </c>
      <c r="L2923">
        <v>3</v>
      </c>
      <c r="M2923" t="b">
        <v>1</v>
      </c>
      <c r="N2923" t="s">
        <v>8303</v>
      </c>
      <c r="O2923">
        <f t="shared" si="138"/>
        <v>129</v>
      </c>
      <c r="P2923" s="6">
        <f t="shared" si="139"/>
        <v>43</v>
      </c>
      <c r="Q2923" s="12" t="s">
        <v>8315</v>
      </c>
      <c r="R2923" t="s">
        <v>8357</v>
      </c>
      <c r="S2923">
        <f t="shared" si="140"/>
        <v>2014</v>
      </c>
    </row>
    <row r="2924" spans="1:19" ht="32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42142.874155092592</v>
      </c>
      <c r="J2924" s="10">
        <v>42097.874155092592</v>
      </c>
      <c r="K2924" t="b">
        <v>0</v>
      </c>
      <c r="L2924">
        <v>6</v>
      </c>
      <c r="M2924" t="b">
        <v>1</v>
      </c>
      <c r="N2924" t="s">
        <v>8303</v>
      </c>
      <c r="O2924">
        <f t="shared" si="138"/>
        <v>100</v>
      </c>
      <c r="P2924" s="6">
        <f t="shared" si="139"/>
        <v>83.33</v>
      </c>
      <c r="Q2924" s="12" t="s">
        <v>8315</v>
      </c>
      <c r="R2924" t="s">
        <v>8357</v>
      </c>
      <c r="S2924">
        <f t="shared" si="140"/>
        <v>2015</v>
      </c>
    </row>
    <row r="2925" spans="1:19" ht="32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42028.125</v>
      </c>
      <c r="J2925" s="10">
        <v>42013.15253472222</v>
      </c>
      <c r="K2925" t="b">
        <v>0</v>
      </c>
      <c r="L2925">
        <v>10</v>
      </c>
      <c r="M2925" t="b">
        <v>1</v>
      </c>
      <c r="N2925" t="s">
        <v>8303</v>
      </c>
      <c r="O2925">
        <f t="shared" si="138"/>
        <v>100</v>
      </c>
      <c r="P2925" s="6">
        <f t="shared" si="139"/>
        <v>30</v>
      </c>
      <c r="Q2925" s="12" t="s">
        <v>8315</v>
      </c>
      <c r="R2925" t="s">
        <v>8357</v>
      </c>
      <c r="S2925">
        <f t="shared" si="140"/>
        <v>2015</v>
      </c>
    </row>
    <row r="2926" spans="1:19" ht="32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42133.165972222225</v>
      </c>
      <c r="J2926" s="10">
        <v>42103.556828703702</v>
      </c>
      <c r="K2926" t="b">
        <v>0</v>
      </c>
      <c r="L2926">
        <v>147</v>
      </c>
      <c r="M2926" t="b">
        <v>1</v>
      </c>
      <c r="N2926" t="s">
        <v>8303</v>
      </c>
      <c r="O2926">
        <f t="shared" si="138"/>
        <v>103</v>
      </c>
      <c r="P2926" s="6">
        <f t="shared" si="139"/>
        <v>175.51</v>
      </c>
      <c r="Q2926" s="12" t="s">
        <v>8315</v>
      </c>
      <c r="R2926" t="s">
        <v>8357</v>
      </c>
      <c r="S2926">
        <f t="shared" si="140"/>
        <v>2015</v>
      </c>
    </row>
    <row r="2927" spans="1:19" ht="32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41893.584120370375</v>
      </c>
      <c r="J2927" s="10">
        <v>41863.584120370375</v>
      </c>
      <c r="K2927" t="b">
        <v>0</v>
      </c>
      <c r="L2927">
        <v>199</v>
      </c>
      <c r="M2927" t="b">
        <v>1</v>
      </c>
      <c r="N2927" t="s">
        <v>8303</v>
      </c>
      <c r="O2927">
        <f t="shared" si="138"/>
        <v>102</v>
      </c>
      <c r="P2927" s="6">
        <f t="shared" si="139"/>
        <v>231.66</v>
      </c>
      <c r="Q2927" s="12" t="s">
        <v>8315</v>
      </c>
      <c r="R2927" t="s">
        <v>8357</v>
      </c>
      <c r="S2927">
        <f t="shared" si="140"/>
        <v>2014</v>
      </c>
    </row>
    <row r="2928" spans="1:19" ht="32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42058.765960648147</v>
      </c>
      <c r="J2928" s="10">
        <v>42044.765960648147</v>
      </c>
      <c r="K2928" t="b">
        <v>0</v>
      </c>
      <c r="L2928">
        <v>50</v>
      </c>
      <c r="M2928" t="b">
        <v>1</v>
      </c>
      <c r="N2928" t="s">
        <v>8303</v>
      </c>
      <c r="O2928">
        <f t="shared" si="138"/>
        <v>125</v>
      </c>
      <c r="P2928" s="6">
        <f t="shared" si="139"/>
        <v>75</v>
      </c>
      <c r="Q2928" s="12" t="s">
        <v>8315</v>
      </c>
      <c r="R2928" t="s">
        <v>8357</v>
      </c>
      <c r="S2928">
        <f t="shared" si="140"/>
        <v>2015</v>
      </c>
    </row>
    <row r="2929" spans="1:19" ht="32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41835.208333333336</v>
      </c>
      <c r="J2929" s="10">
        <v>41806.669317129628</v>
      </c>
      <c r="K2929" t="b">
        <v>0</v>
      </c>
      <c r="L2929">
        <v>21</v>
      </c>
      <c r="M2929" t="b">
        <v>1</v>
      </c>
      <c r="N2929" t="s">
        <v>8303</v>
      </c>
      <c r="O2929">
        <f t="shared" si="138"/>
        <v>131</v>
      </c>
      <c r="P2929" s="6">
        <f t="shared" si="139"/>
        <v>112.14</v>
      </c>
      <c r="Q2929" s="12" t="s">
        <v>8315</v>
      </c>
      <c r="R2929" t="s">
        <v>8357</v>
      </c>
      <c r="S2929">
        <f t="shared" si="140"/>
        <v>2014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42433.998217592598</v>
      </c>
      <c r="J2930" s="10">
        <v>42403.998217592598</v>
      </c>
      <c r="K2930" t="b">
        <v>0</v>
      </c>
      <c r="L2930">
        <v>24</v>
      </c>
      <c r="M2930" t="b">
        <v>1</v>
      </c>
      <c r="N2930" t="s">
        <v>8303</v>
      </c>
      <c r="O2930">
        <f t="shared" si="138"/>
        <v>100</v>
      </c>
      <c r="P2930" s="6">
        <f t="shared" si="139"/>
        <v>41.67</v>
      </c>
      <c r="Q2930" s="12" t="s">
        <v>8315</v>
      </c>
      <c r="R2930" t="s">
        <v>8357</v>
      </c>
      <c r="S2930">
        <f t="shared" si="140"/>
        <v>2016</v>
      </c>
    </row>
    <row r="2931" spans="1:19" ht="32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41784.564328703702</v>
      </c>
      <c r="J2931" s="10">
        <v>41754.564328703702</v>
      </c>
      <c r="K2931" t="b">
        <v>0</v>
      </c>
      <c r="L2931">
        <v>32</v>
      </c>
      <c r="M2931" t="b">
        <v>1</v>
      </c>
      <c r="N2931" t="s">
        <v>8303</v>
      </c>
      <c r="O2931">
        <f t="shared" si="138"/>
        <v>102</v>
      </c>
      <c r="P2931" s="6">
        <f t="shared" si="139"/>
        <v>255.17</v>
      </c>
      <c r="Q2931" s="12" t="s">
        <v>8315</v>
      </c>
      <c r="R2931" t="s">
        <v>8357</v>
      </c>
      <c r="S2931">
        <f t="shared" si="140"/>
        <v>2014</v>
      </c>
    </row>
    <row r="2932" spans="1:19" ht="32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42131.584074074075</v>
      </c>
      <c r="J2932" s="10">
        <v>42101.584074074075</v>
      </c>
      <c r="K2932" t="b">
        <v>0</v>
      </c>
      <c r="L2932">
        <v>62</v>
      </c>
      <c r="M2932" t="b">
        <v>1</v>
      </c>
      <c r="N2932" t="s">
        <v>8303</v>
      </c>
      <c r="O2932">
        <f t="shared" si="138"/>
        <v>101</v>
      </c>
      <c r="P2932" s="6">
        <f t="shared" si="139"/>
        <v>162.77000000000001</v>
      </c>
      <c r="Q2932" s="12" t="s">
        <v>8315</v>
      </c>
      <c r="R2932" t="s">
        <v>8357</v>
      </c>
      <c r="S2932">
        <f t="shared" si="140"/>
        <v>2015</v>
      </c>
    </row>
    <row r="2933" spans="1:19" ht="32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41897.255555555559</v>
      </c>
      <c r="J2933" s="10">
        <v>41872.291238425925</v>
      </c>
      <c r="K2933" t="b">
        <v>0</v>
      </c>
      <c r="L2933">
        <v>9</v>
      </c>
      <c r="M2933" t="b">
        <v>1</v>
      </c>
      <c r="N2933" t="s">
        <v>8303</v>
      </c>
      <c r="O2933">
        <f t="shared" si="138"/>
        <v>106</v>
      </c>
      <c r="P2933" s="6">
        <f t="shared" si="139"/>
        <v>88.33</v>
      </c>
      <c r="Q2933" s="12" t="s">
        <v>8315</v>
      </c>
      <c r="R2933" t="s">
        <v>8357</v>
      </c>
      <c r="S2933">
        <f t="shared" si="140"/>
        <v>2014</v>
      </c>
    </row>
    <row r="2934" spans="1:19" ht="32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42056.458333333328</v>
      </c>
      <c r="J2934" s="10">
        <v>42025.164780092593</v>
      </c>
      <c r="K2934" t="b">
        <v>0</v>
      </c>
      <c r="L2934">
        <v>38</v>
      </c>
      <c r="M2934" t="b">
        <v>1</v>
      </c>
      <c r="N2934" t="s">
        <v>8303</v>
      </c>
      <c r="O2934">
        <f t="shared" si="138"/>
        <v>105</v>
      </c>
      <c r="P2934" s="6">
        <f t="shared" si="139"/>
        <v>85.74</v>
      </c>
      <c r="Q2934" s="12" t="s">
        <v>8315</v>
      </c>
      <c r="R2934" t="s">
        <v>8357</v>
      </c>
      <c r="S2934">
        <f t="shared" si="140"/>
        <v>2015</v>
      </c>
    </row>
    <row r="2935" spans="1:19" ht="32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42525.956631944442</v>
      </c>
      <c r="J2935" s="10">
        <v>42495.956631944442</v>
      </c>
      <c r="K2935" t="b">
        <v>0</v>
      </c>
      <c r="L2935">
        <v>54</v>
      </c>
      <c r="M2935" t="b">
        <v>1</v>
      </c>
      <c r="N2935" t="s">
        <v>8303</v>
      </c>
      <c r="O2935">
        <f t="shared" si="138"/>
        <v>103</v>
      </c>
      <c r="P2935" s="6">
        <f t="shared" si="139"/>
        <v>47.57</v>
      </c>
      <c r="Q2935" s="12" t="s">
        <v>8315</v>
      </c>
      <c r="R2935" t="s">
        <v>8357</v>
      </c>
      <c r="S2935">
        <f t="shared" si="140"/>
        <v>2016</v>
      </c>
    </row>
    <row r="2936" spans="1:19" ht="32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41805.636157407411</v>
      </c>
      <c r="J2936" s="10">
        <v>41775.636157407411</v>
      </c>
      <c r="K2936" t="b">
        <v>0</v>
      </c>
      <c r="L2936">
        <v>37</v>
      </c>
      <c r="M2936" t="b">
        <v>1</v>
      </c>
      <c r="N2936" t="s">
        <v>8303</v>
      </c>
      <c r="O2936">
        <f t="shared" si="138"/>
        <v>108</v>
      </c>
      <c r="P2936" s="6">
        <f t="shared" si="139"/>
        <v>72.97</v>
      </c>
      <c r="Q2936" s="12" t="s">
        <v>8315</v>
      </c>
      <c r="R2936" t="s">
        <v>8357</v>
      </c>
      <c r="S2936">
        <f t="shared" si="140"/>
        <v>2014</v>
      </c>
    </row>
    <row r="2937" spans="1:19" ht="32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42611.708333333328</v>
      </c>
      <c r="J2937" s="10">
        <v>42553.583425925928</v>
      </c>
      <c r="K2937" t="b">
        <v>0</v>
      </c>
      <c r="L2937">
        <v>39</v>
      </c>
      <c r="M2937" t="b">
        <v>1</v>
      </c>
      <c r="N2937" t="s">
        <v>8303</v>
      </c>
      <c r="O2937">
        <f t="shared" si="138"/>
        <v>101</v>
      </c>
      <c r="P2937" s="6">
        <f t="shared" si="139"/>
        <v>90.54</v>
      </c>
      <c r="Q2937" s="12" t="s">
        <v>8315</v>
      </c>
      <c r="R2937" t="s">
        <v>8357</v>
      </c>
      <c r="S2937">
        <f t="shared" si="140"/>
        <v>2016</v>
      </c>
    </row>
    <row r="2938" spans="1:19" ht="32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41925.207638888889</v>
      </c>
      <c r="J2938" s="10">
        <v>41912.650729166664</v>
      </c>
      <c r="K2938" t="b">
        <v>0</v>
      </c>
      <c r="L2938">
        <v>34</v>
      </c>
      <c r="M2938" t="b">
        <v>1</v>
      </c>
      <c r="N2938" t="s">
        <v>8303</v>
      </c>
      <c r="O2938">
        <f t="shared" si="138"/>
        <v>128</v>
      </c>
      <c r="P2938" s="6">
        <f t="shared" si="139"/>
        <v>37.65</v>
      </c>
      <c r="Q2938" s="12" t="s">
        <v>8315</v>
      </c>
      <c r="R2938" t="s">
        <v>8357</v>
      </c>
      <c r="S2938">
        <f t="shared" si="140"/>
        <v>2014</v>
      </c>
    </row>
    <row r="2939" spans="1:19" ht="16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41833.457326388889</v>
      </c>
      <c r="J2939" s="10">
        <v>41803.457326388889</v>
      </c>
      <c r="K2939" t="b">
        <v>0</v>
      </c>
      <c r="L2939">
        <v>55</v>
      </c>
      <c r="M2939" t="b">
        <v>1</v>
      </c>
      <c r="N2939" t="s">
        <v>8303</v>
      </c>
      <c r="O2939">
        <f t="shared" si="138"/>
        <v>133</v>
      </c>
      <c r="P2939" s="6">
        <f t="shared" si="139"/>
        <v>36.36</v>
      </c>
      <c r="Q2939" s="12" t="s">
        <v>8315</v>
      </c>
      <c r="R2939" t="s">
        <v>8357</v>
      </c>
      <c r="S2939">
        <f t="shared" si="140"/>
        <v>2014</v>
      </c>
    </row>
    <row r="2940" spans="1:19" ht="32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42034.703865740739</v>
      </c>
      <c r="J2940" s="10">
        <v>42004.703865740739</v>
      </c>
      <c r="K2940" t="b">
        <v>0</v>
      </c>
      <c r="L2940">
        <v>32</v>
      </c>
      <c r="M2940" t="b">
        <v>1</v>
      </c>
      <c r="N2940" t="s">
        <v>8303</v>
      </c>
      <c r="O2940">
        <f t="shared" si="138"/>
        <v>101</v>
      </c>
      <c r="P2940" s="6">
        <f t="shared" si="139"/>
        <v>126.72</v>
      </c>
      <c r="Q2940" s="12" t="s">
        <v>8315</v>
      </c>
      <c r="R2940" t="s">
        <v>8357</v>
      </c>
      <c r="S2940">
        <f t="shared" si="140"/>
        <v>2014</v>
      </c>
    </row>
    <row r="2941" spans="1:19" ht="32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41879.041666666664</v>
      </c>
      <c r="J2941" s="10">
        <v>41845.809166666666</v>
      </c>
      <c r="K2941" t="b">
        <v>0</v>
      </c>
      <c r="L2941">
        <v>25</v>
      </c>
      <c r="M2941" t="b">
        <v>1</v>
      </c>
      <c r="N2941" t="s">
        <v>8303</v>
      </c>
      <c r="O2941">
        <f t="shared" si="138"/>
        <v>103</v>
      </c>
      <c r="P2941" s="6">
        <f t="shared" si="139"/>
        <v>329.2</v>
      </c>
      <c r="Q2941" s="12" t="s">
        <v>8315</v>
      </c>
      <c r="R2941" t="s">
        <v>8357</v>
      </c>
      <c r="S2941">
        <f t="shared" si="140"/>
        <v>2014</v>
      </c>
    </row>
    <row r="2942" spans="1:19" ht="32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42022.773356481484</v>
      </c>
      <c r="J2942" s="10">
        <v>41982.773356481484</v>
      </c>
      <c r="K2942" t="b">
        <v>0</v>
      </c>
      <c r="L2942">
        <v>33</v>
      </c>
      <c r="M2942" t="b">
        <v>1</v>
      </c>
      <c r="N2942" t="s">
        <v>8303</v>
      </c>
      <c r="O2942">
        <f t="shared" si="138"/>
        <v>107</v>
      </c>
      <c r="P2942" s="6">
        <f t="shared" si="139"/>
        <v>81.239999999999995</v>
      </c>
      <c r="Q2942" s="12" t="s">
        <v>8315</v>
      </c>
      <c r="R2942" t="s">
        <v>8357</v>
      </c>
      <c r="S2942">
        <f t="shared" si="140"/>
        <v>2014</v>
      </c>
    </row>
    <row r="2943" spans="1:19" ht="32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42064.960127314815</v>
      </c>
      <c r="J2943" s="10">
        <v>42034.960127314815</v>
      </c>
      <c r="K2943" t="b">
        <v>0</v>
      </c>
      <c r="L2943">
        <v>1</v>
      </c>
      <c r="M2943" t="b">
        <v>0</v>
      </c>
      <c r="N2943" t="s">
        <v>8301</v>
      </c>
      <c r="O2943">
        <f t="shared" si="138"/>
        <v>0</v>
      </c>
      <c r="P2943" s="6">
        <f t="shared" si="139"/>
        <v>1</v>
      </c>
      <c r="Q2943" s="12" t="s">
        <v>8315</v>
      </c>
      <c r="R2943" t="s">
        <v>8355</v>
      </c>
      <c r="S2943">
        <f t="shared" si="140"/>
        <v>2015</v>
      </c>
    </row>
    <row r="2944" spans="1:19" ht="32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42354.845833333333</v>
      </c>
      <c r="J2944" s="10">
        <v>42334.803923611107</v>
      </c>
      <c r="K2944" t="b">
        <v>0</v>
      </c>
      <c r="L2944">
        <v>202</v>
      </c>
      <c r="M2944" t="b">
        <v>0</v>
      </c>
      <c r="N2944" t="s">
        <v>8301</v>
      </c>
      <c r="O2944">
        <f t="shared" si="138"/>
        <v>20</v>
      </c>
      <c r="P2944" s="6">
        <f t="shared" si="139"/>
        <v>202.23</v>
      </c>
      <c r="Q2944" s="12" t="s">
        <v>8315</v>
      </c>
      <c r="R2944" t="s">
        <v>8355</v>
      </c>
      <c r="S2944">
        <f t="shared" si="140"/>
        <v>2015</v>
      </c>
    </row>
    <row r="2945" spans="1:19" ht="32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42107.129398148143</v>
      </c>
      <c r="J2945" s="10">
        <v>42077.129398148143</v>
      </c>
      <c r="K2945" t="b">
        <v>0</v>
      </c>
      <c r="L2945">
        <v>0</v>
      </c>
      <c r="M2945" t="b">
        <v>0</v>
      </c>
      <c r="N2945" t="s">
        <v>8301</v>
      </c>
      <c r="O2945">
        <f t="shared" si="138"/>
        <v>0</v>
      </c>
      <c r="P2945" s="6" t="str">
        <f t="shared" si="139"/>
        <v>0</v>
      </c>
      <c r="Q2945" s="12" t="s">
        <v>8315</v>
      </c>
      <c r="R2945" t="s">
        <v>8355</v>
      </c>
      <c r="S2945">
        <f t="shared" si="140"/>
        <v>2015</v>
      </c>
    </row>
    <row r="2946" spans="1:19" ht="16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42162.9143287037</v>
      </c>
      <c r="J2946" s="10">
        <v>42132.9143287037</v>
      </c>
      <c r="K2946" t="b">
        <v>0</v>
      </c>
      <c r="L2946">
        <v>1</v>
      </c>
      <c r="M2946" t="b">
        <v>0</v>
      </c>
      <c r="N2946" t="s">
        <v>8301</v>
      </c>
      <c r="O2946">
        <f t="shared" si="138"/>
        <v>1</v>
      </c>
      <c r="P2946" s="6">
        <f t="shared" si="139"/>
        <v>100</v>
      </c>
      <c r="Q2946" s="12" t="s">
        <v>8315</v>
      </c>
      <c r="R2946" t="s">
        <v>8355</v>
      </c>
      <c r="S2946">
        <f t="shared" si="140"/>
        <v>2015</v>
      </c>
    </row>
    <row r="2947" spans="1:19" ht="32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42148.139583333337</v>
      </c>
      <c r="J2947" s="10">
        <v>42118.139583333337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 s="6" t="str">
        <f t="shared" si="139"/>
        <v>0</v>
      </c>
      <c r="Q2947" s="12" t="s">
        <v>8315</v>
      </c>
      <c r="R2947" t="s">
        <v>8355</v>
      </c>
      <c r="S2947">
        <f t="shared" si="140"/>
        <v>2015</v>
      </c>
    </row>
    <row r="2948" spans="1:19" ht="32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42597.531157407408</v>
      </c>
      <c r="J2948" s="10">
        <v>42567.531157407408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 s="6">
        <f t="shared" si="139"/>
        <v>1</v>
      </c>
      <c r="Q2948" s="12" t="s">
        <v>8315</v>
      </c>
      <c r="R2948" t="s">
        <v>8355</v>
      </c>
      <c r="S2948">
        <f t="shared" si="140"/>
        <v>2016</v>
      </c>
    </row>
    <row r="2949" spans="1:19" ht="32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42698.71597222222</v>
      </c>
      <c r="J2949" s="10">
        <v>42649.562118055561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 s="6">
        <f t="shared" si="139"/>
        <v>82.46</v>
      </c>
      <c r="Q2949" s="12" t="s">
        <v>8315</v>
      </c>
      <c r="R2949" t="s">
        <v>8355</v>
      </c>
      <c r="S2949">
        <f t="shared" si="140"/>
        <v>2016</v>
      </c>
    </row>
    <row r="2950" spans="1:19" ht="32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42157.649224537032</v>
      </c>
      <c r="J2950" s="10">
        <v>42097.649224537032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 s="6">
        <f t="shared" si="139"/>
        <v>2.67</v>
      </c>
      <c r="Q2950" s="12" t="s">
        <v>8315</v>
      </c>
      <c r="R2950" t="s">
        <v>8355</v>
      </c>
      <c r="S2950">
        <f t="shared" si="140"/>
        <v>2015</v>
      </c>
    </row>
    <row r="2951" spans="1:19" ht="32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42327.864780092597</v>
      </c>
      <c r="J2951" s="10">
        <v>42297.823113425926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 s="6">
        <f t="shared" si="139"/>
        <v>12.5</v>
      </c>
      <c r="Q2951" s="12" t="s">
        <v>8315</v>
      </c>
      <c r="R2951" t="s">
        <v>8355</v>
      </c>
      <c r="S2951">
        <f t="shared" si="140"/>
        <v>2015</v>
      </c>
    </row>
    <row r="2952" spans="1:19" ht="32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42392.36518518519</v>
      </c>
      <c r="J2952" s="10">
        <v>42362.36518518519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 s="6" t="str">
        <f t="shared" si="139"/>
        <v>0</v>
      </c>
      <c r="Q2952" s="12" t="s">
        <v>8315</v>
      </c>
      <c r="R2952" t="s">
        <v>8355</v>
      </c>
      <c r="S2952">
        <f t="shared" si="140"/>
        <v>2015</v>
      </c>
    </row>
    <row r="2953" spans="1:19" ht="32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41917.802928240737</v>
      </c>
      <c r="J2953" s="10">
        <v>41872.802928240737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 s="6">
        <f t="shared" si="139"/>
        <v>18.899999999999999</v>
      </c>
      <c r="Q2953" s="12" t="s">
        <v>8315</v>
      </c>
      <c r="R2953" t="s">
        <v>8355</v>
      </c>
      <c r="S2953">
        <f t="shared" si="140"/>
        <v>2014</v>
      </c>
    </row>
    <row r="2954" spans="1:19" ht="32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42660.166666666672</v>
      </c>
      <c r="J2954" s="10">
        <v>42628.690266203703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41">ROUND(E2954/D2954*100,0)</f>
        <v>8</v>
      </c>
      <c r="P2954" s="6">
        <f t="shared" ref="P2954:P3017" si="142">IFERROR(ROUND(E2954/L2954,2),"0")</f>
        <v>200.63</v>
      </c>
      <c r="Q2954" s="12" t="s">
        <v>8315</v>
      </c>
      <c r="R2954" t="s">
        <v>8355</v>
      </c>
      <c r="S2954">
        <f t="shared" ref="S2954:S3017" si="143">YEAR(J2954)</f>
        <v>2016</v>
      </c>
    </row>
    <row r="2955" spans="1:19" ht="32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42285.791909722218</v>
      </c>
      <c r="J2955" s="10">
        <v>42255.791909722218</v>
      </c>
      <c r="K2955" t="b">
        <v>0</v>
      </c>
      <c r="L2955">
        <v>3</v>
      </c>
      <c r="M2955" t="b">
        <v>0</v>
      </c>
      <c r="N2955" t="s">
        <v>8301</v>
      </c>
      <c r="O2955">
        <f t="shared" si="141"/>
        <v>0</v>
      </c>
      <c r="P2955" s="6">
        <f t="shared" si="142"/>
        <v>201.67</v>
      </c>
      <c r="Q2955" s="12" t="s">
        <v>8315</v>
      </c>
      <c r="R2955" t="s">
        <v>8355</v>
      </c>
      <c r="S2955">
        <f t="shared" si="143"/>
        <v>2015</v>
      </c>
    </row>
    <row r="2956" spans="1:19" ht="32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42810.541701388887</v>
      </c>
      <c r="J2956" s="10">
        <v>42790.583368055552</v>
      </c>
      <c r="K2956" t="b">
        <v>0</v>
      </c>
      <c r="L2956">
        <v>0</v>
      </c>
      <c r="M2956" t="b">
        <v>0</v>
      </c>
      <c r="N2956" t="s">
        <v>8301</v>
      </c>
      <c r="O2956">
        <f t="shared" si="141"/>
        <v>0</v>
      </c>
      <c r="P2956" s="6" t="str">
        <f t="shared" si="142"/>
        <v>0</v>
      </c>
      <c r="Q2956" s="12" t="s">
        <v>8315</v>
      </c>
      <c r="R2956" t="s">
        <v>8355</v>
      </c>
      <c r="S2956">
        <f t="shared" si="143"/>
        <v>2017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42171.741307870368</v>
      </c>
      <c r="J2957" s="10">
        <v>42141.741307870368</v>
      </c>
      <c r="K2957" t="b">
        <v>0</v>
      </c>
      <c r="L2957">
        <v>11</v>
      </c>
      <c r="M2957" t="b">
        <v>0</v>
      </c>
      <c r="N2957" t="s">
        <v>8301</v>
      </c>
      <c r="O2957">
        <f t="shared" si="141"/>
        <v>60</v>
      </c>
      <c r="P2957" s="6">
        <f t="shared" si="142"/>
        <v>65</v>
      </c>
      <c r="Q2957" s="12" t="s">
        <v>8315</v>
      </c>
      <c r="R2957" t="s">
        <v>8355</v>
      </c>
      <c r="S2957">
        <f t="shared" si="143"/>
        <v>2015</v>
      </c>
    </row>
    <row r="2958" spans="1:19" ht="32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42494.958912037036</v>
      </c>
      <c r="J2958" s="10">
        <v>42464.958912037036</v>
      </c>
      <c r="K2958" t="b">
        <v>0</v>
      </c>
      <c r="L2958">
        <v>20</v>
      </c>
      <c r="M2958" t="b">
        <v>0</v>
      </c>
      <c r="N2958" t="s">
        <v>8301</v>
      </c>
      <c r="O2958">
        <f t="shared" si="141"/>
        <v>17</v>
      </c>
      <c r="P2958" s="6">
        <f t="shared" si="142"/>
        <v>66.099999999999994</v>
      </c>
      <c r="Q2958" s="12" t="s">
        <v>8315</v>
      </c>
      <c r="R2958" t="s">
        <v>8355</v>
      </c>
      <c r="S2958">
        <f t="shared" si="143"/>
        <v>2016</v>
      </c>
    </row>
    <row r="2959" spans="1:19" ht="32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42090.969583333332</v>
      </c>
      <c r="J2959" s="10">
        <v>42031.011249999996</v>
      </c>
      <c r="K2959" t="b">
        <v>0</v>
      </c>
      <c r="L2959">
        <v>3</v>
      </c>
      <c r="M2959" t="b">
        <v>0</v>
      </c>
      <c r="N2959" t="s">
        <v>8301</v>
      </c>
      <c r="O2959">
        <f t="shared" si="141"/>
        <v>2</v>
      </c>
      <c r="P2959" s="6">
        <f t="shared" si="142"/>
        <v>93.33</v>
      </c>
      <c r="Q2959" s="12" t="s">
        <v>8315</v>
      </c>
      <c r="R2959" t="s">
        <v>8355</v>
      </c>
      <c r="S2959">
        <f t="shared" si="143"/>
        <v>2015</v>
      </c>
    </row>
    <row r="2960" spans="1:19" ht="3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42498.73746527778</v>
      </c>
      <c r="J2960" s="10">
        <v>42438.779131944444</v>
      </c>
      <c r="K2960" t="b">
        <v>0</v>
      </c>
      <c r="L2960">
        <v>0</v>
      </c>
      <c r="M2960" t="b">
        <v>0</v>
      </c>
      <c r="N2960" t="s">
        <v>8301</v>
      </c>
      <c r="O2960">
        <f t="shared" si="141"/>
        <v>0</v>
      </c>
      <c r="P2960" s="6" t="str">
        <f t="shared" si="142"/>
        <v>0</v>
      </c>
      <c r="Q2960" s="12" t="s">
        <v>8315</v>
      </c>
      <c r="R2960" t="s">
        <v>8355</v>
      </c>
      <c r="S2960">
        <f t="shared" si="143"/>
        <v>2016</v>
      </c>
    </row>
    <row r="2961" spans="1:19" ht="32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42528.008391203708</v>
      </c>
      <c r="J2961" s="10">
        <v>42498.008391203708</v>
      </c>
      <c r="K2961" t="b">
        <v>0</v>
      </c>
      <c r="L2961">
        <v>0</v>
      </c>
      <c r="M2961" t="b">
        <v>0</v>
      </c>
      <c r="N2961" t="s">
        <v>8301</v>
      </c>
      <c r="O2961">
        <f t="shared" si="141"/>
        <v>0</v>
      </c>
      <c r="P2961" s="6" t="str">
        <f t="shared" si="142"/>
        <v>0</v>
      </c>
      <c r="Q2961" s="12" t="s">
        <v>8315</v>
      </c>
      <c r="R2961" t="s">
        <v>8355</v>
      </c>
      <c r="S2961">
        <f t="shared" si="143"/>
        <v>2016</v>
      </c>
    </row>
    <row r="2962" spans="1:19" ht="32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41893.757210648146</v>
      </c>
      <c r="J2962" s="10">
        <v>41863.757210648146</v>
      </c>
      <c r="K2962" t="b">
        <v>0</v>
      </c>
      <c r="L2962">
        <v>0</v>
      </c>
      <c r="M2962" t="b">
        <v>0</v>
      </c>
      <c r="N2962" t="s">
        <v>8301</v>
      </c>
      <c r="O2962">
        <f t="shared" si="141"/>
        <v>0</v>
      </c>
      <c r="P2962" s="6" t="str">
        <f t="shared" si="142"/>
        <v>0</v>
      </c>
      <c r="Q2962" s="12" t="s">
        <v>8315</v>
      </c>
      <c r="R2962" t="s">
        <v>8355</v>
      </c>
      <c r="S2962">
        <f t="shared" si="143"/>
        <v>2014</v>
      </c>
    </row>
    <row r="2963" spans="1:19" ht="16" x14ac:dyDescent="0.2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 s="10">
        <v>42086.207638888889</v>
      </c>
      <c r="J2963" s="10">
        <v>42056.1324537037</v>
      </c>
      <c r="K2963" t="b">
        <v>0</v>
      </c>
      <c r="L2963">
        <v>7</v>
      </c>
      <c r="M2963" t="b">
        <v>0</v>
      </c>
      <c r="N2963" t="s">
        <v>8269</v>
      </c>
      <c r="O2963">
        <f t="shared" si="141"/>
        <v>33</v>
      </c>
      <c r="P2963" s="6">
        <f t="shared" si="142"/>
        <v>37.14</v>
      </c>
      <c r="Q2963" s="12" t="s">
        <v>8315</v>
      </c>
      <c r="R2963" t="s">
        <v>8316</v>
      </c>
      <c r="S2963">
        <f t="shared" si="143"/>
        <v>2015</v>
      </c>
    </row>
    <row r="2964" spans="1:19" ht="32" x14ac:dyDescent="0.2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 s="10">
        <v>42247.670104166667</v>
      </c>
      <c r="J2964" s="10">
        <v>42217.670104166667</v>
      </c>
      <c r="K2964" t="b">
        <v>0</v>
      </c>
      <c r="L2964">
        <v>1</v>
      </c>
      <c r="M2964" t="b">
        <v>0</v>
      </c>
      <c r="N2964" t="s">
        <v>8269</v>
      </c>
      <c r="O2964">
        <f t="shared" si="141"/>
        <v>1</v>
      </c>
      <c r="P2964" s="6">
        <f t="shared" si="142"/>
        <v>10</v>
      </c>
      <c r="Q2964" s="12" t="s">
        <v>8315</v>
      </c>
      <c r="R2964" t="s">
        <v>8316</v>
      </c>
      <c r="S2964">
        <f t="shared" si="143"/>
        <v>2015</v>
      </c>
    </row>
    <row r="2965" spans="1:19" ht="32" x14ac:dyDescent="0.2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 s="10">
        <v>42443.008946759262</v>
      </c>
      <c r="J2965" s="10">
        <v>42423.050613425927</v>
      </c>
      <c r="K2965" t="b">
        <v>0</v>
      </c>
      <c r="L2965">
        <v>23</v>
      </c>
      <c r="M2965" t="b">
        <v>1</v>
      </c>
      <c r="N2965" t="s">
        <v>8269</v>
      </c>
      <c r="O2965">
        <f t="shared" si="141"/>
        <v>141</v>
      </c>
      <c r="P2965" s="6">
        <f t="shared" si="142"/>
        <v>52.17</v>
      </c>
      <c r="Q2965" s="12" t="s">
        <v>8315</v>
      </c>
      <c r="R2965" t="s">
        <v>8316</v>
      </c>
      <c r="S2965">
        <f t="shared" si="143"/>
        <v>2016</v>
      </c>
    </row>
    <row r="2966" spans="1:19" ht="32" x14ac:dyDescent="0.2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 s="10">
        <v>42347.950046296297</v>
      </c>
      <c r="J2966" s="10">
        <v>42307.908379629633</v>
      </c>
      <c r="K2966" t="b">
        <v>0</v>
      </c>
      <c r="L2966">
        <v>21</v>
      </c>
      <c r="M2966" t="b">
        <v>1</v>
      </c>
      <c r="N2966" t="s">
        <v>8269</v>
      </c>
      <c r="O2966">
        <f t="shared" si="141"/>
        <v>100</v>
      </c>
      <c r="P2966" s="6">
        <f t="shared" si="142"/>
        <v>40.479999999999997</v>
      </c>
      <c r="Q2966" s="12" t="s">
        <v>8315</v>
      </c>
      <c r="R2966" t="s">
        <v>8316</v>
      </c>
      <c r="S2966">
        <f t="shared" si="143"/>
        <v>2015</v>
      </c>
    </row>
    <row r="2967" spans="1:19" ht="32" x14ac:dyDescent="0.2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 s="10">
        <v>42489.875</v>
      </c>
      <c r="J2967" s="10">
        <v>42462.140868055554</v>
      </c>
      <c r="K2967" t="b">
        <v>0</v>
      </c>
      <c r="L2967">
        <v>46</v>
      </c>
      <c r="M2967" t="b">
        <v>1</v>
      </c>
      <c r="N2967" t="s">
        <v>8269</v>
      </c>
      <c r="O2967">
        <f t="shared" si="141"/>
        <v>339</v>
      </c>
      <c r="P2967" s="6">
        <f t="shared" si="142"/>
        <v>62.59</v>
      </c>
      <c r="Q2967" s="12" t="s">
        <v>8315</v>
      </c>
      <c r="R2967" t="s">
        <v>8316</v>
      </c>
      <c r="S2967">
        <f t="shared" si="143"/>
        <v>2016</v>
      </c>
    </row>
    <row r="2968" spans="1:19" ht="16" x14ac:dyDescent="0.2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 s="10">
        <v>42028.5</v>
      </c>
      <c r="J2968" s="10">
        <v>41968.677465277782</v>
      </c>
      <c r="K2968" t="b">
        <v>0</v>
      </c>
      <c r="L2968">
        <v>4</v>
      </c>
      <c r="M2968" t="b">
        <v>0</v>
      </c>
      <c r="N2968" t="s">
        <v>8269</v>
      </c>
      <c r="O2968">
        <f t="shared" si="141"/>
        <v>15</v>
      </c>
      <c r="P2968" s="6">
        <f t="shared" si="142"/>
        <v>32.75</v>
      </c>
      <c r="Q2968" s="12" t="s">
        <v>8315</v>
      </c>
      <c r="R2968" t="s">
        <v>8316</v>
      </c>
      <c r="S2968">
        <f t="shared" si="143"/>
        <v>2014</v>
      </c>
    </row>
    <row r="2969" spans="1:19" ht="32" x14ac:dyDescent="0.2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 s="10">
        <v>42192.809953703705</v>
      </c>
      <c r="J2969" s="10">
        <v>42132.809953703705</v>
      </c>
      <c r="K2969" t="b">
        <v>0</v>
      </c>
      <c r="L2969">
        <v>5</v>
      </c>
      <c r="M2969" t="b">
        <v>0</v>
      </c>
      <c r="N2969" t="s">
        <v>8269</v>
      </c>
      <c r="O2969">
        <f t="shared" si="141"/>
        <v>20</v>
      </c>
      <c r="P2969" s="6">
        <f t="shared" si="142"/>
        <v>34</v>
      </c>
      <c r="Q2969" s="12" t="s">
        <v>8315</v>
      </c>
      <c r="R2969" t="s">
        <v>8316</v>
      </c>
      <c r="S2969">
        <f t="shared" si="143"/>
        <v>2015</v>
      </c>
    </row>
    <row r="2970" spans="1:19" ht="32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 s="10">
        <v>41822.62090277778</v>
      </c>
      <c r="J2970" s="10">
        <v>41802.62090277778</v>
      </c>
      <c r="K2970" t="b">
        <v>0</v>
      </c>
      <c r="L2970">
        <v>15</v>
      </c>
      <c r="M2970" t="b">
        <v>1</v>
      </c>
      <c r="N2970" t="s">
        <v>8269</v>
      </c>
      <c r="O2970">
        <f t="shared" si="141"/>
        <v>101</v>
      </c>
      <c r="P2970" s="6">
        <f t="shared" si="142"/>
        <v>60.33</v>
      </c>
      <c r="Q2970" s="12" t="s">
        <v>8315</v>
      </c>
      <c r="R2970" t="s">
        <v>8316</v>
      </c>
      <c r="S2970">
        <f t="shared" si="143"/>
        <v>2014</v>
      </c>
    </row>
    <row r="2971" spans="1:19" ht="32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 s="10">
        <v>42004.743148148147</v>
      </c>
      <c r="J2971" s="10">
        <v>41974.743148148147</v>
      </c>
      <c r="K2971" t="b">
        <v>0</v>
      </c>
      <c r="L2971">
        <v>12</v>
      </c>
      <c r="M2971" t="b">
        <v>1</v>
      </c>
      <c r="N2971" t="s">
        <v>8269</v>
      </c>
      <c r="O2971">
        <f t="shared" si="141"/>
        <v>131</v>
      </c>
      <c r="P2971" s="6">
        <f t="shared" si="142"/>
        <v>97.92</v>
      </c>
      <c r="Q2971" s="12" t="s">
        <v>8315</v>
      </c>
      <c r="R2971" t="s">
        <v>8316</v>
      </c>
      <c r="S2971">
        <f t="shared" si="143"/>
        <v>2014</v>
      </c>
    </row>
    <row r="2972" spans="1:19" ht="32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 s="10">
        <v>42064.207638888889</v>
      </c>
      <c r="J2972" s="10">
        <v>42026.176180555558</v>
      </c>
      <c r="K2972" t="b">
        <v>0</v>
      </c>
      <c r="L2972">
        <v>27</v>
      </c>
      <c r="M2972" t="b">
        <v>1</v>
      </c>
      <c r="N2972" t="s">
        <v>8269</v>
      </c>
      <c r="O2972">
        <f t="shared" si="141"/>
        <v>114</v>
      </c>
      <c r="P2972" s="6">
        <f t="shared" si="142"/>
        <v>37.96</v>
      </c>
      <c r="Q2972" s="12" t="s">
        <v>8315</v>
      </c>
      <c r="R2972" t="s">
        <v>8316</v>
      </c>
      <c r="S2972">
        <f t="shared" si="143"/>
        <v>2015</v>
      </c>
    </row>
    <row r="2973" spans="1:19" ht="32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 s="10">
        <v>41900.165972222225</v>
      </c>
      <c r="J2973" s="10">
        <v>41884.599849537037</v>
      </c>
      <c r="K2973" t="b">
        <v>0</v>
      </c>
      <c r="L2973">
        <v>27</v>
      </c>
      <c r="M2973" t="b">
        <v>1</v>
      </c>
      <c r="N2973" t="s">
        <v>8269</v>
      </c>
      <c r="O2973">
        <f t="shared" si="141"/>
        <v>119</v>
      </c>
      <c r="P2973" s="6">
        <f t="shared" si="142"/>
        <v>42.3</v>
      </c>
      <c r="Q2973" s="12" t="s">
        <v>8315</v>
      </c>
      <c r="R2973" t="s">
        <v>8316</v>
      </c>
      <c r="S2973">
        <f t="shared" si="143"/>
        <v>2014</v>
      </c>
    </row>
    <row r="2974" spans="1:19" ht="32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 s="10">
        <v>42038.185416666667</v>
      </c>
      <c r="J2974" s="10">
        <v>42011.202581018515</v>
      </c>
      <c r="K2974" t="b">
        <v>0</v>
      </c>
      <c r="L2974">
        <v>27</v>
      </c>
      <c r="M2974" t="b">
        <v>1</v>
      </c>
      <c r="N2974" t="s">
        <v>8269</v>
      </c>
      <c r="O2974">
        <f t="shared" si="141"/>
        <v>124</v>
      </c>
      <c r="P2974" s="6">
        <f t="shared" si="142"/>
        <v>45.04</v>
      </c>
      <c r="Q2974" s="12" t="s">
        <v>8315</v>
      </c>
      <c r="R2974" t="s">
        <v>8316</v>
      </c>
      <c r="S2974">
        <f t="shared" si="143"/>
        <v>2015</v>
      </c>
    </row>
    <row r="2975" spans="1:19" ht="32" x14ac:dyDescent="0.2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 s="10">
        <v>42052.207638888889</v>
      </c>
      <c r="J2975" s="10">
        <v>42026.924976851849</v>
      </c>
      <c r="K2975" t="b">
        <v>0</v>
      </c>
      <c r="L2975">
        <v>18</v>
      </c>
      <c r="M2975" t="b">
        <v>1</v>
      </c>
      <c r="N2975" t="s">
        <v>8269</v>
      </c>
      <c r="O2975">
        <f t="shared" si="141"/>
        <v>120</v>
      </c>
      <c r="P2975" s="6">
        <f t="shared" si="142"/>
        <v>66.67</v>
      </c>
      <c r="Q2975" s="12" t="s">
        <v>8315</v>
      </c>
      <c r="R2975" t="s">
        <v>8316</v>
      </c>
      <c r="S2975">
        <f t="shared" si="143"/>
        <v>2015</v>
      </c>
    </row>
    <row r="2976" spans="1:19" ht="32" x14ac:dyDescent="0.2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 s="10">
        <v>42117.535254629634</v>
      </c>
      <c r="J2976" s="10">
        <v>42103.535254629634</v>
      </c>
      <c r="K2976" t="b">
        <v>0</v>
      </c>
      <c r="L2976">
        <v>61</v>
      </c>
      <c r="M2976" t="b">
        <v>1</v>
      </c>
      <c r="N2976" t="s">
        <v>8269</v>
      </c>
      <c r="O2976">
        <f t="shared" si="141"/>
        <v>115</v>
      </c>
      <c r="P2976" s="6">
        <f t="shared" si="142"/>
        <v>18.77</v>
      </c>
      <c r="Q2976" s="12" t="s">
        <v>8315</v>
      </c>
      <c r="R2976" t="s">
        <v>8316</v>
      </c>
      <c r="S2976">
        <f t="shared" si="143"/>
        <v>2015</v>
      </c>
    </row>
    <row r="2977" spans="1:19" ht="32" x14ac:dyDescent="0.2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 s="10">
        <v>41838.198518518519</v>
      </c>
      <c r="J2977" s="10">
        <v>41808.198518518519</v>
      </c>
      <c r="K2977" t="b">
        <v>0</v>
      </c>
      <c r="L2977">
        <v>38</v>
      </c>
      <c r="M2977" t="b">
        <v>1</v>
      </c>
      <c r="N2977" t="s">
        <v>8269</v>
      </c>
      <c r="O2977">
        <f t="shared" si="141"/>
        <v>120</v>
      </c>
      <c r="P2977" s="6">
        <f t="shared" si="142"/>
        <v>31.5</v>
      </c>
      <c r="Q2977" s="12" t="s">
        <v>8315</v>
      </c>
      <c r="R2977" t="s">
        <v>8316</v>
      </c>
      <c r="S2977">
        <f t="shared" si="143"/>
        <v>2014</v>
      </c>
    </row>
    <row r="2978" spans="1:19" ht="32" x14ac:dyDescent="0.2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 s="10">
        <v>42008.552847222221</v>
      </c>
      <c r="J2978" s="10">
        <v>41948.552847222221</v>
      </c>
      <c r="K2978" t="b">
        <v>0</v>
      </c>
      <c r="L2978">
        <v>31</v>
      </c>
      <c r="M2978" t="b">
        <v>1</v>
      </c>
      <c r="N2978" t="s">
        <v>8269</v>
      </c>
      <c r="O2978">
        <f t="shared" si="141"/>
        <v>133</v>
      </c>
      <c r="P2978" s="6">
        <f t="shared" si="142"/>
        <v>42.9</v>
      </c>
      <c r="Q2978" s="12" t="s">
        <v>8315</v>
      </c>
      <c r="R2978" t="s">
        <v>8316</v>
      </c>
      <c r="S2978">
        <f t="shared" si="143"/>
        <v>2014</v>
      </c>
    </row>
    <row r="2979" spans="1:19" ht="32" x14ac:dyDescent="0.2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 s="10">
        <v>41911.453587962962</v>
      </c>
      <c r="J2979" s="10">
        <v>41881.453587962962</v>
      </c>
      <c r="K2979" t="b">
        <v>0</v>
      </c>
      <c r="L2979">
        <v>23</v>
      </c>
      <c r="M2979" t="b">
        <v>1</v>
      </c>
      <c r="N2979" t="s">
        <v>8269</v>
      </c>
      <c r="O2979">
        <f t="shared" si="141"/>
        <v>115</v>
      </c>
      <c r="P2979" s="6">
        <f t="shared" si="142"/>
        <v>50</v>
      </c>
      <c r="Q2979" s="12" t="s">
        <v>8315</v>
      </c>
      <c r="R2979" t="s">
        <v>8316</v>
      </c>
      <c r="S2979">
        <f t="shared" si="143"/>
        <v>2014</v>
      </c>
    </row>
    <row r="2980" spans="1:19" ht="32" x14ac:dyDescent="0.2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 s="10">
        <v>41905.922858796301</v>
      </c>
      <c r="J2980" s="10">
        <v>41875.922858796301</v>
      </c>
      <c r="K2980" t="b">
        <v>0</v>
      </c>
      <c r="L2980">
        <v>35</v>
      </c>
      <c r="M2980" t="b">
        <v>1</v>
      </c>
      <c r="N2980" t="s">
        <v>8269</v>
      </c>
      <c r="O2980">
        <f t="shared" si="141"/>
        <v>100</v>
      </c>
      <c r="P2980" s="6">
        <f t="shared" si="142"/>
        <v>28.57</v>
      </c>
      <c r="Q2980" s="12" t="s">
        <v>8315</v>
      </c>
      <c r="R2980" t="s">
        <v>8316</v>
      </c>
      <c r="S2980">
        <f t="shared" si="143"/>
        <v>2014</v>
      </c>
    </row>
    <row r="2981" spans="1:19" ht="32" x14ac:dyDescent="0.2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 s="10">
        <v>42343</v>
      </c>
      <c r="J2981" s="10">
        <v>42313.703900462962</v>
      </c>
      <c r="K2981" t="b">
        <v>0</v>
      </c>
      <c r="L2981">
        <v>93</v>
      </c>
      <c r="M2981" t="b">
        <v>1</v>
      </c>
      <c r="N2981" t="s">
        <v>8269</v>
      </c>
      <c r="O2981">
        <f t="shared" si="141"/>
        <v>187</v>
      </c>
      <c r="P2981" s="6">
        <f t="shared" si="142"/>
        <v>20.12</v>
      </c>
      <c r="Q2981" s="12" t="s">
        <v>8315</v>
      </c>
      <c r="R2981" t="s">
        <v>8316</v>
      </c>
      <c r="S2981">
        <f t="shared" si="143"/>
        <v>2015</v>
      </c>
    </row>
    <row r="2982" spans="1:19" ht="32" x14ac:dyDescent="0.2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 s="10">
        <v>42351.781215277777</v>
      </c>
      <c r="J2982" s="10">
        <v>42291.739548611113</v>
      </c>
      <c r="K2982" t="b">
        <v>0</v>
      </c>
      <c r="L2982">
        <v>1</v>
      </c>
      <c r="M2982" t="b">
        <v>0</v>
      </c>
      <c r="N2982" t="s">
        <v>8269</v>
      </c>
      <c r="O2982">
        <f t="shared" si="141"/>
        <v>1</v>
      </c>
      <c r="P2982" s="6">
        <f t="shared" si="142"/>
        <v>10</v>
      </c>
      <c r="Q2982" s="12" t="s">
        <v>8315</v>
      </c>
      <c r="R2982" t="s">
        <v>8316</v>
      </c>
      <c r="S2982">
        <f t="shared" si="143"/>
        <v>2015</v>
      </c>
    </row>
    <row r="2983" spans="1:19" ht="32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42270.559675925921</v>
      </c>
      <c r="J2983" s="10">
        <v>42225.559675925921</v>
      </c>
      <c r="K2983" t="b">
        <v>1</v>
      </c>
      <c r="L2983">
        <v>97</v>
      </c>
      <c r="M2983" t="b">
        <v>1</v>
      </c>
      <c r="N2983" t="s">
        <v>8301</v>
      </c>
      <c r="O2983">
        <f t="shared" si="141"/>
        <v>129</v>
      </c>
      <c r="P2983" s="6">
        <f t="shared" si="142"/>
        <v>53.16</v>
      </c>
      <c r="Q2983" s="12" t="s">
        <v>8315</v>
      </c>
      <c r="R2983" t="s">
        <v>8355</v>
      </c>
      <c r="S2983">
        <f t="shared" si="143"/>
        <v>2015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42411.686840277776</v>
      </c>
      <c r="J2984" s="10">
        <v>42381.686840277776</v>
      </c>
      <c r="K2984" t="b">
        <v>1</v>
      </c>
      <c r="L2984">
        <v>59</v>
      </c>
      <c r="M2984" t="b">
        <v>1</v>
      </c>
      <c r="N2984" t="s">
        <v>8301</v>
      </c>
      <c r="O2984">
        <f t="shared" si="141"/>
        <v>102</v>
      </c>
      <c r="P2984" s="6">
        <f t="shared" si="142"/>
        <v>86.49</v>
      </c>
      <c r="Q2984" s="12" t="s">
        <v>8315</v>
      </c>
      <c r="R2984" t="s">
        <v>8355</v>
      </c>
      <c r="S2984">
        <f t="shared" si="143"/>
        <v>2016</v>
      </c>
    </row>
    <row r="2985" spans="1:19" ht="3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41954.674027777779</v>
      </c>
      <c r="J2985" s="10">
        <v>41894.632361111115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1"/>
        <v>147</v>
      </c>
      <c r="P2985" s="6">
        <f t="shared" si="142"/>
        <v>155.24</v>
      </c>
      <c r="Q2985" s="12" t="s">
        <v>8315</v>
      </c>
      <c r="R2985" t="s">
        <v>8355</v>
      </c>
      <c r="S2985">
        <f t="shared" si="143"/>
        <v>2014</v>
      </c>
    </row>
    <row r="2986" spans="1:19" ht="32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42606.278715277775</v>
      </c>
      <c r="J2986" s="10">
        <v>42576.278715277775</v>
      </c>
      <c r="K2986" t="b">
        <v>1</v>
      </c>
      <c r="L2986">
        <v>218</v>
      </c>
      <c r="M2986" t="b">
        <v>1</v>
      </c>
      <c r="N2986" t="s">
        <v>8301</v>
      </c>
      <c r="O2986">
        <f t="shared" si="141"/>
        <v>100</v>
      </c>
      <c r="P2986" s="6">
        <f t="shared" si="142"/>
        <v>115.08</v>
      </c>
      <c r="Q2986" s="12" t="s">
        <v>8315</v>
      </c>
      <c r="R2986" t="s">
        <v>8355</v>
      </c>
      <c r="S2986">
        <f t="shared" si="143"/>
        <v>2016</v>
      </c>
    </row>
    <row r="2987" spans="1:19" ht="32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42674.166666666672</v>
      </c>
      <c r="J2987" s="10">
        <v>42654.973703703705</v>
      </c>
      <c r="K2987" t="b">
        <v>0</v>
      </c>
      <c r="L2987">
        <v>111</v>
      </c>
      <c r="M2987" t="b">
        <v>1</v>
      </c>
      <c r="N2987" t="s">
        <v>8301</v>
      </c>
      <c r="O2987">
        <f t="shared" si="141"/>
        <v>122</v>
      </c>
      <c r="P2987" s="6">
        <f t="shared" si="142"/>
        <v>109.59</v>
      </c>
      <c r="Q2987" s="12" t="s">
        <v>8315</v>
      </c>
      <c r="R2987" t="s">
        <v>8355</v>
      </c>
      <c r="S2987">
        <f t="shared" si="143"/>
        <v>2016</v>
      </c>
    </row>
    <row r="2988" spans="1:19" ht="32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42491.458402777775</v>
      </c>
      <c r="J2988" s="10">
        <v>42431.500069444446</v>
      </c>
      <c r="K2988" t="b">
        <v>0</v>
      </c>
      <c r="L2988">
        <v>56</v>
      </c>
      <c r="M2988" t="b">
        <v>1</v>
      </c>
      <c r="N2988" t="s">
        <v>8301</v>
      </c>
      <c r="O2988">
        <f t="shared" si="141"/>
        <v>106</v>
      </c>
      <c r="P2988" s="6">
        <f t="shared" si="142"/>
        <v>45.21</v>
      </c>
      <c r="Q2988" s="12" t="s">
        <v>8315</v>
      </c>
      <c r="R2988" t="s">
        <v>8355</v>
      </c>
      <c r="S2988">
        <f t="shared" si="143"/>
        <v>2016</v>
      </c>
    </row>
    <row r="2989" spans="1:19" ht="32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42656</v>
      </c>
      <c r="J2989" s="10">
        <v>42627.307303240741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1"/>
        <v>110</v>
      </c>
      <c r="P2989" s="6">
        <f t="shared" si="142"/>
        <v>104.15</v>
      </c>
      <c r="Q2989" s="12" t="s">
        <v>8315</v>
      </c>
      <c r="R2989" t="s">
        <v>8355</v>
      </c>
      <c r="S2989">
        <f t="shared" si="143"/>
        <v>2016</v>
      </c>
    </row>
    <row r="2990" spans="1:19" ht="32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42541.36204861111</v>
      </c>
      <c r="J2990" s="10">
        <v>42511.36204861111</v>
      </c>
      <c r="K2990" t="b">
        <v>0</v>
      </c>
      <c r="L2990">
        <v>28</v>
      </c>
      <c r="M2990" t="b">
        <v>1</v>
      </c>
      <c r="N2990" t="s">
        <v>8301</v>
      </c>
      <c r="O2990">
        <f t="shared" si="141"/>
        <v>100</v>
      </c>
      <c r="P2990" s="6">
        <f t="shared" si="142"/>
        <v>35.71</v>
      </c>
      <c r="Q2990" s="12" t="s">
        <v>8315</v>
      </c>
      <c r="R2990" t="s">
        <v>8355</v>
      </c>
      <c r="S2990">
        <f t="shared" si="143"/>
        <v>2016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42359.207638888889</v>
      </c>
      <c r="J2991" s="10">
        <v>42337.02039351852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1"/>
        <v>177</v>
      </c>
      <c r="P2991" s="6">
        <f t="shared" si="142"/>
        <v>97</v>
      </c>
      <c r="Q2991" s="12" t="s">
        <v>8315</v>
      </c>
      <c r="R2991" t="s">
        <v>8355</v>
      </c>
      <c r="S2991">
        <f t="shared" si="143"/>
        <v>2015</v>
      </c>
    </row>
    <row r="2992" spans="1:19" ht="32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42376.57430555555</v>
      </c>
      <c r="J2992" s="10">
        <v>42341.57430555555</v>
      </c>
      <c r="K2992" t="b">
        <v>0</v>
      </c>
      <c r="L2992">
        <v>27</v>
      </c>
      <c r="M2992" t="b">
        <v>1</v>
      </c>
      <c r="N2992" t="s">
        <v>8301</v>
      </c>
      <c r="O2992">
        <f t="shared" si="141"/>
        <v>100</v>
      </c>
      <c r="P2992" s="6">
        <f t="shared" si="142"/>
        <v>370.37</v>
      </c>
      <c r="Q2992" s="12" t="s">
        <v>8315</v>
      </c>
      <c r="R2992" t="s">
        <v>8355</v>
      </c>
      <c r="S2992">
        <f t="shared" si="143"/>
        <v>2015</v>
      </c>
    </row>
    <row r="2993" spans="1:19" ht="32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42762.837152777778</v>
      </c>
      <c r="J2993" s="10">
        <v>42740.837152777778</v>
      </c>
      <c r="K2993" t="b">
        <v>0</v>
      </c>
      <c r="L2993">
        <v>93</v>
      </c>
      <c r="M2993" t="b">
        <v>1</v>
      </c>
      <c r="N2993" t="s">
        <v>8301</v>
      </c>
      <c r="O2993">
        <f t="shared" si="141"/>
        <v>103</v>
      </c>
      <c r="P2993" s="6">
        <f t="shared" si="142"/>
        <v>94.41</v>
      </c>
      <c r="Q2993" s="12" t="s">
        <v>8315</v>
      </c>
      <c r="R2993" t="s">
        <v>8355</v>
      </c>
      <c r="S2993">
        <f t="shared" si="143"/>
        <v>2017</v>
      </c>
    </row>
    <row r="2994" spans="1:19" ht="32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42652.767476851848</v>
      </c>
      <c r="J2994" s="10">
        <v>42622.767476851848</v>
      </c>
      <c r="K2994" t="b">
        <v>0</v>
      </c>
      <c r="L2994">
        <v>64</v>
      </c>
      <c r="M2994" t="b">
        <v>1</v>
      </c>
      <c r="N2994" t="s">
        <v>8301</v>
      </c>
      <c r="O2994">
        <f t="shared" si="141"/>
        <v>105</v>
      </c>
      <c r="P2994" s="6">
        <f t="shared" si="142"/>
        <v>48.98</v>
      </c>
      <c r="Q2994" s="12" t="s">
        <v>8315</v>
      </c>
      <c r="R2994" t="s">
        <v>8355</v>
      </c>
      <c r="S2994">
        <f t="shared" si="143"/>
        <v>2016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42420.838738425926</v>
      </c>
      <c r="J2995" s="10">
        <v>42390.838738425926</v>
      </c>
      <c r="K2995" t="b">
        <v>0</v>
      </c>
      <c r="L2995">
        <v>22</v>
      </c>
      <c r="M2995" t="b">
        <v>1</v>
      </c>
      <c r="N2995" t="s">
        <v>8301</v>
      </c>
      <c r="O2995">
        <f t="shared" si="141"/>
        <v>100</v>
      </c>
      <c r="P2995" s="6">
        <f t="shared" si="142"/>
        <v>45.59</v>
      </c>
      <c r="Q2995" s="12" t="s">
        <v>8315</v>
      </c>
      <c r="R2995" t="s">
        <v>8355</v>
      </c>
      <c r="S2995">
        <f t="shared" si="143"/>
        <v>2016</v>
      </c>
    </row>
    <row r="2996" spans="1:19" ht="32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41915.478842592594</v>
      </c>
      <c r="J2996" s="10">
        <v>41885.478842592594</v>
      </c>
      <c r="K2996" t="b">
        <v>0</v>
      </c>
      <c r="L2996">
        <v>59</v>
      </c>
      <c r="M2996" t="b">
        <v>1</v>
      </c>
      <c r="N2996" t="s">
        <v>8301</v>
      </c>
      <c r="O2996">
        <f t="shared" si="141"/>
        <v>458</v>
      </c>
      <c r="P2996" s="6">
        <f t="shared" si="142"/>
        <v>23.28</v>
      </c>
      <c r="Q2996" s="12" t="s">
        <v>8315</v>
      </c>
      <c r="R2996" t="s">
        <v>8355</v>
      </c>
      <c r="S2996">
        <f t="shared" si="143"/>
        <v>2014</v>
      </c>
    </row>
    <row r="2997" spans="1:19" ht="32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42754.665173611109</v>
      </c>
      <c r="J2997" s="10">
        <v>42724.665173611109</v>
      </c>
      <c r="K2997" t="b">
        <v>0</v>
      </c>
      <c r="L2997">
        <v>249</v>
      </c>
      <c r="M2997" t="b">
        <v>1</v>
      </c>
      <c r="N2997" t="s">
        <v>8301</v>
      </c>
      <c r="O2997">
        <f t="shared" si="141"/>
        <v>105</v>
      </c>
      <c r="P2997" s="6">
        <f t="shared" si="142"/>
        <v>63.23</v>
      </c>
      <c r="Q2997" s="12" t="s">
        <v>8315</v>
      </c>
      <c r="R2997" t="s">
        <v>8355</v>
      </c>
      <c r="S2997">
        <f t="shared" si="143"/>
        <v>2016</v>
      </c>
    </row>
    <row r="2998" spans="1:19" ht="16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42150.912499999999</v>
      </c>
      <c r="J2998" s="10">
        <v>42090.912499999999</v>
      </c>
      <c r="K2998" t="b">
        <v>0</v>
      </c>
      <c r="L2998">
        <v>392</v>
      </c>
      <c r="M2998" t="b">
        <v>1</v>
      </c>
      <c r="N2998" t="s">
        <v>8301</v>
      </c>
      <c r="O2998">
        <f t="shared" si="141"/>
        <v>172</v>
      </c>
      <c r="P2998" s="6">
        <f t="shared" si="142"/>
        <v>153.52000000000001</v>
      </c>
      <c r="Q2998" s="12" t="s">
        <v>8315</v>
      </c>
      <c r="R2998" t="s">
        <v>8355</v>
      </c>
      <c r="S2998">
        <f t="shared" si="143"/>
        <v>2015</v>
      </c>
    </row>
    <row r="2999" spans="1:19" ht="32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42793.207638888889</v>
      </c>
      <c r="J2999" s="10">
        <v>42775.733715277776</v>
      </c>
      <c r="K2999" t="b">
        <v>0</v>
      </c>
      <c r="L2999">
        <v>115</v>
      </c>
      <c r="M2999" t="b">
        <v>1</v>
      </c>
      <c r="N2999" t="s">
        <v>8301</v>
      </c>
      <c r="O2999">
        <f t="shared" si="141"/>
        <v>104</v>
      </c>
      <c r="P2999" s="6">
        <f t="shared" si="142"/>
        <v>90.2</v>
      </c>
      <c r="Q2999" s="12" t="s">
        <v>8315</v>
      </c>
      <c r="R2999" t="s">
        <v>8355</v>
      </c>
      <c r="S2999">
        <f t="shared" si="143"/>
        <v>2017</v>
      </c>
    </row>
    <row r="3000" spans="1:19" ht="3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41806.184027777781</v>
      </c>
      <c r="J3000" s="10">
        <v>41778.193622685183</v>
      </c>
      <c r="K3000" t="b">
        <v>0</v>
      </c>
      <c r="L3000">
        <v>433</v>
      </c>
      <c r="M3000" t="b">
        <v>1</v>
      </c>
      <c r="N3000" t="s">
        <v>8301</v>
      </c>
      <c r="O3000">
        <f t="shared" si="141"/>
        <v>103</v>
      </c>
      <c r="P3000" s="6">
        <f t="shared" si="142"/>
        <v>118.97</v>
      </c>
      <c r="Q3000" s="12" t="s">
        <v>8315</v>
      </c>
      <c r="R3000" t="s">
        <v>8355</v>
      </c>
      <c r="S3000">
        <f t="shared" si="143"/>
        <v>2014</v>
      </c>
    </row>
    <row r="3001" spans="1:19" ht="32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42795.083333333328</v>
      </c>
      <c r="J3001" s="10">
        <v>42780.740277777775</v>
      </c>
      <c r="K3001" t="b">
        <v>0</v>
      </c>
      <c r="L3001">
        <v>20</v>
      </c>
      <c r="M3001" t="b">
        <v>1</v>
      </c>
      <c r="N3001" t="s">
        <v>8301</v>
      </c>
      <c r="O3001">
        <f t="shared" si="141"/>
        <v>119</v>
      </c>
      <c r="P3001" s="6">
        <f t="shared" si="142"/>
        <v>80.25</v>
      </c>
      <c r="Q3001" s="12" t="s">
        <v>8315</v>
      </c>
      <c r="R3001" t="s">
        <v>8355</v>
      </c>
      <c r="S3001">
        <f t="shared" si="143"/>
        <v>2017</v>
      </c>
    </row>
    <row r="3002" spans="1:19" ht="32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42766.75</v>
      </c>
      <c r="J3002" s="10">
        <v>42752.827199074076</v>
      </c>
      <c r="K3002" t="b">
        <v>0</v>
      </c>
      <c r="L3002">
        <v>8</v>
      </c>
      <c r="M3002" t="b">
        <v>1</v>
      </c>
      <c r="N3002" t="s">
        <v>8301</v>
      </c>
      <c r="O3002">
        <f t="shared" si="141"/>
        <v>100</v>
      </c>
      <c r="P3002" s="6">
        <f t="shared" si="142"/>
        <v>62.5</v>
      </c>
      <c r="Q3002" s="12" t="s">
        <v>8315</v>
      </c>
      <c r="R3002" t="s">
        <v>8355</v>
      </c>
      <c r="S3002">
        <f t="shared" si="143"/>
        <v>2017</v>
      </c>
    </row>
    <row r="3003" spans="1:19" ht="32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42564.895625000005</v>
      </c>
      <c r="J3003" s="10">
        <v>42534.895625000005</v>
      </c>
      <c r="K3003" t="b">
        <v>0</v>
      </c>
      <c r="L3003">
        <v>175</v>
      </c>
      <c r="M3003" t="b">
        <v>1</v>
      </c>
      <c r="N3003" t="s">
        <v>8301</v>
      </c>
      <c r="O3003">
        <f t="shared" si="141"/>
        <v>319</v>
      </c>
      <c r="P3003" s="6">
        <f t="shared" si="142"/>
        <v>131.38</v>
      </c>
      <c r="Q3003" s="12" t="s">
        <v>8315</v>
      </c>
      <c r="R3003" t="s">
        <v>8355</v>
      </c>
      <c r="S3003">
        <f t="shared" si="143"/>
        <v>2016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41269.83625</v>
      </c>
      <c r="J3004" s="10">
        <v>41239.83625</v>
      </c>
      <c r="K3004" t="b">
        <v>0</v>
      </c>
      <c r="L3004">
        <v>104</v>
      </c>
      <c r="M3004" t="b">
        <v>1</v>
      </c>
      <c r="N3004" t="s">
        <v>8301</v>
      </c>
      <c r="O3004">
        <f t="shared" si="141"/>
        <v>109</v>
      </c>
      <c r="P3004" s="6">
        <f t="shared" si="142"/>
        <v>73.03</v>
      </c>
      <c r="Q3004" s="12" t="s">
        <v>8315</v>
      </c>
      <c r="R3004" t="s">
        <v>8355</v>
      </c>
      <c r="S3004">
        <f t="shared" si="143"/>
        <v>2012</v>
      </c>
    </row>
    <row r="3005" spans="1:19" ht="32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42430.249305555553</v>
      </c>
      <c r="J3005" s="10">
        <v>42398.849259259259</v>
      </c>
      <c r="K3005" t="b">
        <v>0</v>
      </c>
      <c r="L3005">
        <v>17</v>
      </c>
      <c r="M3005" t="b">
        <v>1</v>
      </c>
      <c r="N3005" t="s">
        <v>8301</v>
      </c>
      <c r="O3005">
        <f t="shared" si="141"/>
        <v>101</v>
      </c>
      <c r="P3005" s="6">
        <f t="shared" si="142"/>
        <v>178.53</v>
      </c>
      <c r="Q3005" s="12" t="s">
        <v>8315</v>
      </c>
      <c r="R3005" t="s">
        <v>8355</v>
      </c>
      <c r="S3005">
        <f t="shared" si="143"/>
        <v>2016</v>
      </c>
    </row>
    <row r="3006" spans="1:19" ht="32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41958.922731481478</v>
      </c>
      <c r="J3006" s="10">
        <v>41928.881064814814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1"/>
        <v>113</v>
      </c>
      <c r="P3006" s="6">
        <f t="shared" si="142"/>
        <v>162.91</v>
      </c>
      <c r="Q3006" s="12" t="s">
        <v>8315</v>
      </c>
      <c r="R3006" t="s">
        <v>8355</v>
      </c>
      <c r="S3006">
        <f t="shared" si="143"/>
        <v>2014</v>
      </c>
    </row>
    <row r="3007" spans="1:19" ht="32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41918.674826388888</v>
      </c>
      <c r="J3007" s="10">
        <v>41888.674826388888</v>
      </c>
      <c r="K3007" t="b">
        <v>0</v>
      </c>
      <c r="L3007">
        <v>118</v>
      </c>
      <c r="M3007" t="b">
        <v>1</v>
      </c>
      <c r="N3007" t="s">
        <v>8301</v>
      </c>
      <c r="O3007">
        <f t="shared" si="141"/>
        <v>120</v>
      </c>
      <c r="P3007" s="6">
        <f t="shared" si="142"/>
        <v>108.24</v>
      </c>
      <c r="Q3007" s="12" t="s">
        <v>8315</v>
      </c>
      <c r="R3007" t="s">
        <v>8355</v>
      </c>
      <c r="S3007">
        <f t="shared" si="143"/>
        <v>2014</v>
      </c>
    </row>
    <row r="3008" spans="1:19" ht="16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41987.756840277776</v>
      </c>
      <c r="J3008" s="10">
        <v>41957.756840277776</v>
      </c>
      <c r="K3008" t="b">
        <v>0</v>
      </c>
      <c r="L3008">
        <v>97</v>
      </c>
      <c r="M3008" t="b">
        <v>1</v>
      </c>
      <c r="N3008" t="s">
        <v>8301</v>
      </c>
      <c r="O3008">
        <f t="shared" si="141"/>
        <v>108</v>
      </c>
      <c r="P3008" s="6">
        <f t="shared" si="142"/>
        <v>88.87</v>
      </c>
      <c r="Q3008" s="12" t="s">
        <v>8315</v>
      </c>
      <c r="R3008" t="s">
        <v>8355</v>
      </c>
      <c r="S3008">
        <f t="shared" si="143"/>
        <v>2014</v>
      </c>
    </row>
    <row r="3009" spans="1:19" ht="1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42119.216238425928</v>
      </c>
      <c r="J3009" s="10">
        <v>42098.216238425928</v>
      </c>
      <c r="K3009" t="b">
        <v>0</v>
      </c>
      <c r="L3009">
        <v>20</v>
      </c>
      <c r="M3009" t="b">
        <v>1</v>
      </c>
      <c r="N3009" t="s">
        <v>8301</v>
      </c>
      <c r="O3009">
        <f t="shared" si="141"/>
        <v>180</v>
      </c>
      <c r="P3009" s="6">
        <f t="shared" si="142"/>
        <v>54</v>
      </c>
      <c r="Q3009" s="12" t="s">
        <v>8315</v>
      </c>
      <c r="R3009" t="s">
        <v>8355</v>
      </c>
      <c r="S3009">
        <f t="shared" si="143"/>
        <v>2015</v>
      </c>
    </row>
    <row r="3010" spans="1:19" ht="3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42390.212025462963</v>
      </c>
      <c r="J3010" s="10">
        <v>42360.212025462963</v>
      </c>
      <c r="K3010" t="b">
        <v>0</v>
      </c>
      <c r="L3010">
        <v>26</v>
      </c>
      <c r="M3010" t="b">
        <v>1</v>
      </c>
      <c r="N3010" t="s">
        <v>8301</v>
      </c>
      <c r="O3010">
        <f t="shared" si="141"/>
        <v>101</v>
      </c>
      <c r="P3010" s="6">
        <f t="shared" si="142"/>
        <v>116.73</v>
      </c>
      <c r="Q3010" s="12" t="s">
        <v>8315</v>
      </c>
      <c r="R3010" t="s">
        <v>8355</v>
      </c>
      <c r="S3010">
        <f t="shared" si="143"/>
        <v>2015</v>
      </c>
    </row>
    <row r="3011" spans="1:19" ht="32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41969.611574074079</v>
      </c>
      <c r="J3011" s="10">
        <v>41939.569907407407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 s="6">
        <f t="shared" si="142"/>
        <v>233.9</v>
      </c>
      <c r="Q3011" s="12" t="s">
        <v>8315</v>
      </c>
      <c r="R3011" t="s">
        <v>8355</v>
      </c>
      <c r="S3011">
        <f t="shared" si="143"/>
        <v>2014</v>
      </c>
    </row>
    <row r="3012" spans="1:19" ht="32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42056.832395833335</v>
      </c>
      <c r="J3012" s="10">
        <v>41996.832395833335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 s="6">
        <f t="shared" si="142"/>
        <v>158</v>
      </c>
      <c r="Q3012" s="12" t="s">
        <v>8315</v>
      </c>
      <c r="R3012" t="s">
        <v>8355</v>
      </c>
      <c r="S3012">
        <f t="shared" si="143"/>
        <v>2014</v>
      </c>
    </row>
    <row r="3013" spans="1:19" ht="32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42361.957638888889</v>
      </c>
      <c r="J3013" s="10">
        <v>42334.468935185185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 s="6">
        <f t="shared" si="142"/>
        <v>14.84</v>
      </c>
      <c r="Q3013" s="12" t="s">
        <v>8315</v>
      </c>
      <c r="R3013" t="s">
        <v>8355</v>
      </c>
      <c r="S3013">
        <f t="shared" si="143"/>
        <v>2015</v>
      </c>
    </row>
    <row r="3014" spans="1:19" ht="32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42045.702893518523</v>
      </c>
      <c r="J3014" s="10">
        <v>42024.702893518523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 s="6">
        <f t="shared" si="142"/>
        <v>85.18</v>
      </c>
      <c r="Q3014" s="12" t="s">
        <v>8315</v>
      </c>
      <c r="R3014" t="s">
        <v>8355</v>
      </c>
      <c r="S3014">
        <f t="shared" si="143"/>
        <v>2015</v>
      </c>
    </row>
    <row r="3015" spans="1:19" ht="32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42176.836215277777</v>
      </c>
      <c r="J3015" s="10">
        <v>42146.836215277777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 s="6">
        <f t="shared" si="142"/>
        <v>146.69</v>
      </c>
      <c r="Q3015" s="12" t="s">
        <v>8315</v>
      </c>
      <c r="R3015" t="s">
        <v>8355</v>
      </c>
      <c r="S3015">
        <f t="shared" si="143"/>
        <v>2015</v>
      </c>
    </row>
    <row r="3016" spans="1:19" ht="32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41948.208333333336</v>
      </c>
      <c r="J3016" s="10">
        <v>41920.123611111107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 s="6">
        <f t="shared" si="142"/>
        <v>50.76</v>
      </c>
      <c r="Q3016" s="12" t="s">
        <v>8315</v>
      </c>
      <c r="R3016" t="s">
        <v>8355</v>
      </c>
      <c r="S3016">
        <f t="shared" si="143"/>
        <v>2014</v>
      </c>
    </row>
    <row r="3017" spans="1:19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41801.166666666664</v>
      </c>
      <c r="J3017" s="10">
        <v>41785.72729166667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 s="6">
        <f t="shared" si="142"/>
        <v>87.7</v>
      </c>
      <c r="Q3017" s="12" t="s">
        <v>8315</v>
      </c>
      <c r="R3017" t="s">
        <v>8355</v>
      </c>
      <c r="S3017">
        <f t="shared" si="143"/>
        <v>2014</v>
      </c>
    </row>
    <row r="3018" spans="1:19" ht="32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41838.548055555555</v>
      </c>
      <c r="J3018" s="10">
        <v>41778.548055555555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44">ROUND(E3018/D3018*100,0)</f>
        <v>103</v>
      </c>
      <c r="P3018" s="6">
        <f t="shared" ref="P3018:P3081" si="145">IFERROR(ROUND(E3018/L3018,2),"0")</f>
        <v>242.28</v>
      </c>
      <c r="Q3018" s="12" t="s">
        <v>8315</v>
      </c>
      <c r="R3018" t="s">
        <v>8355</v>
      </c>
      <c r="S3018">
        <f t="shared" ref="S3018:S3081" si="146">YEAR(J3018)</f>
        <v>2014</v>
      </c>
    </row>
    <row r="3019" spans="1:19" ht="32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41871.850034722222</v>
      </c>
      <c r="J3019" s="10">
        <v>41841.850034722222</v>
      </c>
      <c r="K3019" t="b">
        <v>0</v>
      </c>
      <c r="L3019">
        <v>159</v>
      </c>
      <c r="M3019" t="b">
        <v>1</v>
      </c>
      <c r="N3019" t="s">
        <v>8301</v>
      </c>
      <c r="O3019">
        <f t="shared" si="144"/>
        <v>106</v>
      </c>
      <c r="P3019" s="6">
        <f t="shared" si="145"/>
        <v>146.44999999999999</v>
      </c>
      <c r="Q3019" s="12" t="s">
        <v>8315</v>
      </c>
      <c r="R3019" t="s">
        <v>8355</v>
      </c>
      <c r="S3019">
        <f t="shared" si="146"/>
        <v>2014</v>
      </c>
    </row>
    <row r="3020" spans="1:19" ht="32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42205.916666666672</v>
      </c>
      <c r="J3020" s="10">
        <v>42163.298333333332</v>
      </c>
      <c r="K3020" t="b">
        <v>0</v>
      </c>
      <c r="L3020">
        <v>41</v>
      </c>
      <c r="M3020" t="b">
        <v>1</v>
      </c>
      <c r="N3020" t="s">
        <v>8301</v>
      </c>
      <c r="O3020">
        <f t="shared" si="144"/>
        <v>101</v>
      </c>
      <c r="P3020" s="6">
        <f t="shared" si="145"/>
        <v>103.17</v>
      </c>
      <c r="Q3020" s="12" t="s">
        <v>8315</v>
      </c>
      <c r="R3020" t="s">
        <v>8355</v>
      </c>
      <c r="S3020">
        <f t="shared" si="146"/>
        <v>2015</v>
      </c>
    </row>
    <row r="3021" spans="1:19" ht="32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41786.125</v>
      </c>
      <c r="J3021" s="10">
        <v>41758.833564814813</v>
      </c>
      <c r="K3021" t="b">
        <v>0</v>
      </c>
      <c r="L3021">
        <v>226</v>
      </c>
      <c r="M3021" t="b">
        <v>1</v>
      </c>
      <c r="N3021" t="s">
        <v>8301</v>
      </c>
      <c r="O3021">
        <f t="shared" si="144"/>
        <v>121</v>
      </c>
      <c r="P3021" s="6">
        <f t="shared" si="145"/>
        <v>80.459999999999994</v>
      </c>
      <c r="Q3021" s="12" t="s">
        <v>8315</v>
      </c>
      <c r="R3021" t="s">
        <v>8355</v>
      </c>
      <c r="S3021">
        <f t="shared" si="146"/>
        <v>2014</v>
      </c>
    </row>
    <row r="3022" spans="1:19" ht="32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42230.846446759257</v>
      </c>
      <c r="J3022" s="10">
        <v>42170.846446759257</v>
      </c>
      <c r="K3022" t="b">
        <v>0</v>
      </c>
      <c r="L3022">
        <v>30</v>
      </c>
      <c r="M3022" t="b">
        <v>1</v>
      </c>
      <c r="N3022" t="s">
        <v>8301</v>
      </c>
      <c r="O3022">
        <f t="shared" si="144"/>
        <v>101</v>
      </c>
      <c r="P3022" s="6">
        <f t="shared" si="145"/>
        <v>234.67</v>
      </c>
      <c r="Q3022" s="12" t="s">
        <v>8315</v>
      </c>
      <c r="R3022" t="s">
        <v>8355</v>
      </c>
      <c r="S3022">
        <f t="shared" si="146"/>
        <v>2015</v>
      </c>
    </row>
    <row r="3023" spans="1:19" ht="32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42696.249305555553</v>
      </c>
      <c r="J3023" s="10">
        <v>42660.618854166663</v>
      </c>
      <c r="K3023" t="b">
        <v>0</v>
      </c>
      <c r="L3023">
        <v>103</v>
      </c>
      <c r="M3023" t="b">
        <v>1</v>
      </c>
      <c r="N3023" t="s">
        <v>8301</v>
      </c>
      <c r="O3023">
        <f t="shared" si="144"/>
        <v>116</v>
      </c>
      <c r="P3023" s="6">
        <f t="shared" si="145"/>
        <v>50.69</v>
      </c>
      <c r="Q3023" s="12" t="s">
        <v>8315</v>
      </c>
      <c r="R3023" t="s">
        <v>8355</v>
      </c>
      <c r="S3023">
        <f t="shared" si="146"/>
        <v>2016</v>
      </c>
    </row>
    <row r="3024" spans="1:19" ht="32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42609.95380787037</v>
      </c>
      <c r="J3024" s="10">
        <v>42564.95380787037</v>
      </c>
      <c r="K3024" t="b">
        <v>0</v>
      </c>
      <c r="L3024">
        <v>62</v>
      </c>
      <c r="M3024" t="b">
        <v>1</v>
      </c>
      <c r="N3024" t="s">
        <v>8301</v>
      </c>
      <c r="O3024">
        <f t="shared" si="144"/>
        <v>101</v>
      </c>
      <c r="P3024" s="6">
        <f t="shared" si="145"/>
        <v>162.71</v>
      </c>
      <c r="Q3024" s="12" t="s">
        <v>8315</v>
      </c>
      <c r="R3024" t="s">
        <v>8355</v>
      </c>
      <c r="S3024">
        <f t="shared" si="146"/>
        <v>2016</v>
      </c>
    </row>
    <row r="3025" spans="1:19" ht="32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42166.675763888888</v>
      </c>
      <c r="J3025" s="10">
        <v>42121.675763888888</v>
      </c>
      <c r="K3025" t="b">
        <v>0</v>
      </c>
      <c r="L3025">
        <v>6</v>
      </c>
      <c r="M3025" t="b">
        <v>1</v>
      </c>
      <c r="N3025" t="s">
        <v>8301</v>
      </c>
      <c r="O3025">
        <f t="shared" si="144"/>
        <v>103</v>
      </c>
      <c r="P3025" s="6">
        <f t="shared" si="145"/>
        <v>120.17</v>
      </c>
      <c r="Q3025" s="12" t="s">
        <v>8315</v>
      </c>
      <c r="R3025" t="s">
        <v>8355</v>
      </c>
      <c r="S3025">
        <f t="shared" si="146"/>
        <v>2015</v>
      </c>
    </row>
    <row r="3026" spans="1:19" ht="32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41188.993923611109</v>
      </c>
      <c r="J3026" s="10">
        <v>41158.993923611109</v>
      </c>
      <c r="K3026" t="b">
        <v>0</v>
      </c>
      <c r="L3026">
        <v>182</v>
      </c>
      <c r="M3026" t="b">
        <v>1</v>
      </c>
      <c r="N3026" t="s">
        <v>8301</v>
      </c>
      <c r="O3026">
        <f t="shared" si="144"/>
        <v>246</v>
      </c>
      <c r="P3026" s="6">
        <f t="shared" si="145"/>
        <v>67.7</v>
      </c>
      <c r="Q3026" s="12" t="s">
        <v>8315</v>
      </c>
      <c r="R3026" t="s">
        <v>8355</v>
      </c>
      <c r="S3026">
        <f t="shared" si="146"/>
        <v>2012</v>
      </c>
    </row>
    <row r="3027" spans="1:19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41789.666666666664</v>
      </c>
      <c r="J3027" s="10">
        <v>41761.509409722225</v>
      </c>
      <c r="K3027" t="b">
        <v>0</v>
      </c>
      <c r="L3027">
        <v>145</v>
      </c>
      <c r="M3027" t="b">
        <v>1</v>
      </c>
      <c r="N3027" t="s">
        <v>8301</v>
      </c>
      <c r="O3027">
        <f t="shared" si="144"/>
        <v>302</v>
      </c>
      <c r="P3027" s="6">
        <f t="shared" si="145"/>
        <v>52.1</v>
      </c>
      <c r="Q3027" s="12" t="s">
        <v>8315</v>
      </c>
      <c r="R3027" t="s">
        <v>8355</v>
      </c>
      <c r="S3027">
        <f t="shared" si="146"/>
        <v>2014</v>
      </c>
    </row>
    <row r="3028" spans="1:19" ht="32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42797.459398148145</v>
      </c>
      <c r="J3028" s="10">
        <v>42783.459398148145</v>
      </c>
      <c r="K3028" t="b">
        <v>0</v>
      </c>
      <c r="L3028">
        <v>25</v>
      </c>
      <c r="M3028" t="b">
        <v>1</v>
      </c>
      <c r="N3028" t="s">
        <v>8301</v>
      </c>
      <c r="O3028">
        <f t="shared" si="144"/>
        <v>143</v>
      </c>
      <c r="P3028" s="6">
        <f t="shared" si="145"/>
        <v>51.6</v>
      </c>
      <c r="Q3028" s="12" t="s">
        <v>8315</v>
      </c>
      <c r="R3028" t="s">
        <v>8355</v>
      </c>
      <c r="S3028">
        <f t="shared" si="146"/>
        <v>2017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42083.662627314814</v>
      </c>
      <c r="J3029" s="10">
        <v>42053.704293981486</v>
      </c>
      <c r="K3029" t="b">
        <v>0</v>
      </c>
      <c r="L3029">
        <v>320</v>
      </c>
      <c r="M3029" t="b">
        <v>1</v>
      </c>
      <c r="N3029" t="s">
        <v>8301</v>
      </c>
      <c r="O3029">
        <f t="shared" si="144"/>
        <v>131</v>
      </c>
      <c r="P3029" s="6">
        <f t="shared" si="145"/>
        <v>164.3</v>
      </c>
      <c r="Q3029" s="12" t="s">
        <v>8315</v>
      </c>
      <c r="R3029" t="s">
        <v>8355</v>
      </c>
      <c r="S3029">
        <f t="shared" si="146"/>
        <v>2015</v>
      </c>
    </row>
    <row r="3030" spans="1:19" ht="16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42597.264178240745</v>
      </c>
      <c r="J3030" s="10">
        <v>42567.264178240745</v>
      </c>
      <c r="K3030" t="b">
        <v>0</v>
      </c>
      <c r="L3030">
        <v>99</v>
      </c>
      <c r="M3030" t="b">
        <v>1</v>
      </c>
      <c r="N3030" t="s">
        <v>8301</v>
      </c>
      <c r="O3030">
        <f t="shared" si="144"/>
        <v>168</v>
      </c>
      <c r="P3030" s="6">
        <f t="shared" si="145"/>
        <v>84.86</v>
      </c>
      <c r="Q3030" s="12" t="s">
        <v>8315</v>
      </c>
      <c r="R3030" t="s">
        <v>8355</v>
      </c>
      <c r="S3030">
        <f t="shared" si="146"/>
        <v>2016</v>
      </c>
    </row>
    <row r="3031" spans="1:19" ht="32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41961.190972222219</v>
      </c>
      <c r="J3031" s="10">
        <v>41932.708877314813</v>
      </c>
      <c r="K3031" t="b">
        <v>0</v>
      </c>
      <c r="L3031">
        <v>348</v>
      </c>
      <c r="M3031" t="b">
        <v>1</v>
      </c>
      <c r="N3031" t="s">
        <v>8301</v>
      </c>
      <c r="O3031">
        <f t="shared" si="144"/>
        <v>110</v>
      </c>
      <c r="P3031" s="6">
        <f t="shared" si="145"/>
        <v>94.55</v>
      </c>
      <c r="Q3031" s="12" t="s">
        <v>8315</v>
      </c>
      <c r="R3031" t="s">
        <v>8355</v>
      </c>
      <c r="S3031">
        <f t="shared" si="146"/>
        <v>2014</v>
      </c>
    </row>
    <row r="3032" spans="1:19" ht="32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42263.747349537036</v>
      </c>
      <c r="J3032" s="10">
        <v>42233.747349537036</v>
      </c>
      <c r="K3032" t="b">
        <v>0</v>
      </c>
      <c r="L3032">
        <v>41</v>
      </c>
      <c r="M3032" t="b">
        <v>1</v>
      </c>
      <c r="N3032" t="s">
        <v>8301</v>
      </c>
      <c r="O3032">
        <f t="shared" si="144"/>
        <v>107</v>
      </c>
      <c r="P3032" s="6">
        <f t="shared" si="145"/>
        <v>45.54</v>
      </c>
      <c r="Q3032" s="12" t="s">
        <v>8315</v>
      </c>
      <c r="R3032" t="s">
        <v>8355</v>
      </c>
      <c r="S3032">
        <f t="shared" si="146"/>
        <v>2015</v>
      </c>
    </row>
    <row r="3033" spans="1:19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42657.882488425923</v>
      </c>
      <c r="J3033" s="10">
        <v>42597.882488425923</v>
      </c>
      <c r="K3033" t="b">
        <v>0</v>
      </c>
      <c r="L3033">
        <v>29</v>
      </c>
      <c r="M3033" t="b">
        <v>1</v>
      </c>
      <c r="N3033" t="s">
        <v>8301</v>
      </c>
      <c r="O3033">
        <f t="shared" si="144"/>
        <v>100</v>
      </c>
      <c r="P3033" s="6">
        <f t="shared" si="145"/>
        <v>51.72</v>
      </c>
      <c r="Q3033" s="12" t="s">
        <v>8315</v>
      </c>
      <c r="R3033" t="s">
        <v>8355</v>
      </c>
      <c r="S3033">
        <f t="shared" si="146"/>
        <v>2016</v>
      </c>
    </row>
    <row r="3034" spans="1:19" ht="32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42258.044664351852</v>
      </c>
      <c r="J3034" s="10">
        <v>42228.044664351852</v>
      </c>
      <c r="K3034" t="b">
        <v>0</v>
      </c>
      <c r="L3034">
        <v>25</v>
      </c>
      <c r="M3034" t="b">
        <v>1</v>
      </c>
      <c r="N3034" t="s">
        <v>8301</v>
      </c>
      <c r="O3034">
        <f t="shared" si="144"/>
        <v>127</v>
      </c>
      <c r="P3034" s="6">
        <f t="shared" si="145"/>
        <v>50.88</v>
      </c>
      <c r="Q3034" s="12" t="s">
        <v>8315</v>
      </c>
      <c r="R3034" t="s">
        <v>8355</v>
      </c>
      <c r="S3034">
        <f t="shared" si="146"/>
        <v>2015</v>
      </c>
    </row>
    <row r="3035" spans="1:19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42600.110243055555</v>
      </c>
      <c r="J3035" s="10">
        <v>42570.110243055555</v>
      </c>
      <c r="K3035" t="b">
        <v>0</v>
      </c>
      <c r="L3035">
        <v>23</v>
      </c>
      <c r="M3035" t="b">
        <v>1</v>
      </c>
      <c r="N3035" t="s">
        <v>8301</v>
      </c>
      <c r="O3035">
        <f t="shared" si="144"/>
        <v>147</v>
      </c>
      <c r="P3035" s="6">
        <f t="shared" si="145"/>
        <v>191.13</v>
      </c>
      <c r="Q3035" s="12" t="s">
        <v>8315</v>
      </c>
      <c r="R3035" t="s">
        <v>8355</v>
      </c>
      <c r="S3035">
        <f t="shared" si="146"/>
        <v>2016</v>
      </c>
    </row>
    <row r="3036" spans="1:19" ht="48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42675.165972222225</v>
      </c>
      <c r="J3036" s="10">
        <v>42644.535358796296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4"/>
        <v>113</v>
      </c>
      <c r="P3036" s="6">
        <f t="shared" si="145"/>
        <v>89.31</v>
      </c>
      <c r="Q3036" s="12" t="s">
        <v>8315</v>
      </c>
      <c r="R3036" t="s">
        <v>8355</v>
      </c>
      <c r="S3036">
        <f t="shared" si="146"/>
        <v>2016</v>
      </c>
    </row>
    <row r="3037" spans="1:19" ht="16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41398.560289351852</v>
      </c>
      <c r="J3037" s="10">
        <v>41368.560289351852</v>
      </c>
      <c r="K3037" t="b">
        <v>0</v>
      </c>
      <c r="L3037">
        <v>307</v>
      </c>
      <c r="M3037" t="b">
        <v>1</v>
      </c>
      <c r="N3037" t="s">
        <v>8301</v>
      </c>
      <c r="O3037">
        <f t="shared" si="144"/>
        <v>109</v>
      </c>
      <c r="P3037" s="6">
        <f t="shared" si="145"/>
        <v>88.59</v>
      </c>
      <c r="Q3037" s="12" t="s">
        <v>8315</v>
      </c>
      <c r="R3037" t="s">
        <v>8355</v>
      </c>
      <c r="S3037">
        <f t="shared" si="146"/>
        <v>2013</v>
      </c>
    </row>
    <row r="3038" spans="1:19" ht="32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41502.499305555553</v>
      </c>
      <c r="J3038" s="10">
        <v>41466.785231481481</v>
      </c>
      <c r="K3038" t="b">
        <v>0</v>
      </c>
      <c r="L3038">
        <v>329</v>
      </c>
      <c r="M3038" t="b">
        <v>1</v>
      </c>
      <c r="N3038" t="s">
        <v>8301</v>
      </c>
      <c r="O3038">
        <f t="shared" si="144"/>
        <v>127</v>
      </c>
      <c r="P3038" s="6">
        <f t="shared" si="145"/>
        <v>96.3</v>
      </c>
      <c r="Q3038" s="12" t="s">
        <v>8315</v>
      </c>
      <c r="R3038" t="s">
        <v>8355</v>
      </c>
      <c r="S3038">
        <f t="shared" si="146"/>
        <v>2013</v>
      </c>
    </row>
    <row r="3039" spans="1:19" ht="32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40453.207638888889</v>
      </c>
      <c r="J3039" s="10">
        <v>40378.893206018518</v>
      </c>
      <c r="K3039" t="b">
        <v>0</v>
      </c>
      <c r="L3039">
        <v>32</v>
      </c>
      <c r="M3039" t="b">
        <v>1</v>
      </c>
      <c r="N3039" t="s">
        <v>8301</v>
      </c>
      <c r="O3039">
        <f t="shared" si="144"/>
        <v>213</v>
      </c>
      <c r="P3039" s="6">
        <f t="shared" si="145"/>
        <v>33.31</v>
      </c>
      <c r="Q3039" s="12" t="s">
        <v>8315</v>
      </c>
      <c r="R3039" t="s">
        <v>8355</v>
      </c>
      <c r="S3039">
        <f t="shared" si="146"/>
        <v>2010</v>
      </c>
    </row>
    <row r="3040" spans="1:19" ht="32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42433.252280092594</v>
      </c>
      <c r="J3040" s="10">
        <v>42373.252280092594</v>
      </c>
      <c r="K3040" t="b">
        <v>0</v>
      </c>
      <c r="L3040">
        <v>27</v>
      </c>
      <c r="M3040" t="b">
        <v>1</v>
      </c>
      <c r="N3040" t="s">
        <v>8301</v>
      </c>
      <c r="O3040">
        <f t="shared" si="144"/>
        <v>101</v>
      </c>
      <c r="P3040" s="6">
        <f t="shared" si="145"/>
        <v>37.22</v>
      </c>
      <c r="Q3040" s="12" t="s">
        <v>8315</v>
      </c>
      <c r="R3040" t="s">
        <v>8355</v>
      </c>
      <c r="S3040">
        <f t="shared" si="146"/>
        <v>2016</v>
      </c>
    </row>
    <row r="3041" spans="1:19" ht="32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41637.332638888889</v>
      </c>
      <c r="J3041" s="10">
        <v>41610.794421296298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4"/>
        <v>109</v>
      </c>
      <c r="P3041" s="6">
        <f t="shared" si="145"/>
        <v>92.13</v>
      </c>
      <c r="Q3041" s="12" t="s">
        <v>8315</v>
      </c>
      <c r="R3041" t="s">
        <v>8355</v>
      </c>
      <c r="S3041">
        <f t="shared" si="146"/>
        <v>2013</v>
      </c>
    </row>
    <row r="3042" spans="1:19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42181.958333333328</v>
      </c>
      <c r="J3042" s="10">
        <v>42177.791909722218</v>
      </c>
      <c r="K3042" t="b">
        <v>0</v>
      </c>
      <c r="L3042">
        <v>42</v>
      </c>
      <c r="M3042" t="b">
        <v>1</v>
      </c>
      <c r="N3042" t="s">
        <v>8301</v>
      </c>
      <c r="O3042">
        <f t="shared" si="144"/>
        <v>108</v>
      </c>
      <c r="P3042" s="6">
        <f t="shared" si="145"/>
        <v>76.790000000000006</v>
      </c>
      <c r="Q3042" s="12" t="s">
        <v>8315</v>
      </c>
      <c r="R3042" t="s">
        <v>8355</v>
      </c>
      <c r="S3042">
        <f t="shared" si="146"/>
        <v>2015</v>
      </c>
    </row>
    <row r="3043" spans="1:19" ht="16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42389.868611111116</v>
      </c>
      <c r="J3043" s="10">
        <v>42359.868611111116</v>
      </c>
      <c r="K3043" t="b">
        <v>0</v>
      </c>
      <c r="L3043">
        <v>95</v>
      </c>
      <c r="M3043" t="b">
        <v>1</v>
      </c>
      <c r="N3043" t="s">
        <v>8301</v>
      </c>
      <c r="O3043">
        <f t="shared" si="144"/>
        <v>110</v>
      </c>
      <c r="P3043" s="6">
        <f t="shared" si="145"/>
        <v>96.53</v>
      </c>
      <c r="Q3043" s="12" t="s">
        <v>8315</v>
      </c>
      <c r="R3043" t="s">
        <v>8355</v>
      </c>
      <c r="S3043">
        <f t="shared" si="146"/>
        <v>2015</v>
      </c>
    </row>
    <row r="3044" spans="1:19" ht="32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42283.688043981485</v>
      </c>
      <c r="J3044" s="10">
        <v>42253.688043981485</v>
      </c>
      <c r="K3044" t="b">
        <v>0</v>
      </c>
      <c r="L3044">
        <v>37</v>
      </c>
      <c r="M3044" t="b">
        <v>1</v>
      </c>
      <c r="N3044" t="s">
        <v>8301</v>
      </c>
      <c r="O3044">
        <f t="shared" si="144"/>
        <v>128</v>
      </c>
      <c r="P3044" s="6">
        <f t="shared" si="145"/>
        <v>51.89</v>
      </c>
      <c r="Q3044" s="12" t="s">
        <v>8315</v>
      </c>
      <c r="R3044" t="s">
        <v>8355</v>
      </c>
      <c r="S3044">
        <f t="shared" si="146"/>
        <v>2015</v>
      </c>
    </row>
    <row r="3045" spans="1:19" ht="32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42110.118055555555</v>
      </c>
      <c r="J3045" s="10">
        <v>42083.070590277777</v>
      </c>
      <c r="K3045" t="b">
        <v>0</v>
      </c>
      <c r="L3045">
        <v>128</v>
      </c>
      <c r="M3045" t="b">
        <v>1</v>
      </c>
      <c r="N3045" t="s">
        <v>8301</v>
      </c>
      <c r="O3045">
        <f t="shared" si="144"/>
        <v>110</v>
      </c>
      <c r="P3045" s="6">
        <f t="shared" si="145"/>
        <v>128.91</v>
      </c>
      <c r="Q3045" s="12" t="s">
        <v>8315</v>
      </c>
      <c r="R3045" t="s">
        <v>8355</v>
      </c>
      <c r="S3045">
        <f t="shared" si="146"/>
        <v>2015</v>
      </c>
    </row>
    <row r="3046" spans="1:19" ht="32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42402.7268287037</v>
      </c>
      <c r="J3046" s="10">
        <v>42387.7268287037</v>
      </c>
      <c r="K3046" t="b">
        <v>0</v>
      </c>
      <c r="L3046">
        <v>156</v>
      </c>
      <c r="M3046" t="b">
        <v>1</v>
      </c>
      <c r="N3046" t="s">
        <v>8301</v>
      </c>
      <c r="O3046">
        <f t="shared" si="144"/>
        <v>109</v>
      </c>
      <c r="P3046" s="6">
        <f t="shared" si="145"/>
        <v>84.11</v>
      </c>
      <c r="Q3046" s="12" t="s">
        <v>8315</v>
      </c>
      <c r="R3046" t="s">
        <v>8355</v>
      </c>
      <c r="S3046">
        <f t="shared" si="146"/>
        <v>2016</v>
      </c>
    </row>
    <row r="3047" spans="1:19" ht="32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41873.155729166669</v>
      </c>
      <c r="J3047" s="10">
        <v>41843.155729166669</v>
      </c>
      <c r="K3047" t="b">
        <v>0</v>
      </c>
      <c r="L3047">
        <v>64</v>
      </c>
      <c r="M3047" t="b">
        <v>1</v>
      </c>
      <c r="N3047" t="s">
        <v>8301</v>
      </c>
      <c r="O3047">
        <f t="shared" si="144"/>
        <v>133</v>
      </c>
      <c r="P3047" s="6">
        <f t="shared" si="145"/>
        <v>82.94</v>
      </c>
      <c r="Q3047" s="12" t="s">
        <v>8315</v>
      </c>
      <c r="R3047" t="s">
        <v>8355</v>
      </c>
      <c r="S3047">
        <f t="shared" si="146"/>
        <v>2014</v>
      </c>
    </row>
    <row r="3048" spans="1:19" ht="32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41892.202777777777</v>
      </c>
      <c r="J3048" s="10">
        <v>41862.803078703706</v>
      </c>
      <c r="K3048" t="b">
        <v>0</v>
      </c>
      <c r="L3048">
        <v>58</v>
      </c>
      <c r="M3048" t="b">
        <v>1</v>
      </c>
      <c r="N3048" t="s">
        <v>8301</v>
      </c>
      <c r="O3048">
        <f t="shared" si="144"/>
        <v>191</v>
      </c>
      <c r="P3048" s="6">
        <f t="shared" si="145"/>
        <v>259.95</v>
      </c>
      <c r="Q3048" s="12" t="s">
        <v>8315</v>
      </c>
      <c r="R3048" t="s">
        <v>8355</v>
      </c>
      <c r="S3048">
        <f t="shared" si="146"/>
        <v>2014</v>
      </c>
    </row>
    <row r="3049" spans="1:19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42487.552777777775</v>
      </c>
      <c r="J3049" s="10">
        <v>42443.989050925928</v>
      </c>
      <c r="K3049" t="b">
        <v>0</v>
      </c>
      <c r="L3049">
        <v>20</v>
      </c>
      <c r="M3049" t="b">
        <v>1</v>
      </c>
      <c r="N3049" t="s">
        <v>8301</v>
      </c>
      <c r="O3049">
        <f t="shared" si="144"/>
        <v>149</v>
      </c>
      <c r="P3049" s="6">
        <f t="shared" si="145"/>
        <v>37.25</v>
      </c>
      <c r="Q3049" s="12" t="s">
        <v>8315</v>
      </c>
      <c r="R3049" t="s">
        <v>8355</v>
      </c>
      <c r="S3049">
        <f t="shared" si="146"/>
        <v>2016</v>
      </c>
    </row>
    <row r="3050" spans="1:19" ht="32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42004.890277777777</v>
      </c>
      <c r="J3050" s="10">
        <v>41975.901180555556</v>
      </c>
      <c r="K3050" t="b">
        <v>0</v>
      </c>
      <c r="L3050">
        <v>47</v>
      </c>
      <c r="M3050" t="b">
        <v>1</v>
      </c>
      <c r="N3050" t="s">
        <v>8301</v>
      </c>
      <c r="O3050">
        <f t="shared" si="144"/>
        <v>166</v>
      </c>
      <c r="P3050" s="6">
        <f t="shared" si="145"/>
        <v>177.02</v>
      </c>
      <c r="Q3050" s="12" t="s">
        <v>8315</v>
      </c>
      <c r="R3050" t="s">
        <v>8355</v>
      </c>
      <c r="S3050">
        <f t="shared" si="146"/>
        <v>2014</v>
      </c>
    </row>
    <row r="3051" spans="1:19" ht="32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42169.014525462961</v>
      </c>
      <c r="J3051" s="10">
        <v>42139.014525462961</v>
      </c>
      <c r="K3051" t="b">
        <v>0</v>
      </c>
      <c r="L3051">
        <v>54</v>
      </c>
      <c r="M3051" t="b">
        <v>1</v>
      </c>
      <c r="N3051" t="s">
        <v>8301</v>
      </c>
      <c r="O3051">
        <f t="shared" si="144"/>
        <v>107</v>
      </c>
      <c r="P3051" s="6">
        <f t="shared" si="145"/>
        <v>74.069999999999993</v>
      </c>
      <c r="Q3051" s="12" t="s">
        <v>8315</v>
      </c>
      <c r="R3051" t="s">
        <v>8355</v>
      </c>
      <c r="S3051">
        <f t="shared" si="146"/>
        <v>2015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42495.16851851852</v>
      </c>
      <c r="J3052" s="10">
        <v>42465.16851851852</v>
      </c>
      <c r="K3052" t="b">
        <v>0</v>
      </c>
      <c r="L3052">
        <v>9</v>
      </c>
      <c r="M3052" t="b">
        <v>1</v>
      </c>
      <c r="N3052" t="s">
        <v>8301</v>
      </c>
      <c r="O3052">
        <f t="shared" si="144"/>
        <v>106</v>
      </c>
      <c r="P3052" s="6">
        <f t="shared" si="145"/>
        <v>70.67</v>
      </c>
      <c r="Q3052" s="12" t="s">
        <v>8315</v>
      </c>
      <c r="R3052" t="s">
        <v>8355</v>
      </c>
      <c r="S3052">
        <f t="shared" si="146"/>
        <v>2016</v>
      </c>
    </row>
    <row r="3053" spans="1:19" ht="32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42774.416030092594</v>
      </c>
      <c r="J3053" s="10">
        <v>42744.416030092594</v>
      </c>
      <c r="K3053" t="b">
        <v>1</v>
      </c>
      <c r="L3053">
        <v>35</v>
      </c>
      <c r="M3053" t="b">
        <v>0</v>
      </c>
      <c r="N3053" t="s">
        <v>8301</v>
      </c>
      <c r="O3053">
        <f t="shared" si="144"/>
        <v>24</v>
      </c>
      <c r="P3053" s="6">
        <f t="shared" si="145"/>
        <v>23.63</v>
      </c>
      <c r="Q3053" s="12" t="s">
        <v>8315</v>
      </c>
      <c r="R3053" t="s">
        <v>8355</v>
      </c>
      <c r="S3053">
        <f t="shared" si="146"/>
        <v>2017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42152.665972222225</v>
      </c>
      <c r="J3054" s="10">
        <v>42122.670069444444</v>
      </c>
      <c r="K3054" t="b">
        <v>0</v>
      </c>
      <c r="L3054">
        <v>2</v>
      </c>
      <c r="M3054" t="b">
        <v>0</v>
      </c>
      <c r="N3054" t="s">
        <v>8301</v>
      </c>
      <c r="O3054">
        <f t="shared" si="144"/>
        <v>0</v>
      </c>
      <c r="P3054" s="6">
        <f t="shared" si="145"/>
        <v>37.5</v>
      </c>
      <c r="Q3054" s="12" t="s">
        <v>8315</v>
      </c>
      <c r="R3054" t="s">
        <v>8355</v>
      </c>
      <c r="S3054">
        <f t="shared" si="146"/>
        <v>2015</v>
      </c>
    </row>
    <row r="3055" spans="1:19" ht="32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41914.165972222225</v>
      </c>
      <c r="J3055" s="10">
        <v>41862.761724537035</v>
      </c>
      <c r="K3055" t="b">
        <v>0</v>
      </c>
      <c r="L3055">
        <v>3</v>
      </c>
      <c r="M3055" t="b">
        <v>0</v>
      </c>
      <c r="N3055" t="s">
        <v>8301</v>
      </c>
      <c r="O3055">
        <f t="shared" si="144"/>
        <v>0</v>
      </c>
      <c r="P3055" s="6">
        <f t="shared" si="145"/>
        <v>13.33</v>
      </c>
      <c r="Q3055" s="12" t="s">
        <v>8315</v>
      </c>
      <c r="R3055" t="s">
        <v>8355</v>
      </c>
      <c r="S3055">
        <f t="shared" si="146"/>
        <v>2014</v>
      </c>
    </row>
    <row r="3056" spans="1:19" ht="32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42065.044444444444</v>
      </c>
      <c r="J3056" s="10">
        <v>42027.832800925928</v>
      </c>
      <c r="K3056" t="b">
        <v>0</v>
      </c>
      <c r="L3056">
        <v>0</v>
      </c>
      <c r="M3056" t="b">
        <v>0</v>
      </c>
      <c r="N3056" t="s">
        <v>8301</v>
      </c>
      <c r="O3056">
        <f t="shared" si="144"/>
        <v>0</v>
      </c>
      <c r="P3056" s="6" t="str">
        <f t="shared" si="145"/>
        <v>0</v>
      </c>
      <c r="Q3056" s="12" t="s">
        <v>8315</v>
      </c>
      <c r="R3056" t="s">
        <v>8355</v>
      </c>
      <c r="S3056">
        <f t="shared" si="146"/>
        <v>2015</v>
      </c>
    </row>
    <row r="3057" spans="1:19" ht="32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42013.95821759259</v>
      </c>
      <c r="J3057" s="10">
        <v>41953.95821759259</v>
      </c>
      <c r="K3057" t="b">
        <v>0</v>
      </c>
      <c r="L3057">
        <v>1</v>
      </c>
      <c r="M3057" t="b">
        <v>0</v>
      </c>
      <c r="N3057" t="s">
        <v>8301</v>
      </c>
      <c r="O3057">
        <f t="shared" si="144"/>
        <v>0</v>
      </c>
      <c r="P3057" s="6">
        <f t="shared" si="145"/>
        <v>1</v>
      </c>
      <c r="Q3057" s="12" t="s">
        <v>8315</v>
      </c>
      <c r="R3057" t="s">
        <v>8355</v>
      </c>
      <c r="S3057">
        <f t="shared" si="146"/>
        <v>2014</v>
      </c>
    </row>
    <row r="3058" spans="1:19" ht="32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41911.636388888888</v>
      </c>
      <c r="J3058" s="10">
        <v>41851.636388888888</v>
      </c>
      <c r="K3058" t="b">
        <v>0</v>
      </c>
      <c r="L3058">
        <v>0</v>
      </c>
      <c r="M3058" t="b">
        <v>0</v>
      </c>
      <c r="N3058" t="s">
        <v>8301</v>
      </c>
      <c r="O3058">
        <f t="shared" si="144"/>
        <v>0</v>
      </c>
      <c r="P3058" s="6" t="str">
        <f t="shared" si="145"/>
        <v>0</v>
      </c>
      <c r="Q3058" s="12" t="s">
        <v>8315</v>
      </c>
      <c r="R3058" t="s">
        <v>8355</v>
      </c>
      <c r="S3058">
        <f t="shared" si="146"/>
        <v>2014</v>
      </c>
    </row>
    <row r="3059" spans="1:19" ht="32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42463.608923611115</v>
      </c>
      <c r="J3059" s="10">
        <v>42433.650590277779</v>
      </c>
      <c r="K3059" t="b">
        <v>0</v>
      </c>
      <c r="L3059">
        <v>0</v>
      </c>
      <c r="M3059" t="b">
        <v>0</v>
      </c>
      <c r="N3059" t="s">
        <v>8301</v>
      </c>
      <c r="O3059">
        <f t="shared" si="144"/>
        <v>0</v>
      </c>
      <c r="P3059" s="6" t="str">
        <f t="shared" si="145"/>
        <v>0</v>
      </c>
      <c r="Q3059" s="12" t="s">
        <v>8315</v>
      </c>
      <c r="R3059" t="s">
        <v>8355</v>
      </c>
      <c r="S3059">
        <f t="shared" si="146"/>
        <v>2016</v>
      </c>
    </row>
    <row r="3060" spans="1:19" ht="32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42510.374305555553</v>
      </c>
      <c r="J3060" s="10">
        <v>42460.374305555553</v>
      </c>
      <c r="K3060" t="b">
        <v>0</v>
      </c>
      <c r="L3060">
        <v>3</v>
      </c>
      <c r="M3060" t="b">
        <v>0</v>
      </c>
      <c r="N3060" t="s">
        <v>8301</v>
      </c>
      <c r="O3060">
        <f t="shared" si="144"/>
        <v>0</v>
      </c>
      <c r="P3060" s="6">
        <f t="shared" si="145"/>
        <v>1</v>
      </c>
      <c r="Q3060" s="12" t="s">
        <v>8315</v>
      </c>
      <c r="R3060" t="s">
        <v>8355</v>
      </c>
      <c r="S3060">
        <f t="shared" si="146"/>
        <v>2016</v>
      </c>
    </row>
    <row r="3061" spans="1:19" ht="32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41859.935717592591</v>
      </c>
      <c r="J3061" s="10">
        <v>41829.935717592591</v>
      </c>
      <c r="K3061" t="b">
        <v>0</v>
      </c>
      <c r="L3061">
        <v>11</v>
      </c>
      <c r="M3061" t="b">
        <v>0</v>
      </c>
      <c r="N3061" t="s">
        <v>8301</v>
      </c>
      <c r="O3061">
        <f t="shared" si="144"/>
        <v>3</v>
      </c>
      <c r="P3061" s="6">
        <f t="shared" si="145"/>
        <v>41</v>
      </c>
      <c r="Q3061" s="12" t="s">
        <v>8315</v>
      </c>
      <c r="R3061" t="s">
        <v>8355</v>
      </c>
      <c r="S3061">
        <f t="shared" si="146"/>
        <v>2014</v>
      </c>
    </row>
    <row r="3062" spans="1:19" ht="16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42275.274699074071</v>
      </c>
      <c r="J3062" s="10">
        <v>42245.274699074071</v>
      </c>
      <c r="K3062" t="b">
        <v>0</v>
      </c>
      <c r="L3062">
        <v>6</v>
      </c>
      <c r="M3062" t="b">
        <v>0</v>
      </c>
      <c r="N3062" t="s">
        <v>8301</v>
      </c>
      <c r="O3062">
        <f t="shared" si="144"/>
        <v>0</v>
      </c>
      <c r="P3062" s="6">
        <f t="shared" si="145"/>
        <v>55.83</v>
      </c>
      <c r="Q3062" s="12" t="s">
        <v>8315</v>
      </c>
      <c r="R3062" t="s">
        <v>8355</v>
      </c>
      <c r="S3062">
        <f t="shared" si="146"/>
        <v>2015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41864.784120370372</v>
      </c>
      <c r="J3063" s="10">
        <v>41834.784120370372</v>
      </c>
      <c r="K3063" t="b">
        <v>0</v>
      </c>
      <c r="L3063">
        <v>0</v>
      </c>
      <c r="M3063" t="b">
        <v>0</v>
      </c>
      <c r="N3063" t="s">
        <v>8301</v>
      </c>
      <c r="O3063">
        <f t="shared" si="144"/>
        <v>0</v>
      </c>
      <c r="P3063" s="6" t="str">
        <f t="shared" si="145"/>
        <v>0</v>
      </c>
      <c r="Q3063" s="12" t="s">
        <v>8315</v>
      </c>
      <c r="R3063" t="s">
        <v>8355</v>
      </c>
      <c r="S3063">
        <f t="shared" si="146"/>
        <v>2014</v>
      </c>
    </row>
    <row r="3064" spans="1:19" ht="32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42277.75</v>
      </c>
      <c r="J3064" s="10">
        <v>42248.535787037035</v>
      </c>
      <c r="K3064" t="b">
        <v>0</v>
      </c>
      <c r="L3064">
        <v>67</v>
      </c>
      <c r="M3064" t="b">
        <v>0</v>
      </c>
      <c r="N3064" t="s">
        <v>8301</v>
      </c>
      <c r="O3064">
        <f t="shared" si="144"/>
        <v>67</v>
      </c>
      <c r="P3064" s="6">
        <f t="shared" si="145"/>
        <v>99.76</v>
      </c>
      <c r="Q3064" s="12" t="s">
        <v>8315</v>
      </c>
      <c r="R3064" t="s">
        <v>8355</v>
      </c>
      <c r="S3064">
        <f t="shared" si="146"/>
        <v>2015</v>
      </c>
    </row>
    <row r="3065" spans="1:19" ht="16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42665.922893518524</v>
      </c>
      <c r="J3065" s="10">
        <v>42630.922893518524</v>
      </c>
      <c r="K3065" t="b">
        <v>0</v>
      </c>
      <c r="L3065">
        <v>23</v>
      </c>
      <c r="M3065" t="b">
        <v>0</v>
      </c>
      <c r="N3065" t="s">
        <v>8301</v>
      </c>
      <c r="O3065">
        <f t="shared" si="144"/>
        <v>20</v>
      </c>
      <c r="P3065" s="6">
        <f t="shared" si="145"/>
        <v>25.52</v>
      </c>
      <c r="Q3065" s="12" t="s">
        <v>8315</v>
      </c>
      <c r="R3065" t="s">
        <v>8355</v>
      </c>
      <c r="S3065">
        <f t="shared" si="146"/>
        <v>2016</v>
      </c>
    </row>
    <row r="3066" spans="1:19" ht="16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42330.290972222225</v>
      </c>
      <c r="J3066" s="10">
        <v>42299.130162037036</v>
      </c>
      <c r="K3066" t="b">
        <v>0</v>
      </c>
      <c r="L3066">
        <v>72</v>
      </c>
      <c r="M3066" t="b">
        <v>0</v>
      </c>
      <c r="N3066" t="s">
        <v>8301</v>
      </c>
      <c r="O3066">
        <f t="shared" si="144"/>
        <v>11</v>
      </c>
      <c r="P3066" s="6">
        <f t="shared" si="145"/>
        <v>117.65</v>
      </c>
      <c r="Q3066" s="12" t="s">
        <v>8315</v>
      </c>
      <c r="R3066" t="s">
        <v>8355</v>
      </c>
      <c r="S3066">
        <f t="shared" si="146"/>
        <v>2015</v>
      </c>
    </row>
    <row r="3067" spans="1:19" ht="32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41850.055231481485</v>
      </c>
      <c r="J3067" s="10">
        <v>41825.055231481485</v>
      </c>
      <c r="K3067" t="b">
        <v>0</v>
      </c>
      <c r="L3067">
        <v>2</v>
      </c>
      <c r="M3067" t="b">
        <v>0</v>
      </c>
      <c r="N3067" t="s">
        <v>8301</v>
      </c>
      <c r="O3067">
        <f t="shared" si="144"/>
        <v>0</v>
      </c>
      <c r="P3067" s="6">
        <f t="shared" si="145"/>
        <v>5</v>
      </c>
      <c r="Q3067" s="12" t="s">
        <v>8315</v>
      </c>
      <c r="R3067" t="s">
        <v>8355</v>
      </c>
      <c r="S3067">
        <f t="shared" si="146"/>
        <v>2014</v>
      </c>
    </row>
    <row r="3068" spans="1:19" ht="32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42561.228437500002</v>
      </c>
      <c r="J3068" s="10">
        <v>42531.228437500002</v>
      </c>
      <c r="K3068" t="b">
        <v>0</v>
      </c>
      <c r="L3068">
        <v>15</v>
      </c>
      <c r="M3068" t="b">
        <v>0</v>
      </c>
      <c r="N3068" t="s">
        <v>8301</v>
      </c>
      <c r="O3068">
        <f t="shared" si="144"/>
        <v>12</v>
      </c>
      <c r="P3068" s="6">
        <f t="shared" si="145"/>
        <v>2796.67</v>
      </c>
      <c r="Q3068" s="12" t="s">
        <v>8315</v>
      </c>
      <c r="R3068" t="s">
        <v>8355</v>
      </c>
      <c r="S3068">
        <f t="shared" si="146"/>
        <v>2016</v>
      </c>
    </row>
    <row r="3069" spans="1:19" ht="32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42256.938414351855</v>
      </c>
      <c r="J3069" s="10">
        <v>42226.938414351855</v>
      </c>
      <c r="K3069" t="b">
        <v>0</v>
      </c>
      <c r="L3069">
        <v>1</v>
      </c>
      <c r="M3069" t="b">
        <v>0</v>
      </c>
      <c r="N3069" t="s">
        <v>8301</v>
      </c>
      <c r="O3069">
        <f t="shared" si="144"/>
        <v>3</v>
      </c>
      <c r="P3069" s="6">
        <f t="shared" si="145"/>
        <v>200</v>
      </c>
      <c r="Q3069" s="12" t="s">
        <v>8315</v>
      </c>
      <c r="R3069" t="s">
        <v>8355</v>
      </c>
      <c r="S3069">
        <f t="shared" si="146"/>
        <v>2015</v>
      </c>
    </row>
    <row r="3070" spans="1:19" ht="32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42293.691574074073</v>
      </c>
      <c r="J3070" s="10">
        <v>42263.691574074073</v>
      </c>
      <c r="K3070" t="b">
        <v>0</v>
      </c>
      <c r="L3070">
        <v>2</v>
      </c>
      <c r="M3070" t="b">
        <v>0</v>
      </c>
      <c r="N3070" t="s">
        <v>8301</v>
      </c>
      <c r="O3070">
        <f t="shared" si="144"/>
        <v>0</v>
      </c>
      <c r="P3070" s="6">
        <f t="shared" si="145"/>
        <v>87.5</v>
      </c>
      <c r="Q3070" s="12" t="s">
        <v>8315</v>
      </c>
      <c r="R3070" t="s">
        <v>8355</v>
      </c>
      <c r="S3070">
        <f t="shared" si="146"/>
        <v>2015</v>
      </c>
    </row>
    <row r="3071" spans="1:19" ht="32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41987.833726851852</v>
      </c>
      <c r="J3071" s="10">
        <v>41957.833726851852</v>
      </c>
      <c r="K3071" t="b">
        <v>0</v>
      </c>
      <c r="L3071">
        <v>7</v>
      </c>
      <c r="M3071" t="b">
        <v>0</v>
      </c>
      <c r="N3071" t="s">
        <v>8301</v>
      </c>
      <c r="O3071">
        <f t="shared" si="144"/>
        <v>14</v>
      </c>
      <c r="P3071" s="6">
        <f t="shared" si="145"/>
        <v>20.14</v>
      </c>
      <c r="Q3071" s="12" t="s">
        <v>8315</v>
      </c>
      <c r="R3071" t="s">
        <v>8355</v>
      </c>
      <c r="S3071">
        <f t="shared" si="146"/>
        <v>2014</v>
      </c>
    </row>
    <row r="3072" spans="1:19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42711.733437499999</v>
      </c>
      <c r="J3072" s="10">
        <v>42690.733437499999</v>
      </c>
      <c r="K3072" t="b">
        <v>0</v>
      </c>
      <c r="L3072">
        <v>16</v>
      </c>
      <c r="M3072" t="b">
        <v>0</v>
      </c>
      <c r="N3072" t="s">
        <v>8301</v>
      </c>
      <c r="O3072">
        <f t="shared" si="144"/>
        <v>3</v>
      </c>
      <c r="P3072" s="6">
        <f t="shared" si="145"/>
        <v>20.88</v>
      </c>
      <c r="Q3072" s="12" t="s">
        <v>8315</v>
      </c>
      <c r="R3072" t="s">
        <v>8355</v>
      </c>
      <c r="S3072">
        <f t="shared" si="146"/>
        <v>2016</v>
      </c>
    </row>
    <row r="3073" spans="1:19" ht="32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42115.249305555553</v>
      </c>
      <c r="J3073" s="10">
        <v>42097.732418981483</v>
      </c>
      <c r="K3073" t="b">
        <v>0</v>
      </c>
      <c r="L3073">
        <v>117</v>
      </c>
      <c r="M3073" t="b">
        <v>0</v>
      </c>
      <c r="N3073" t="s">
        <v>8301</v>
      </c>
      <c r="O3073">
        <f t="shared" si="144"/>
        <v>60</v>
      </c>
      <c r="P3073" s="6">
        <f t="shared" si="145"/>
        <v>61.31</v>
      </c>
      <c r="Q3073" s="12" t="s">
        <v>8315</v>
      </c>
      <c r="R3073" t="s">
        <v>8355</v>
      </c>
      <c r="S3073">
        <f t="shared" si="146"/>
        <v>2015</v>
      </c>
    </row>
    <row r="3074" spans="1:19" ht="32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42673.073611111111</v>
      </c>
      <c r="J3074" s="10">
        <v>42658.690532407403</v>
      </c>
      <c r="K3074" t="b">
        <v>0</v>
      </c>
      <c r="L3074">
        <v>2</v>
      </c>
      <c r="M3074" t="b">
        <v>0</v>
      </c>
      <c r="N3074" t="s">
        <v>8301</v>
      </c>
      <c r="O3074">
        <f t="shared" si="144"/>
        <v>0</v>
      </c>
      <c r="P3074" s="6">
        <f t="shared" si="145"/>
        <v>1</v>
      </c>
      <c r="Q3074" s="12" t="s">
        <v>8315</v>
      </c>
      <c r="R3074" t="s">
        <v>8355</v>
      </c>
      <c r="S3074">
        <f t="shared" si="146"/>
        <v>2016</v>
      </c>
    </row>
    <row r="3075" spans="1:19" ht="32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42169.804861111115</v>
      </c>
      <c r="J3075" s="10">
        <v>42111.684027777781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 s="6">
        <f t="shared" si="145"/>
        <v>92.14</v>
      </c>
      <c r="Q3075" s="12" t="s">
        <v>8315</v>
      </c>
      <c r="R3075" t="s">
        <v>8355</v>
      </c>
      <c r="S3075">
        <f t="shared" si="146"/>
        <v>2015</v>
      </c>
    </row>
    <row r="3076" spans="1:19" ht="48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42439.571284722224</v>
      </c>
      <c r="J3076" s="10">
        <v>42409.571284722224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 s="6">
        <f t="shared" si="145"/>
        <v>7.33</v>
      </c>
      <c r="Q3076" s="12" t="s">
        <v>8315</v>
      </c>
      <c r="R3076" t="s">
        <v>8355</v>
      </c>
      <c r="S3076">
        <f t="shared" si="146"/>
        <v>2016</v>
      </c>
    </row>
    <row r="3077" spans="1:19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42601.102314814816</v>
      </c>
      <c r="J3077" s="10">
        <v>42551.102314814816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 s="6">
        <f t="shared" si="145"/>
        <v>64.8</v>
      </c>
      <c r="Q3077" s="12" t="s">
        <v>8315</v>
      </c>
      <c r="R3077" t="s">
        <v>8355</v>
      </c>
      <c r="S3077">
        <f t="shared" si="146"/>
        <v>2016</v>
      </c>
    </row>
    <row r="3078" spans="1:19" ht="16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42286.651886574073</v>
      </c>
      <c r="J3078" s="10">
        <v>42226.651886574073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 s="6">
        <f t="shared" si="145"/>
        <v>30.12</v>
      </c>
      <c r="Q3078" s="12" t="s">
        <v>8315</v>
      </c>
      <c r="R3078" t="s">
        <v>8355</v>
      </c>
      <c r="S3078">
        <f t="shared" si="146"/>
        <v>2015</v>
      </c>
    </row>
    <row r="3079" spans="1:19" ht="32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42796.956921296296</v>
      </c>
      <c r="J3079" s="10">
        <v>42766.956921296296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 s="6">
        <f t="shared" si="145"/>
        <v>52.5</v>
      </c>
      <c r="Q3079" s="12" t="s">
        <v>8315</v>
      </c>
      <c r="R3079" t="s">
        <v>8355</v>
      </c>
      <c r="S3079">
        <f t="shared" si="146"/>
        <v>2017</v>
      </c>
    </row>
    <row r="3080" spans="1:19" ht="32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42061.138831018514</v>
      </c>
      <c r="J3080" s="10">
        <v>42031.138831018514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 s="6">
        <f t="shared" si="145"/>
        <v>23.67</v>
      </c>
      <c r="Q3080" s="12" t="s">
        <v>8315</v>
      </c>
      <c r="R3080" t="s">
        <v>8355</v>
      </c>
      <c r="S3080">
        <f t="shared" si="146"/>
        <v>2015</v>
      </c>
    </row>
    <row r="3081" spans="1:19" ht="32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42085.671701388885</v>
      </c>
      <c r="J3081" s="10">
        <v>42055.713368055556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 s="6">
        <f t="shared" si="145"/>
        <v>415.78</v>
      </c>
      <c r="Q3081" s="12" t="s">
        <v>8315</v>
      </c>
      <c r="R3081" t="s">
        <v>8355</v>
      </c>
      <c r="S3081">
        <f t="shared" si="146"/>
        <v>2015</v>
      </c>
    </row>
    <row r="3082" spans="1:19" ht="32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42000.0699537037</v>
      </c>
      <c r="J3082" s="10">
        <v>41940.028287037036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47">ROUND(E3082/D3082*100,0)</f>
        <v>0</v>
      </c>
      <c r="P3082" s="6">
        <f t="shared" ref="P3082:P3145" si="148">IFERROR(ROUND(E3082/L3082,2),"0")</f>
        <v>53.71</v>
      </c>
      <c r="Q3082" s="12" t="s">
        <v>8315</v>
      </c>
      <c r="R3082" t="s">
        <v>8355</v>
      </c>
      <c r="S3082">
        <f t="shared" ref="S3082:S3145" si="149">YEAR(J3082)</f>
        <v>2014</v>
      </c>
    </row>
    <row r="3083" spans="1:19" ht="32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42267.181608796294</v>
      </c>
      <c r="J3083" s="10">
        <v>42237.181608796294</v>
      </c>
      <c r="K3083" t="b">
        <v>0</v>
      </c>
      <c r="L3083">
        <v>5</v>
      </c>
      <c r="M3083" t="b">
        <v>0</v>
      </c>
      <c r="N3083" t="s">
        <v>8301</v>
      </c>
      <c r="O3083">
        <f t="shared" si="147"/>
        <v>0</v>
      </c>
      <c r="P3083" s="6">
        <f t="shared" si="148"/>
        <v>420.6</v>
      </c>
      <c r="Q3083" s="12" t="s">
        <v>8315</v>
      </c>
      <c r="R3083" t="s">
        <v>8355</v>
      </c>
      <c r="S3083">
        <f t="shared" si="149"/>
        <v>2015</v>
      </c>
    </row>
    <row r="3084" spans="1:19" ht="32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42323.96465277778</v>
      </c>
      <c r="J3084" s="10">
        <v>42293.922986111109</v>
      </c>
      <c r="K3084" t="b">
        <v>0</v>
      </c>
      <c r="L3084">
        <v>0</v>
      </c>
      <c r="M3084" t="b">
        <v>0</v>
      </c>
      <c r="N3084" t="s">
        <v>8301</v>
      </c>
      <c r="O3084">
        <f t="shared" si="147"/>
        <v>0</v>
      </c>
      <c r="P3084" s="6" t="str">
        <f t="shared" si="148"/>
        <v>0</v>
      </c>
      <c r="Q3084" s="12" t="s">
        <v>8315</v>
      </c>
      <c r="R3084" t="s">
        <v>8355</v>
      </c>
      <c r="S3084">
        <f t="shared" si="149"/>
        <v>2015</v>
      </c>
    </row>
    <row r="3085" spans="1:19" ht="4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41883.208333333336</v>
      </c>
      <c r="J3085" s="10">
        <v>41853.563402777778</v>
      </c>
      <c r="K3085" t="b">
        <v>0</v>
      </c>
      <c r="L3085">
        <v>3</v>
      </c>
      <c r="M3085" t="b">
        <v>0</v>
      </c>
      <c r="N3085" t="s">
        <v>8301</v>
      </c>
      <c r="O3085">
        <f t="shared" si="147"/>
        <v>0</v>
      </c>
      <c r="P3085" s="6">
        <f t="shared" si="148"/>
        <v>18.670000000000002</v>
      </c>
      <c r="Q3085" s="12" t="s">
        <v>8315</v>
      </c>
      <c r="R3085" t="s">
        <v>8355</v>
      </c>
      <c r="S3085">
        <f t="shared" si="149"/>
        <v>2014</v>
      </c>
    </row>
    <row r="3086" spans="1:19" ht="32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42129.783333333333</v>
      </c>
      <c r="J3086" s="10">
        <v>42100.723738425921</v>
      </c>
      <c r="K3086" t="b">
        <v>0</v>
      </c>
      <c r="L3086">
        <v>6</v>
      </c>
      <c r="M3086" t="b">
        <v>0</v>
      </c>
      <c r="N3086" t="s">
        <v>8301</v>
      </c>
      <c r="O3086">
        <f t="shared" si="147"/>
        <v>12</v>
      </c>
      <c r="P3086" s="6">
        <f t="shared" si="148"/>
        <v>78.33</v>
      </c>
      <c r="Q3086" s="12" t="s">
        <v>8315</v>
      </c>
      <c r="R3086" t="s">
        <v>8355</v>
      </c>
      <c r="S3086">
        <f t="shared" si="149"/>
        <v>2015</v>
      </c>
    </row>
    <row r="3087" spans="1:19" ht="32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42276.883784722224</v>
      </c>
      <c r="J3087" s="10">
        <v>42246.883784722224</v>
      </c>
      <c r="K3087" t="b">
        <v>0</v>
      </c>
      <c r="L3087">
        <v>9</v>
      </c>
      <c r="M3087" t="b">
        <v>0</v>
      </c>
      <c r="N3087" t="s">
        <v>8301</v>
      </c>
      <c r="O3087">
        <f t="shared" si="147"/>
        <v>2</v>
      </c>
      <c r="P3087" s="6">
        <f t="shared" si="148"/>
        <v>67.78</v>
      </c>
      <c r="Q3087" s="12" t="s">
        <v>8315</v>
      </c>
      <c r="R3087" t="s">
        <v>8355</v>
      </c>
      <c r="S3087">
        <f t="shared" si="149"/>
        <v>2015</v>
      </c>
    </row>
    <row r="3088" spans="1:19" ht="32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42233.67082175926</v>
      </c>
      <c r="J3088" s="10">
        <v>42173.67082175926</v>
      </c>
      <c r="K3088" t="b">
        <v>0</v>
      </c>
      <c r="L3088">
        <v>3</v>
      </c>
      <c r="M3088" t="b">
        <v>0</v>
      </c>
      <c r="N3088" t="s">
        <v>8301</v>
      </c>
      <c r="O3088">
        <f t="shared" si="147"/>
        <v>0</v>
      </c>
      <c r="P3088" s="6">
        <f t="shared" si="148"/>
        <v>16.670000000000002</v>
      </c>
      <c r="Q3088" s="12" t="s">
        <v>8315</v>
      </c>
      <c r="R3088" t="s">
        <v>8355</v>
      </c>
      <c r="S3088">
        <f t="shared" si="149"/>
        <v>2015</v>
      </c>
    </row>
    <row r="3089" spans="1:19" ht="32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42725.192013888889</v>
      </c>
      <c r="J3089" s="10">
        <v>42665.150347222225</v>
      </c>
      <c r="K3089" t="b">
        <v>0</v>
      </c>
      <c r="L3089">
        <v>2</v>
      </c>
      <c r="M3089" t="b">
        <v>0</v>
      </c>
      <c r="N3089" t="s">
        <v>8301</v>
      </c>
      <c r="O3089">
        <f t="shared" si="147"/>
        <v>1</v>
      </c>
      <c r="P3089" s="6">
        <f t="shared" si="148"/>
        <v>62.5</v>
      </c>
      <c r="Q3089" s="12" t="s">
        <v>8315</v>
      </c>
      <c r="R3089" t="s">
        <v>8355</v>
      </c>
      <c r="S3089">
        <f t="shared" si="149"/>
        <v>2016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42012.570138888885</v>
      </c>
      <c r="J3090" s="10">
        <v>41981.57230324074</v>
      </c>
      <c r="K3090" t="b">
        <v>0</v>
      </c>
      <c r="L3090">
        <v>3</v>
      </c>
      <c r="M3090" t="b">
        <v>0</v>
      </c>
      <c r="N3090" t="s">
        <v>8301</v>
      </c>
      <c r="O3090">
        <f t="shared" si="147"/>
        <v>0</v>
      </c>
      <c r="P3090" s="6">
        <f t="shared" si="148"/>
        <v>42</v>
      </c>
      <c r="Q3090" s="12" t="s">
        <v>8315</v>
      </c>
      <c r="R3090" t="s">
        <v>8355</v>
      </c>
      <c r="S3090">
        <f t="shared" si="149"/>
        <v>2014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42560.082638888889</v>
      </c>
      <c r="J3091" s="10">
        <v>42528.542627314819</v>
      </c>
      <c r="K3091" t="b">
        <v>0</v>
      </c>
      <c r="L3091">
        <v>45</v>
      </c>
      <c r="M3091" t="b">
        <v>0</v>
      </c>
      <c r="N3091" t="s">
        <v>8301</v>
      </c>
      <c r="O3091">
        <f t="shared" si="147"/>
        <v>23</v>
      </c>
      <c r="P3091" s="6">
        <f t="shared" si="148"/>
        <v>130.09</v>
      </c>
      <c r="Q3091" s="12" t="s">
        <v>8315</v>
      </c>
      <c r="R3091" t="s">
        <v>8355</v>
      </c>
      <c r="S3091">
        <f t="shared" si="149"/>
        <v>2016</v>
      </c>
    </row>
    <row r="3092" spans="1:19" ht="32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42125.777141203704</v>
      </c>
      <c r="J3092" s="10">
        <v>42065.818807870368</v>
      </c>
      <c r="K3092" t="b">
        <v>0</v>
      </c>
      <c r="L3092">
        <v>9</v>
      </c>
      <c r="M3092" t="b">
        <v>0</v>
      </c>
      <c r="N3092" t="s">
        <v>8301</v>
      </c>
      <c r="O3092">
        <f t="shared" si="147"/>
        <v>5</v>
      </c>
      <c r="P3092" s="6">
        <f t="shared" si="148"/>
        <v>1270.22</v>
      </c>
      <c r="Q3092" s="12" t="s">
        <v>8315</v>
      </c>
      <c r="R3092" t="s">
        <v>8355</v>
      </c>
      <c r="S3092">
        <f t="shared" si="149"/>
        <v>2015</v>
      </c>
    </row>
    <row r="3093" spans="1:19" ht="32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42596.948414351849</v>
      </c>
      <c r="J3093" s="10">
        <v>42566.948414351849</v>
      </c>
      <c r="K3093" t="b">
        <v>0</v>
      </c>
      <c r="L3093">
        <v>9</v>
      </c>
      <c r="M3093" t="b">
        <v>0</v>
      </c>
      <c r="N3093" t="s">
        <v>8301</v>
      </c>
      <c r="O3093">
        <f t="shared" si="147"/>
        <v>16</v>
      </c>
      <c r="P3093" s="6">
        <f t="shared" si="148"/>
        <v>88.44</v>
      </c>
      <c r="Q3093" s="12" t="s">
        <v>8315</v>
      </c>
      <c r="R3093" t="s">
        <v>8355</v>
      </c>
      <c r="S3093">
        <f t="shared" si="149"/>
        <v>2016</v>
      </c>
    </row>
    <row r="3094" spans="1:19" ht="32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42292.916666666672</v>
      </c>
      <c r="J3094" s="10">
        <v>42255.619351851856</v>
      </c>
      <c r="K3094" t="b">
        <v>0</v>
      </c>
      <c r="L3094">
        <v>21</v>
      </c>
      <c r="M3094" t="b">
        <v>0</v>
      </c>
      <c r="N3094" t="s">
        <v>8301</v>
      </c>
      <c r="O3094">
        <f t="shared" si="147"/>
        <v>1</v>
      </c>
      <c r="P3094" s="6">
        <f t="shared" si="148"/>
        <v>56.34</v>
      </c>
      <c r="Q3094" s="12" t="s">
        <v>8315</v>
      </c>
      <c r="R3094" t="s">
        <v>8355</v>
      </c>
      <c r="S3094">
        <f t="shared" si="149"/>
        <v>2015</v>
      </c>
    </row>
    <row r="3095" spans="1:19" ht="32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41791.165972222225</v>
      </c>
      <c r="J3095" s="10">
        <v>41760.909039351856</v>
      </c>
      <c r="K3095" t="b">
        <v>0</v>
      </c>
      <c r="L3095">
        <v>17</v>
      </c>
      <c r="M3095" t="b">
        <v>0</v>
      </c>
      <c r="N3095" t="s">
        <v>8301</v>
      </c>
      <c r="O3095">
        <f t="shared" si="147"/>
        <v>23</v>
      </c>
      <c r="P3095" s="6">
        <f t="shared" si="148"/>
        <v>53.53</v>
      </c>
      <c r="Q3095" s="12" t="s">
        <v>8315</v>
      </c>
      <c r="R3095" t="s">
        <v>8355</v>
      </c>
      <c r="S3095">
        <f t="shared" si="149"/>
        <v>2014</v>
      </c>
    </row>
    <row r="3096" spans="1:19" ht="16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42267.795787037037</v>
      </c>
      <c r="J3096" s="10">
        <v>42207.795787037037</v>
      </c>
      <c r="K3096" t="b">
        <v>0</v>
      </c>
      <c r="L3096">
        <v>1</v>
      </c>
      <c r="M3096" t="b">
        <v>0</v>
      </c>
      <c r="N3096" t="s">
        <v>8301</v>
      </c>
      <c r="O3096">
        <f t="shared" si="147"/>
        <v>0</v>
      </c>
      <c r="P3096" s="6">
        <f t="shared" si="148"/>
        <v>25</v>
      </c>
      <c r="Q3096" s="12" t="s">
        <v>8315</v>
      </c>
      <c r="R3096" t="s">
        <v>8355</v>
      </c>
      <c r="S3096">
        <f t="shared" si="149"/>
        <v>2015</v>
      </c>
    </row>
    <row r="3097" spans="1:19" ht="32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42583.025231481486</v>
      </c>
      <c r="J3097" s="10">
        <v>42523.025231481486</v>
      </c>
      <c r="K3097" t="b">
        <v>0</v>
      </c>
      <c r="L3097">
        <v>1</v>
      </c>
      <c r="M3097" t="b">
        <v>0</v>
      </c>
      <c r="N3097" t="s">
        <v>8301</v>
      </c>
      <c r="O3097">
        <f t="shared" si="147"/>
        <v>0</v>
      </c>
      <c r="P3097" s="6">
        <f t="shared" si="148"/>
        <v>50</v>
      </c>
      <c r="Q3097" s="12" t="s">
        <v>8315</v>
      </c>
      <c r="R3097" t="s">
        <v>8355</v>
      </c>
      <c r="S3097">
        <f t="shared" si="149"/>
        <v>2016</v>
      </c>
    </row>
    <row r="3098" spans="1:19" ht="32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42144.825532407413</v>
      </c>
      <c r="J3098" s="10">
        <v>42114.825532407413</v>
      </c>
      <c r="K3098" t="b">
        <v>0</v>
      </c>
      <c r="L3098">
        <v>14</v>
      </c>
      <c r="M3098" t="b">
        <v>0</v>
      </c>
      <c r="N3098" t="s">
        <v>8301</v>
      </c>
      <c r="O3098">
        <f t="shared" si="147"/>
        <v>4</v>
      </c>
      <c r="P3098" s="6">
        <f t="shared" si="148"/>
        <v>56.79</v>
      </c>
      <c r="Q3098" s="12" t="s">
        <v>8315</v>
      </c>
      <c r="R3098" t="s">
        <v>8355</v>
      </c>
      <c r="S3098">
        <f t="shared" si="149"/>
        <v>2015</v>
      </c>
    </row>
    <row r="3099" spans="1:19" ht="32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42650.583333333328</v>
      </c>
      <c r="J3099" s="10">
        <v>42629.503483796296</v>
      </c>
      <c r="K3099" t="b">
        <v>0</v>
      </c>
      <c r="L3099">
        <v>42</v>
      </c>
      <c r="M3099" t="b">
        <v>0</v>
      </c>
      <c r="N3099" t="s">
        <v>8301</v>
      </c>
      <c r="O3099">
        <f t="shared" si="147"/>
        <v>17</v>
      </c>
      <c r="P3099" s="6">
        <f t="shared" si="148"/>
        <v>40.83</v>
      </c>
      <c r="Q3099" s="12" t="s">
        <v>8315</v>
      </c>
      <c r="R3099" t="s">
        <v>8355</v>
      </c>
      <c r="S3099">
        <f t="shared" si="149"/>
        <v>2016</v>
      </c>
    </row>
    <row r="3100" spans="1:19" ht="32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42408.01180555555</v>
      </c>
      <c r="J3100" s="10">
        <v>42359.792233796295</v>
      </c>
      <c r="K3100" t="b">
        <v>0</v>
      </c>
      <c r="L3100">
        <v>27</v>
      </c>
      <c r="M3100" t="b">
        <v>0</v>
      </c>
      <c r="N3100" t="s">
        <v>8301</v>
      </c>
      <c r="O3100">
        <f t="shared" si="147"/>
        <v>4</v>
      </c>
      <c r="P3100" s="6">
        <f t="shared" si="148"/>
        <v>65.11</v>
      </c>
      <c r="Q3100" s="12" t="s">
        <v>8315</v>
      </c>
      <c r="R3100" t="s">
        <v>8355</v>
      </c>
      <c r="S3100">
        <f t="shared" si="149"/>
        <v>2015</v>
      </c>
    </row>
    <row r="3101" spans="1:19" ht="32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42412.189710648148</v>
      </c>
      <c r="J3101" s="10">
        <v>42382.189710648148</v>
      </c>
      <c r="K3101" t="b">
        <v>0</v>
      </c>
      <c r="L3101">
        <v>5</v>
      </c>
      <c r="M3101" t="b">
        <v>0</v>
      </c>
      <c r="N3101" t="s">
        <v>8301</v>
      </c>
      <c r="O3101">
        <f t="shared" si="147"/>
        <v>14</v>
      </c>
      <c r="P3101" s="6">
        <f t="shared" si="148"/>
        <v>55.6</v>
      </c>
      <c r="Q3101" s="12" t="s">
        <v>8315</v>
      </c>
      <c r="R3101" t="s">
        <v>8355</v>
      </c>
      <c r="S3101">
        <f t="shared" si="149"/>
        <v>2016</v>
      </c>
    </row>
    <row r="3102" spans="1:19" ht="32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41932.622395833336</v>
      </c>
      <c r="J3102" s="10">
        <v>41902.622395833336</v>
      </c>
      <c r="K3102" t="b">
        <v>0</v>
      </c>
      <c r="L3102">
        <v>13</v>
      </c>
      <c r="M3102" t="b">
        <v>0</v>
      </c>
      <c r="N3102" t="s">
        <v>8301</v>
      </c>
      <c r="O3102">
        <f t="shared" si="147"/>
        <v>15</v>
      </c>
      <c r="P3102" s="6">
        <f t="shared" si="148"/>
        <v>140.54</v>
      </c>
      <c r="Q3102" s="12" t="s">
        <v>8315</v>
      </c>
      <c r="R3102" t="s">
        <v>8355</v>
      </c>
      <c r="S3102">
        <f t="shared" si="149"/>
        <v>2014</v>
      </c>
    </row>
    <row r="3103" spans="1:19" ht="32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42201.330555555556</v>
      </c>
      <c r="J3103" s="10">
        <v>42171.383530092593</v>
      </c>
      <c r="K3103" t="b">
        <v>0</v>
      </c>
      <c r="L3103">
        <v>12</v>
      </c>
      <c r="M3103" t="b">
        <v>0</v>
      </c>
      <c r="N3103" t="s">
        <v>8301</v>
      </c>
      <c r="O3103">
        <f t="shared" si="147"/>
        <v>12</v>
      </c>
      <c r="P3103" s="6">
        <f t="shared" si="148"/>
        <v>25</v>
      </c>
      <c r="Q3103" s="12" t="s">
        <v>8315</v>
      </c>
      <c r="R3103" t="s">
        <v>8355</v>
      </c>
      <c r="S3103">
        <f t="shared" si="149"/>
        <v>2015</v>
      </c>
    </row>
    <row r="3104" spans="1:19" ht="32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42605.340486111112</v>
      </c>
      <c r="J3104" s="10">
        <v>42555.340486111112</v>
      </c>
      <c r="K3104" t="b">
        <v>0</v>
      </c>
      <c r="L3104">
        <v>90</v>
      </c>
      <c r="M3104" t="b">
        <v>0</v>
      </c>
      <c r="N3104" t="s">
        <v>8301</v>
      </c>
      <c r="O3104">
        <f t="shared" si="147"/>
        <v>39</v>
      </c>
      <c r="P3104" s="6">
        <f t="shared" si="148"/>
        <v>69.53</v>
      </c>
      <c r="Q3104" s="12" t="s">
        <v>8315</v>
      </c>
      <c r="R3104" t="s">
        <v>8355</v>
      </c>
      <c r="S3104">
        <f t="shared" si="149"/>
        <v>2016</v>
      </c>
    </row>
    <row r="3105" spans="1:19" ht="16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42167.156319444446</v>
      </c>
      <c r="J3105" s="10">
        <v>42107.156319444446</v>
      </c>
      <c r="K3105" t="b">
        <v>0</v>
      </c>
      <c r="L3105">
        <v>2</v>
      </c>
      <c r="M3105" t="b">
        <v>0</v>
      </c>
      <c r="N3105" t="s">
        <v>8301</v>
      </c>
      <c r="O3105">
        <f t="shared" si="147"/>
        <v>0</v>
      </c>
      <c r="P3105" s="6">
        <f t="shared" si="148"/>
        <v>5.5</v>
      </c>
      <c r="Q3105" s="12" t="s">
        <v>8315</v>
      </c>
      <c r="R3105" t="s">
        <v>8355</v>
      </c>
      <c r="S3105">
        <f t="shared" si="149"/>
        <v>2015</v>
      </c>
    </row>
    <row r="3106" spans="1:19" ht="32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42038.083333333328</v>
      </c>
      <c r="J3106" s="10">
        <v>42006.908692129626</v>
      </c>
      <c r="K3106" t="b">
        <v>0</v>
      </c>
      <c r="L3106">
        <v>5</v>
      </c>
      <c r="M3106" t="b">
        <v>0</v>
      </c>
      <c r="N3106" t="s">
        <v>8301</v>
      </c>
      <c r="O3106">
        <f t="shared" si="147"/>
        <v>30</v>
      </c>
      <c r="P3106" s="6">
        <f t="shared" si="148"/>
        <v>237</v>
      </c>
      <c r="Q3106" s="12" t="s">
        <v>8315</v>
      </c>
      <c r="R3106" t="s">
        <v>8355</v>
      </c>
      <c r="S3106">
        <f t="shared" si="149"/>
        <v>2015</v>
      </c>
    </row>
    <row r="3107" spans="1:19" ht="32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41931.208333333336</v>
      </c>
      <c r="J3107" s="10">
        <v>41876.718935185185</v>
      </c>
      <c r="K3107" t="b">
        <v>0</v>
      </c>
      <c r="L3107">
        <v>31</v>
      </c>
      <c r="M3107" t="b">
        <v>0</v>
      </c>
      <c r="N3107" t="s">
        <v>8301</v>
      </c>
      <c r="O3107">
        <f t="shared" si="147"/>
        <v>42</v>
      </c>
      <c r="P3107" s="6">
        <f t="shared" si="148"/>
        <v>79.87</v>
      </c>
      <c r="Q3107" s="12" t="s">
        <v>8315</v>
      </c>
      <c r="R3107" t="s">
        <v>8355</v>
      </c>
      <c r="S3107">
        <f t="shared" si="149"/>
        <v>2014</v>
      </c>
    </row>
    <row r="3108" spans="1:19" ht="32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42263.916666666672</v>
      </c>
      <c r="J3108" s="10">
        <v>42241.429120370369</v>
      </c>
      <c r="K3108" t="b">
        <v>0</v>
      </c>
      <c r="L3108">
        <v>4</v>
      </c>
      <c r="M3108" t="b">
        <v>0</v>
      </c>
      <c r="N3108" t="s">
        <v>8301</v>
      </c>
      <c r="O3108">
        <f t="shared" si="147"/>
        <v>4</v>
      </c>
      <c r="P3108" s="6">
        <f t="shared" si="148"/>
        <v>10.25</v>
      </c>
      <c r="Q3108" s="12" t="s">
        <v>8315</v>
      </c>
      <c r="R3108" t="s">
        <v>8355</v>
      </c>
      <c r="S3108">
        <f t="shared" si="149"/>
        <v>2015</v>
      </c>
    </row>
    <row r="3109" spans="1:19" ht="32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42135.814247685186</v>
      </c>
      <c r="J3109" s="10">
        <v>42128.814247685186</v>
      </c>
      <c r="K3109" t="b">
        <v>0</v>
      </c>
      <c r="L3109">
        <v>29</v>
      </c>
      <c r="M3109" t="b">
        <v>0</v>
      </c>
      <c r="N3109" t="s">
        <v>8301</v>
      </c>
      <c r="O3109">
        <f t="shared" si="147"/>
        <v>20</v>
      </c>
      <c r="P3109" s="6">
        <f t="shared" si="148"/>
        <v>272.58999999999997</v>
      </c>
      <c r="Q3109" s="12" t="s">
        <v>8315</v>
      </c>
      <c r="R3109" t="s">
        <v>8355</v>
      </c>
      <c r="S3109">
        <f t="shared" si="149"/>
        <v>2015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42122.638819444444</v>
      </c>
      <c r="J3110" s="10">
        <v>42062.680486111116</v>
      </c>
      <c r="K3110" t="b">
        <v>0</v>
      </c>
      <c r="L3110">
        <v>2</v>
      </c>
      <c r="M3110" t="b">
        <v>0</v>
      </c>
      <c r="N3110" t="s">
        <v>8301</v>
      </c>
      <c r="O3110">
        <f t="shared" si="147"/>
        <v>0</v>
      </c>
      <c r="P3110" s="6">
        <f t="shared" si="148"/>
        <v>13</v>
      </c>
      <c r="Q3110" s="12" t="s">
        <v>8315</v>
      </c>
      <c r="R3110" t="s">
        <v>8355</v>
      </c>
      <c r="S3110">
        <f t="shared" si="149"/>
        <v>2015</v>
      </c>
    </row>
    <row r="3111" spans="1:19" ht="3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41879.125115740739</v>
      </c>
      <c r="J3111" s="10">
        <v>41844.125115740739</v>
      </c>
      <c r="K3111" t="b">
        <v>0</v>
      </c>
      <c r="L3111">
        <v>114</v>
      </c>
      <c r="M3111" t="b">
        <v>0</v>
      </c>
      <c r="N3111" t="s">
        <v>8301</v>
      </c>
      <c r="O3111">
        <f t="shared" si="147"/>
        <v>25</v>
      </c>
      <c r="P3111" s="6">
        <f t="shared" si="148"/>
        <v>58.18</v>
      </c>
      <c r="Q3111" s="12" t="s">
        <v>8315</v>
      </c>
      <c r="R3111" t="s">
        <v>8355</v>
      </c>
      <c r="S3111">
        <f t="shared" si="149"/>
        <v>2014</v>
      </c>
    </row>
    <row r="3112" spans="1:19" ht="16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42785.031469907408</v>
      </c>
      <c r="J3112" s="10">
        <v>42745.031469907408</v>
      </c>
      <c r="K3112" t="b">
        <v>0</v>
      </c>
      <c r="L3112">
        <v>1</v>
      </c>
      <c r="M3112" t="b">
        <v>0</v>
      </c>
      <c r="N3112" t="s">
        <v>8301</v>
      </c>
      <c r="O3112">
        <f t="shared" si="147"/>
        <v>0</v>
      </c>
      <c r="P3112" s="6">
        <f t="shared" si="148"/>
        <v>10</v>
      </c>
      <c r="Q3112" s="12" t="s">
        <v>8315</v>
      </c>
      <c r="R3112" t="s">
        <v>8355</v>
      </c>
      <c r="S3112">
        <f t="shared" si="149"/>
        <v>2017</v>
      </c>
    </row>
    <row r="3113" spans="1:19" ht="16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41916.595138888893</v>
      </c>
      <c r="J3113" s="10">
        <v>41885.595138888893</v>
      </c>
      <c r="K3113" t="b">
        <v>0</v>
      </c>
      <c r="L3113">
        <v>76</v>
      </c>
      <c r="M3113" t="b">
        <v>0</v>
      </c>
      <c r="N3113" t="s">
        <v>8301</v>
      </c>
      <c r="O3113">
        <f t="shared" si="147"/>
        <v>27</v>
      </c>
      <c r="P3113" s="6">
        <f t="shared" si="148"/>
        <v>70.11</v>
      </c>
      <c r="Q3113" s="12" t="s">
        <v>8315</v>
      </c>
      <c r="R3113" t="s">
        <v>8355</v>
      </c>
      <c r="S3113">
        <f t="shared" si="149"/>
        <v>2014</v>
      </c>
    </row>
    <row r="3114" spans="1:19" ht="32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42675.121921296297</v>
      </c>
      <c r="J3114" s="10">
        <v>42615.121921296297</v>
      </c>
      <c r="K3114" t="b">
        <v>0</v>
      </c>
      <c r="L3114">
        <v>9</v>
      </c>
      <c r="M3114" t="b">
        <v>0</v>
      </c>
      <c r="N3114" t="s">
        <v>8301</v>
      </c>
      <c r="O3114">
        <f t="shared" si="147"/>
        <v>5</v>
      </c>
      <c r="P3114" s="6">
        <f t="shared" si="148"/>
        <v>57.89</v>
      </c>
      <c r="Q3114" s="12" t="s">
        <v>8315</v>
      </c>
      <c r="R3114" t="s">
        <v>8355</v>
      </c>
      <c r="S3114">
        <f t="shared" si="149"/>
        <v>2016</v>
      </c>
    </row>
    <row r="3115" spans="1:19" ht="32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42111.731273148151</v>
      </c>
      <c r="J3115" s="10">
        <v>42081.731273148151</v>
      </c>
      <c r="K3115" t="b">
        <v>0</v>
      </c>
      <c r="L3115">
        <v>37</v>
      </c>
      <c r="M3115" t="b">
        <v>0</v>
      </c>
      <c r="N3115" t="s">
        <v>8301</v>
      </c>
      <c r="O3115">
        <f t="shared" si="147"/>
        <v>4</v>
      </c>
      <c r="P3115" s="6">
        <f t="shared" si="148"/>
        <v>125.27</v>
      </c>
      <c r="Q3115" s="12" t="s">
        <v>8315</v>
      </c>
      <c r="R3115" t="s">
        <v>8355</v>
      </c>
      <c r="S3115">
        <f t="shared" si="149"/>
        <v>2015</v>
      </c>
    </row>
    <row r="3116" spans="1:19" ht="32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41903.632523148146</v>
      </c>
      <c r="J3116" s="10">
        <v>41843.632523148146</v>
      </c>
      <c r="K3116" t="b">
        <v>0</v>
      </c>
      <c r="L3116">
        <v>0</v>
      </c>
      <c r="M3116" t="b">
        <v>0</v>
      </c>
      <c r="N3116" t="s">
        <v>8301</v>
      </c>
      <c r="O3116">
        <f t="shared" si="147"/>
        <v>0</v>
      </c>
      <c r="P3116" s="6" t="str">
        <f t="shared" si="148"/>
        <v>0</v>
      </c>
      <c r="Q3116" s="12" t="s">
        <v>8315</v>
      </c>
      <c r="R3116" t="s">
        <v>8355</v>
      </c>
      <c r="S3116">
        <f t="shared" si="149"/>
        <v>2014</v>
      </c>
    </row>
    <row r="3117" spans="1:19" ht="32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42526.447071759263</v>
      </c>
      <c r="J3117" s="10">
        <v>42496.447071759263</v>
      </c>
      <c r="K3117" t="b">
        <v>0</v>
      </c>
      <c r="L3117">
        <v>1</v>
      </c>
      <c r="M3117" t="b">
        <v>0</v>
      </c>
      <c r="N3117" t="s">
        <v>8301</v>
      </c>
      <c r="O3117">
        <f t="shared" si="147"/>
        <v>3</v>
      </c>
      <c r="P3117" s="6">
        <f t="shared" si="148"/>
        <v>300</v>
      </c>
      <c r="Q3117" s="12" t="s">
        <v>8315</v>
      </c>
      <c r="R3117" t="s">
        <v>8355</v>
      </c>
      <c r="S3117">
        <f t="shared" si="149"/>
        <v>2016</v>
      </c>
    </row>
    <row r="3118" spans="1:19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42095.515335648146</v>
      </c>
      <c r="J3118" s="10">
        <v>42081.515335648146</v>
      </c>
      <c r="K3118" t="b">
        <v>0</v>
      </c>
      <c r="L3118">
        <v>10</v>
      </c>
      <c r="M3118" t="b">
        <v>0</v>
      </c>
      <c r="N3118" t="s">
        <v>8301</v>
      </c>
      <c r="O3118">
        <f t="shared" si="147"/>
        <v>57</v>
      </c>
      <c r="P3118" s="6">
        <f t="shared" si="148"/>
        <v>43</v>
      </c>
      <c r="Q3118" s="12" t="s">
        <v>8315</v>
      </c>
      <c r="R3118" t="s">
        <v>8355</v>
      </c>
      <c r="S3118">
        <f t="shared" si="149"/>
        <v>2015</v>
      </c>
    </row>
    <row r="3119" spans="1:19" ht="32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42517.55</v>
      </c>
      <c r="J3119" s="10">
        <v>42509.374537037038</v>
      </c>
      <c r="K3119" t="b">
        <v>0</v>
      </c>
      <c r="L3119">
        <v>1</v>
      </c>
      <c r="M3119" t="b">
        <v>0</v>
      </c>
      <c r="N3119" t="s">
        <v>8301</v>
      </c>
      <c r="O3119">
        <f t="shared" si="147"/>
        <v>0</v>
      </c>
      <c r="P3119" s="6">
        <f t="shared" si="148"/>
        <v>1</v>
      </c>
      <c r="Q3119" s="12" t="s">
        <v>8315</v>
      </c>
      <c r="R3119" t="s">
        <v>8355</v>
      </c>
      <c r="S3119">
        <f t="shared" si="149"/>
        <v>2016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42553.649571759262</v>
      </c>
      <c r="J3120" s="10">
        <v>42534.649571759262</v>
      </c>
      <c r="K3120" t="b">
        <v>0</v>
      </c>
      <c r="L3120">
        <v>2</v>
      </c>
      <c r="M3120" t="b">
        <v>0</v>
      </c>
      <c r="N3120" t="s">
        <v>8301</v>
      </c>
      <c r="O3120">
        <f t="shared" si="147"/>
        <v>0</v>
      </c>
      <c r="P3120" s="6">
        <f t="shared" si="148"/>
        <v>775</v>
      </c>
      <c r="Q3120" s="12" t="s">
        <v>8315</v>
      </c>
      <c r="R3120" t="s">
        <v>8355</v>
      </c>
      <c r="S3120">
        <f t="shared" si="149"/>
        <v>2016</v>
      </c>
    </row>
    <row r="3121" spans="1:19" ht="32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42090.003842592589</v>
      </c>
      <c r="J3121" s="10">
        <v>42060.04550925926</v>
      </c>
      <c r="K3121" t="b">
        <v>0</v>
      </c>
      <c r="L3121">
        <v>1</v>
      </c>
      <c r="M3121" t="b">
        <v>0</v>
      </c>
      <c r="N3121" t="s">
        <v>8301</v>
      </c>
      <c r="O3121">
        <f t="shared" si="147"/>
        <v>0</v>
      </c>
      <c r="P3121" s="6">
        <f t="shared" si="148"/>
        <v>5</v>
      </c>
      <c r="Q3121" s="12" t="s">
        <v>8315</v>
      </c>
      <c r="R3121" t="s">
        <v>8355</v>
      </c>
      <c r="S3121">
        <f t="shared" si="149"/>
        <v>2015</v>
      </c>
    </row>
    <row r="3122" spans="1:19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42495.900416666671</v>
      </c>
      <c r="J3122" s="10">
        <v>42435.942083333328</v>
      </c>
      <c r="K3122" t="b">
        <v>0</v>
      </c>
      <c r="L3122">
        <v>10</v>
      </c>
      <c r="M3122" t="b">
        <v>0</v>
      </c>
      <c r="N3122" t="s">
        <v>8301</v>
      </c>
      <c r="O3122">
        <f t="shared" si="147"/>
        <v>0</v>
      </c>
      <c r="P3122" s="6">
        <f t="shared" si="148"/>
        <v>12.8</v>
      </c>
      <c r="Q3122" s="12" t="s">
        <v>8315</v>
      </c>
      <c r="R3122" t="s">
        <v>8355</v>
      </c>
      <c r="S3122">
        <f t="shared" si="149"/>
        <v>2016</v>
      </c>
    </row>
    <row r="3123" spans="1:19" ht="16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41908.679803240739</v>
      </c>
      <c r="J3123" s="10">
        <v>41848.679803240739</v>
      </c>
      <c r="K3123" t="b">
        <v>0</v>
      </c>
      <c r="L3123">
        <v>1</v>
      </c>
      <c r="M3123" t="b">
        <v>0</v>
      </c>
      <c r="N3123" t="s">
        <v>8301</v>
      </c>
      <c r="O3123">
        <f t="shared" si="147"/>
        <v>1</v>
      </c>
      <c r="P3123" s="6">
        <f t="shared" si="148"/>
        <v>10</v>
      </c>
      <c r="Q3123" s="12" t="s">
        <v>8315</v>
      </c>
      <c r="R3123" t="s">
        <v>8355</v>
      </c>
      <c r="S3123">
        <f t="shared" si="149"/>
        <v>2014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42683.973750000005</v>
      </c>
      <c r="J3124" s="10">
        <v>42678.932083333333</v>
      </c>
      <c r="K3124" t="b">
        <v>0</v>
      </c>
      <c r="L3124">
        <v>2</v>
      </c>
      <c r="M3124" t="b">
        <v>0</v>
      </c>
      <c r="N3124" t="s">
        <v>8301</v>
      </c>
      <c r="O3124">
        <f t="shared" si="147"/>
        <v>58</v>
      </c>
      <c r="P3124" s="6">
        <f t="shared" si="148"/>
        <v>58</v>
      </c>
      <c r="Q3124" s="12" t="s">
        <v>8315</v>
      </c>
      <c r="R3124" t="s">
        <v>8355</v>
      </c>
      <c r="S3124">
        <f t="shared" si="149"/>
        <v>2016</v>
      </c>
    </row>
    <row r="3125" spans="1:19" ht="32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42560.993032407408</v>
      </c>
      <c r="J3125" s="10">
        <v>42530.993032407408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7"/>
        <v>68</v>
      </c>
      <c r="P3125" s="6">
        <f t="shared" si="148"/>
        <v>244.8</v>
      </c>
      <c r="Q3125" s="12" t="s">
        <v>8315</v>
      </c>
      <c r="R3125" t="s">
        <v>8355</v>
      </c>
      <c r="S3125">
        <f t="shared" si="149"/>
        <v>2016</v>
      </c>
    </row>
    <row r="3126" spans="1:19" ht="16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42037.780104166668</v>
      </c>
      <c r="J3126" s="10">
        <v>41977.780104166668</v>
      </c>
      <c r="K3126" t="b">
        <v>0</v>
      </c>
      <c r="L3126">
        <v>4</v>
      </c>
      <c r="M3126" t="b">
        <v>0</v>
      </c>
      <c r="N3126" t="s">
        <v>8301</v>
      </c>
      <c r="O3126">
        <f t="shared" si="147"/>
        <v>0</v>
      </c>
      <c r="P3126" s="6">
        <f t="shared" si="148"/>
        <v>6.5</v>
      </c>
      <c r="Q3126" s="12" t="s">
        <v>8315</v>
      </c>
      <c r="R3126" t="s">
        <v>8355</v>
      </c>
      <c r="S3126">
        <f t="shared" si="149"/>
        <v>2014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42376.20685185185</v>
      </c>
      <c r="J3127" s="10">
        <v>42346.20685185185</v>
      </c>
      <c r="K3127" t="b">
        <v>0</v>
      </c>
      <c r="L3127">
        <v>0</v>
      </c>
      <c r="M3127" t="b">
        <v>0</v>
      </c>
      <c r="N3127" t="s">
        <v>8301</v>
      </c>
      <c r="O3127">
        <f t="shared" si="147"/>
        <v>0</v>
      </c>
      <c r="P3127" s="6" t="str">
        <f t="shared" si="148"/>
        <v>0</v>
      </c>
      <c r="Q3127" s="12" t="s">
        <v>8315</v>
      </c>
      <c r="R3127" t="s">
        <v>8355</v>
      </c>
      <c r="S3127">
        <f t="shared" si="149"/>
        <v>2015</v>
      </c>
    </row>
    <row r="3128" spans="1:19" ht="64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42456.976412037038</v>
      </c>
      <c r="J3128" s="10">
        <v>42427.018078703702</v>
      </c>
      <c r="K3128" t="b">
        <v>0</v>
      </c>
      <c r="L3128">
        <v>17</v>
      </c>
      <c r="M3128" t="b">
        <v>0</v>
      </c>
      <c r="N3128" t="s">
        <v>8301</v>
      </c>
      <c r="O3128">
        <f t="shared" si="147"/>
        <v>4</v>
      </c>
      <c r="P3128" s="6">
        <f t="shared" si="148"/>
        <v>61.18</v>
      </c>
      <c r="Q3128" s="12" t="s">
        <v>8315</v>
      </c>
      <c r="R3128" t="s">
        <v>8355</v>
      </c>
      <c r="S3128">
        <f t="shared" si="149"/>
        <v>2016</v>
      </c>
    </row>
    <row r="3129" spans="1:19" ht="32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42064.856817129628</v>
      </c>
      <c r="J3129" s="10">
        <v>42034.856817129628</v>
      </c>
      <c r="K3129" t="b">
        <v>0</v>
      </c>
      <c r="L3129">
        <v>0</v>
      </c>
      <c r="M3129" t="b">
        <v>0</v>
      </c>
      <c r="N3129" t="s">
        <v>8301</v>
      </c>
      <c r="O3129">
        <f t="shared" si="147"/>
        <v>0</v>
      </c>
      <c r="P3129" s="6" t="str">
        <f t="shared" si="148"/>
        <v>0</v>
      </c>
      <c r="Q3129" s="12" t="s">
        <v>8315</v>
      </c>
      <c r="R3129" t="s">
        <v>8355</v>
      </c>
      <c r="S3129">
        <f t="shared" si="149"/>
        <v>2015</v>
      </c>
    </row>
    <row r="3130" spans="1:19" ht="32" x14ac:dyDescent="0.2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 s="10">
        <v>42131.71665509259</v>
      </c>
      <c r="J3130" s="10">
        <v>42111.71665509259</v>
      </c>
      <c r="K3130" t="b">
        <v>0</v>
      </c>
      <c r="L3130">
        <v>14</v>
      </c>
      <c r="M3130" t="b">
        <v>0</v>
      </c>
      <c r="N3130" t="s">
        <v>8269</v>
      </c>
      <c r="O3130">
        <f t="shared" si="147"/>
        <v>42</v>
      </c>
      <c r="P3130" s="6">
        <f t="shared" si="148"/>
        <v>29.79</v>
      </c>
      <c r="Q3130" s="12" t="s">
        <v>8315</v>
      </c>
      <c r="R3130" t="s">
        <v>8316</v>
      </c>
      <c r="S3130">
        <f t="shared" si="149"/>
        <v>2015</v>
      </c>
    </row>
    <row r="3131" spans="1:19" ht="32" x14ac:dyDescent="0.2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 s="10">
        <v>41978.477777777778</v>
      </c>
      <c r="J3131" s="10">
        <v>41954.545081018514</v>
      </c>
      <c r="K3131" t="b">
        <v>0</v>
      </c>
      <c r="L3131">
        <v>0</v>
      </c>
      <c r="M3131" t="b">
        <v>0</v>
      </c>
      <c r="N3131" t="s">
        <v>8269</v>
      </c>
      <c r="O3131">
        <f t="shared" si="147"/>
        <v>0</v>
      </c>
      <c r="P3131" s="6" t="str">
        <f t="shared" si="148"/>
        <v>0</v>
      </c>
      <c r="Q3131" s="12" t="s">
        <v>8315</v>
      </c>
      <c r="R3131" t="s">
        <v>8316</v>
      </c>
      <c r="S3131">
        <f t="shared" si="149"/>
        <v>2014</v>
      </c>
    </row>
    <row r="3132" spans="1:19" ht="32" x14ac:dyDescent="0.2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 s="10">
        <v>42445.356365740736</v>
      </c>
      <c r="J3132" s="10">
        <v>42415.398032407407</v>
      </c>
      <c r="K3132" t="b">
        <v>0</v>
      </c>
      <c r="L3132">
        <v>3</v>
      </c>
      <c r="M3132" t="b">
        <v>0</v>
      </c>
      <c r="N3132" t="s">
        <v>8269</v>
      </c>
      <c r="O3132">
        <f t="shared" si="147"/>
        <v>61</v>
      </c>
      <c r="P3132" s="6">
        <f t="shared" si="148"/>
        <v>203.67</v>
      </c>
      <c r="Q3132" s="12" t="s">
        <v>8315</v>
      </c>
      <c r="R3132" t="s">
        <v>8316</v>
      </c>
      <c r="S3132">
        <f t="shared" si="149"/>
        <v>2016</v>
      </c>
    </row>
    <row r="3133" spans="1:19" ht="32" x14ac:dyDescent="0.2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 s="10">
        <v>42064.290972222225</v>
      </c>
      <c r="J3133" s="10">
        <v>42036.24428240741</v>
      </c>
      <c r="K3133" t="b">
        <v>0</v>
      </c>
      <c r="L3133">
        <v>20</v>
      </c>
      <c r="M3133" t="b">
        <v>1</v>
      </c>
      <c r="N3133" t="s">
        <v>8269</v>
      </c>
      <c r="O3133">
        <f t="shared" si="147"/>
        <v>122</v>
      </c>
      <c r="P3133" s="6">
        <f t="shared" si="148"/>
        <v>60.9</v>
      </c>
      <c r="Q3133" s="12" t="s">
        <v>8315</v>
      </c>
      <c r="R3133" t="s">
        <v>8316</v>
      </c>
      <c r="S3133">
        <f t="shared" si="149"/>
        <v>2015</v>
      </c>
    </row>
    <row r="3134" spans="1:19" ht="32" x14ac:dyDescent="0.2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 s="10">
        <v>42127.952083333337</v>
      </c>
      <c r="J3134" s="10">
        <v>42097.786493055552</v>
      </c>
      <c r="K3134" t="b">
        <v>0</v>
      </c>
      <c r="L3134">
        <v>17</v>
      </c>
      <c r="M3134" t="b">
        <v>1</v>
      </c>
      <c r="N3134" t="s">
        <v>8269</v>
      </c>
      <c r="O3134">
        <f t="shared" si="147"/>
        <v>163</v>
      </c>
      <c r="P3134" s="6">
        <f t="shared" si="148"/>
        <v>95.59</v>
      </c>
      <c r="Q3134" s="12" t="s">
        <v>8315</v>
      </c>
      <c r="R3134" t="s">
        <v>8316</v>
      </c>
      <c r="S3134">
        <f t="shared" si="149"/>
        <v>2015</v>
      </c>
    </row>
    <row r="3135" spans="1:19" ht="32" x14ac:dyDescent="0.2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 s="10">
        <v>42821.678460648152</v>
      </c>
      <c r="J3135" s="10">
        <v>42800.720127314809</v>
      </c>
      <c r="K3135" t="b">
        <v>0</v>
      </c>
      <c r="L3135">
        <v>12</v>
      </c>
      <c r="M3135" t="b">
        <v>0</v>
      </c>
      <c r="N3135" t="s">
        <v>8269</v>
      </c>
      <c r="O3135">
        <f t="shared" si="147"/>
        <v>23</v>
      </c>
      <c r="P3135" s="6">
        <f t="shared" si="148"/>
        <v>18.75</v>
      </c>
      <c r="Q3135" s="12" t="s">
        <v>8315</v>
      </c>
      <c r="R3135" t="s">
        <v>8316</v>
      </c>
      <c r="S3135">
        <f t="shared" si="149"/>
        <v>2017</v>
      </c>
    </row>
    <row r="3136" spans="1:19" ht="32" x14ac:dyDescent="0.2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 s="10">
        <v>41836.977326388893</v>
      </c>
      <c r="J3136" s="10">
        <v>41829.977326388893</v>
      </c>
      <c r="K3136" t="b">
        <v>1</v>
      </c>
      <c r="L3136">
        <v>24</v>
      </c>
      <c r="M3136" t="b">
        <v>1</v>
      </c>
      <c r="N3136" t="s">
        <v>8269</v>
      </c>
      <c r="O3136">
        <f t="shared" si="147"/>
        <v>100</v>
      </c>
      <c r="P3136" s="6">
        <f t="shared" si="148"/>
        <v>41.67</v>
      </c>
      <c r="Q3136" s="12" t="s">
        <v>8315</v>
      </c>
      <c r="R3136" t="s">
        <v>8316</v>
      </c>
      <c r="S3136">
        <f t="shared" si="149"/>
        <v>2014</v>
      </c>
    </row>
    <row r="3137" spans="1:19" ht="32" x14ac:dyDescent="0.2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 s="10">
        <v>42476.943831018521</v>
      </c>
      <c r="J3137" s="10">
        <v>42446.943831018521</v>
      </c>
      <c r="K3137" t="b">
        <v>0</v>
      </c>
      <c r="L3137">
        <v>28</v>
      </c>
      <c r="M3137" t="b">
        <v>1</v>
      </c>
      <c r="N3137" t="s">
        <v>8269</v>
      </c>
      <c r="O3137">
        <f t="shared" si="147"/>
        <v>161</v>
      </c>
      <c r="P3137" s="6">
        <f t="shared" si="148"/>
        <v>57.5</v>
      </c>
      <c r="Q3137" s="12" t="s">
        <v>8315</v>
      </c>
      <c r="R3137" t="s">
        <v>8316</v>
      </c>
      <c r="S3137">
        <f t="shared" si="149"/>
        <v>2016</v>
      </c>
    </row>
    <row r="3138" spans="1:19" ht="32" x14ac:dyDescent="0.2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 s="10">
        <v>42494.165972222225</v>
      </c>
      <c r="J3138" s="10">
        <v>42463.81385416667</v>
      </c>
      <c r="K3138" t="b">
        <v>1</v>
      </c>
      <c r="L3138">
        <v>26</v>
      </c>
      <c r="M3138" t="b">
        <v>1</v>
      </c>
      <c r="N3138" t="s">
        <v>8269</v>
      </c>
      <c r="O3138">
        <f t="shared" si="147"/>
        <v>131</v>
      </c>
      <c r="P3138" s="6">
        <f t="shared" si="148"/>
        <v>50.46</v>
      </c>
      <c r="Q3138" s="12" t="s">
        <v>8315</v>
      </c>
      <c r="R3138" t="s">
        <v>8316</v>
      </c>
      <c r="S3138">
        <f t="shared" si="149"/>
        <v>2016</v>
      </c>
    </row>
    <row r="3139" spans="1:19" ht="32" x14ac:dyDescent="0.2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 s="10">
        <v>42505.057164351849</v>
      </c>
      <c r="J3139" s="10">
        <v>42475.057164351849</v>
      </c>
      <c r="K3139" t="b">
        <v>0</v>
      </c>
      <c r="L3139">
        <v>20</v>
      </c>
      <c r="M3139" t="b">
        <v>1</v>
      </c>
      <c r="N3139" t="s">
        <v>8269</v>
      </c>
      <c r="O3139">
        <f t="shared" si="147"/>
        <v>107</v>
      </c>
      <c r="P3139" s="6">
        <f t="shared" si="148"/>
        <v>53.34</v>
      </c>
      <c r="Q3139" s="12" t="s">
        <v>8315</v>
      </c>
      <c r="R3139" t="s">
        <v>8316</v>
      </c>
      <c r="S3139">
        <f t="shared" si="149"/>
        <v>2016</v>
      </c>
    </row>
    <row r="3140" spans="1:19" ht="32" x14ac:dyDescent="0.2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 s="10">
        <v>42638.36583333333</v>
      </c>
      <c r="J3140" s="10">
        <v>42608.36583333333</v>
      </c>
      <c r="K3140" t="b">
        <v>0</v>
      </c>
      <c r="L3140">
        <v>49</v>
      </c>
      <c r="M3140" t="b">
        <v>1</v>
      </c>
      <c r="N3140" t="s">
        <v>8269</v>
      </c>
      <c r="O3140">
        <f t="shared" si="147"/>
        <v>126</v>
      </c>
      <c r="P3140" s="6">
        <f t="shared" si="148"/>
        <v>25.69</v>
      </c>
      <c r="Q3140" s="12" t="s">
        <v>8315</v>
      </c>
      <c r="R3140" t="s">
        <v>8316</v>
      </c>
      <c r="S3140">
        <f t="shared" si="149"/>
        <v>2016</v>
      </c>
    </row>
    <row r="3141" spans="1:19" ht="32" x14ac:dyDescent="0.2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 s="10">
        <v>41847.958333333336</v>
      </c>
      <c r="J3141" s="10">
        <v>41837.323009259257</v>
      </c>
      <c r="K3141" t="b">
        <v>0</v>
      </c>
      <c r="L3141">
        <v>26</v>
      </c>
      <c r="M3141" t="b">
        <v>1</v>
      </c>
      <c r="N3141" t="s">
        <v>8269</v>
      </c>
      <c r="O3141">
        <f t="shared" si="147"/>
        <v>117</v>
      </c>
      <c r="P3141" s="6">
        <f t="shared" si="148"/>
        <v>44.92</v>
      </c>
      <c r="Q3141" s="12" t="s">
        <v>8315</v>
      </c>
      <c r="R3141" t="s">
        <v>8316</v>
      </c>
      <c r="S3141">
        <f t="shared" si="149"/>
        <v>2014</v>
      </c>
    </row>
    <row r="3142" spans="1:19" ht="32" x14ac:dyDescent="0.2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 s="10">
        <v>42534.708333333328</v>
      </c>
      <c r="J3142" s="10">
        <v>42513.110787037032</v>
      </c>
      <c r="K3142" t="b">
        <v>0</v>
      </c>
      <c r="L3142">
        <v>14</v>
      </c>
      <c r="M3142" t="b">
        <v>1</v>
      </c>
      <c r="N3142" t="s">
        <v>8269</v>
      </c>
      <c r="O3142">
        <f t="shared" si="147"/>
        <v>153</v>
      </c>
      <c r="P3142" s="6">
        <f t="shared" si="148"/>
        <v>109.57</v>
      </c>
      <c r="Q3142" s="12" t="s">
        <v>8315</v>
      </c>
      <c r="R3142" t="s">
        <v>8316</v>
      </c>
      <c r="S3142">
        <f t="shared" si="149"/>
        <v>2016</v>
      </c>
    </row>
    <row r="3143" spans="1:19" ht="16" x14ac:dyDescent="0.2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 s="10">
        <v>42005.208333333328</v>
      </c>
      <c r="J3143" s="10">
        <v>41969.199756944443</v>
      </c>
      <c r="K3143" t="b">
        <v>0</v>
      </c>
      <c r="L3143">
        <v>23</v>
      </c>
      <c r="M3143" t="b">
        <v>1</v>
      </c>
      <c r="N3143" t="s">
        <v>8269</v>
      </c>
      <c r="O3143">
        <f t="shared" si="147"/>
        <v>105</v>
      </c>
      <c r="P3143" s="6">
        <f t="shared" si="148"/>
        <v>45.48</v>
      </c>
      <c r="Q3143" s="12" t="s">
        <v>8315</v>
      </c>
      <c r="R3143" t="s">
        <v>8316</v>
      </c>
      <c r="S3143">
        <f t="shared" si="149"/>
        <v>2014</v>
      </c>
    </row>
    <row r="3144" spans="1:19" ht="32" x14ac:dyDescent="0.2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 s="10">
        <v>41876.207638888889</v>
      </c>
      <c r="J3144" s="10">
        <v>41855.548101851848</v>
      </c>
      <c r="K3144" t="b">
        <v>0</v>
      </c>
      <c r="L3144">
        <v>27</v>
      </c>
      <c r="M3144" t="b">
        <v>1</v>
      </c>
      <c r="N3144" t="s">
        <v>8269</v>
      </c>
      <c r="O3144">
        <f t="shared" si="147"/>
        <v>104</v>
      </c>
      <c r="P3144" s="6">
        <f t="shared" si="148"/>
        <v>38.33</v>
      </c>
      <c r="Q3144" s="12" t="s">
        <v>8315</v>
      </c>
      <c r="R3144" t="s">
        <v>8316</v>
      </c>
      <c r="S3144">
        <f t="shared" si="149"/>
        <v>2014</v>
      </c>
    </row>
    <row r="3145" spans="1:19" ht="32" x14ac:dyDescent="0.2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 s="10">
        <v>42589.125</v>
      </c>
      <c r="J3145" s="10">
        <v>42572.61681712963</v>
      </c>
      <c r="K3145" t="b">
        <v>0</v>
      </c>
      <c r="L3145">
        <v>19</v>
      </c>
      <c r="M3145" t="b">
        <v>1</v>
      </c>
      <c r="N3145" t="s">
        <v>8269</v>
      </c>
      <c r="O3145">
        <f t="shared" si="147"/>
        <v>112</v>
      </c>
      <c r="P3145" s="6">
        <f t="shared" si="148"/>
        <v>58.95</v>
      </c>
      <c r="Q3145" s="12" t="s">
        <v>8315</v>
      </c>
      <c r="R3145" t="s">
        <v>8316</v>
      </c>
      <c r="S3145">
        <f t="shared" si="149"/>
        <v>2016</v>
      </c>
    </row>
    <row r="3146" spans="1:19" ht="32" x14ac:dyDescent="0.2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 s="10">
        <v>41891.524837962963</v>
      </c>
      <c r="J3146" s="10">
        <v>41861.524837962963</v>
      </c>
      <c r="K3146" t="b">
        <v>0</v>
      </c>
      <c r="L3146">
        <v>45</v>
      </c>
      <c r="M3146" t="b">
        <v>1</v>
      </c>
      <c r="N3146" t="s">
        <v>8269</v>
      </c>
      <c r="O3146">
        <f t="shared" ref="O3146:O3209" si="150">ROUND(E3146/D3146*100,0)</f>
        <v>186</v>
      </c>
      <c r="P3146" s="6">
        <f t="shared" ref="P3146:P3209" si="151">IFERROR(ROUND(E3146/L3146,2),"0")</f>
        <v>41.22</v>
      </c>
      <c r="Q3146" s="12" t="s">
        <v>8315</v>
      </c>
      <c r="R3146" t="s">
        <v>8316</v>
      </c>
      <c r="S3146">
        <f t="shared" ref="S3146:S3209" si="152">YEAR(J3146)</f>
        <v>2014</v>
      </c>
    </row>
    <row r="3147" spans="1:19" ht="32" x14ac:dyDescent="0.2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 s="10">
        <v>42040.513888888891</v>
      </c>
      <c r="J3147" s="10">
        <v>42016.832465277781</v>
      </c>
      <c r="K3147" t="b">
        <v>0</v>
      </c>
      <c r="L3147">
        <v>25</v>
      </c>
      <c r="M3147" t="b">
        <v>1</v>
      </c>
      <c r="N3147" t="s">
        <v>8269</v>
      </c>
      <c r="O3147">
        <f t="shared" si="150"/>
        <v>108</v>
      </c>
      <c r="P3147" s="6">
        <f t="shared" si="151"/>
        <v>43.28</v>
      </c>
      <c r="Q3147" s="12" t="s">
        <v>8315</v>
      </c>
      <c r="R3147" t="s">
        <v>8316</v>
      </c>
      <c r="S3147">
        <f t="shared" si="152"/>
        <v>2015</v>
      </c>
    </row>
    <row r="3148" spans="1:19" ht="16" x14ac:dyDescent="0.2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 s="10">
        <v>42447.847361111111</v>
      </c>
      <c r="J3148" s="10">
        <v>42402.889027777783</v>
      </c>
      <c r="K3148" t="b">
        <v>0</v>
      </c>
      <c r="L3148">
        <v>14</v>
      </c>
      <c r="M3148" t="b">
        <v>1</v>
      </c>
      <c r="N3148" t="s">
        <v>8269</v>
      </c>
      <c r="O3148">
        <f t="shared" si="150"/>
        <v>108</v>
      </c>
      <c r="P3148" s="6">
        <f t="shared" si="151"/>
        <v>77</v>
      </c>
      <c r="Q3148" s="12" t="s">
        <v>8315</v>
      </c>
      <c r="R3148" t="s">
        <v>8316</v>
      </c>
      <c r="S3148">
        <f t="shared" si="152"/>
        <v>2016</v>
      </c>
    </row>
    <row r="3149" spans="1:19" ht="32" x14ac:dyDescent="0.2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 s="10">
        <v>41843.165972222225</v>
      </c>
      <c r="J3149" s="10">
        <v>41820.639189814814</v>
      </c>
      <c r="K3149" t="b">
        <v>0</v>
      </c>
      <c r="L3149">
        <v>37</v>
      </c>
      <c r="M3149" t="b">
        <v>1</v>
      </c>
      <c r="N3149" t="s">
        <v>8269</v>
      </c>
      <c r="O3149">
        <f t="shared" si="150"/>
        <v>153</v>
      </c>
      <c r="P3149" s="6">
        <f t="shared" si="151"/>
        <v>41.41</v>
      </c>
      <c r="Q3149" s="12" t="s">
        <v>8315</v>
      </c>
      <c r="R3149" t="s">
        <v>8316</v>
      </c>
      <c r="S3149">
        <f t="shared" si="152"/>
        <v>2014</v>
      </c>
    </row>
    <row r="3150" spans="1:19" ht="32" x14ac:dyDescent="0.2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 s="10">
        <v>42473.802361111113</v>
      </c>
      <c r="J3150" s="10">
        <v>42443.802361111113</v>
      </c>
      <c r="K3150" t="b">
        <v>0</v>
      </c>
      <c r="L3150">
        <v>27</v>
      </c>
      <c r="M3150" t="b">
        <v>1</v>
      </c>
      <c r="N3150" t="s">
        <v>8269</v>
      </c>
      <c r="O3150">
        <f t="shared" si="150"/>
        <v>128</v>
      </c>
      <c r="P3150" s="6">
        <f t="shared" si="151"/>
        <v>47.22</v>
      </c>
      <c r="Q3150" s="12" t="s">
        <v>8315</v>
      </c>
      <c r="R3150" t="s">
        <v>8316</v>
      </c>
      <c r="S3150">
        <f t="shared" si="152"/>
        <v>2016</v>
      </c>
    </row>
    <row r="3151" spans="1:19" ht="32" x14ac:dyDescent="0.2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 s="10">
        <v>42436.207638888889</v>
      </c>
      <c r="J3151" s="10">
        <v>42419.919421296298</v>
      </c>
      <c r="K3151" t="b">
        <v>0</v>
      </c>
      <c r="L3151">
        <v>42</v>
      </c>
      <c r="M3151" t="b">
        <v>1</v>
      </c>
      <c r="N3151" t="s">
        <v>8269</v>
      </c>
      <c r="O3151">
        <f t="shared" si="150"/>
        <v>106</v>
      </c>
      <c r="P3151" s="6">
        <f t="shared" si="151"/>
        <v>25.31</v>
      </c>
      <c r="Q3151" s="12" t="s">
        <v>8315</v>
      </c>
      <c r="R3151" t="s">
        <v>8316</v>
      </c>
      <c r="S3151">
        <f t="shared" si="152"/>
        <v>2016</v>
      </c>
    </row>
    <row r="3152" spans="1:19" ht="32" x14ac:dyDescent="0.2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 s="10">
        <v>42327.790405092594</v>
      </c>
      <c r="J3152" s="10">
        <v>42297.748738425929</v>
      </c>
      <c r="K3152" t="b">
        <v>0</v>
      </c>
      <c r="L3152">
        <v>8</v>
      </c>
      <c r="M3152" t="b">
        <v>1</v>
      </c>
      <c r="N3152" t="s">
        <v>8269</v>
      </c>
      <c r="O3152">
        <f t="shared" si="150"/>
        <v>100</v>
      </c>
      <c r="P3152" s="6">
        <f t="shared" si="151"/>
        <v>125</v>
      </c>
      <c r="Q3152" s="12" t="s">
        <v>8315</v>
      </c>
      <c r="R3152" t="s">
        <v>8316</v>
      </c>
      <c r="S3152">
        <f t="shared" si="152"/>
        <v>2015</v>
      </c>
    </row>
    <row r="3153" spans="1:19" ht="32" x14ac:dyDescent="0.2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 s="10">
        <v>42117.49527777778</v>
      </c>
      <c r="J3153" s="10">
        <v>42057.536944444444</v>
      </c>
      <c r="K3153" t="b">
        <v>0</v>
      </c>
      <c r="L3153">
        <v>17</v>
      </c>
      <c r="M3153" t="b">
        <v>1</v>
      </c>
      <c r="N3153" t="s">
        <v>8269</v>
      </c>
      <c r="O3153">
        <f t="shared" si="150"/>
        <v>100</v>
      </c>
      <c r="P3153" s="6">
        <f t="shared" si="151"/>
        <v>58.82</v>
      </c>
      <c r="Q3153" s="12" t="s">
        <v>8315</v>
      </c>
      <c r="R3153" t="s">
        <v>8316</v>
      </c>
      <c r="S3153">
        <f t="shared" si="152"/>
        <v>2015</v>
      </c>
    </row>
    <row r="3154" spans="1:19" ht="16" x14ac:dyDescent="0.2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 s="10">
        <v>42551.654328703706</v>
      </c>
      <c r="J3154" s="10">
        <v>42521.654328703706</v>
      </c>
      <c r="K3154" t="b">
        <v>0</v>
      </c>
      <c r="L3154">
        <v>26</v>
      </c>
      <c r="M3154" t="b">
        <v>1</v>
      </c>
      <c r="N3154" t="s">
        <v>8269</v>
      </c>
      <c r="O3154">
        <f t="shared" si="150"/>
        <v>128</v>
      </c>
      <c r="P3154" s="6">
        <f t="shared" si="151"/>
        <v>49.23</v>
      </c>
      <c r="Q3154" s="12" t="s">
        <v>8315</v>
      </c>
      <c r="R3154" t="s">
        <v>8316</v>
      </c>
      <c r="S3154">
        <f t="shared" si="152"/>
        <v>2016</v>
      </c>
    </row>
    <row r="3155" spans="1:19" ht="32" x14ac:dyDescent="0.2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 s="10">
        <v>42251.394363425927</v>
      </c>
      <c r="J3155" s="10">
        <v>42223.394363425927</v>
      </c>
      <c r="K3155" t="b">
        <v>0</v>
      </c>
      <c r="L3155">
        <v>42</v>
      </c>
      <c r="M3155" t="b">
        <v>1</v>
      </c>
      <c r="N3155" t="s">
        <v>8269</v>
      </c>
      <c r="O3155">
        <f t="shared" si="150"/>
        <v>102</v>
      </c>
      <c r="P3155" s="6">
        <f t="shared" si="151"/>
        <v>24.29</v>
      </c>
      <c r="Q3155" s="12" t="s">
        <v>8315</v>
      </c>
      <c r="R3155" t="s">
        <v>8316</v>
      </c>
      <c r="S3155">
        <f t="shared" si="152"/>
        <v>2015</v>
      </c>
    </row>
    <row r="3156" spans="1:19" ht="32" x14ac:dyDescent="0.2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 s="10">
        <v>42216.373611111107</v>
      </c>
      <c r="J3156" s="10">
        <v>42194.096157407403</v>
      </c>
      <c r="K3156" t="b">
        <v>0</v>
      </c>
      <c r="L3156">
        <v>24</v>
      </c>
      <c r="M3156" t="b">
        <v>1</v>
      </c>
      <c r="N3156" t="s">
        <v>8269</v>
      </c>
      <c r="O3156">
        <f t="shared" si="150"/>
        <v>104</v>
      </c>
      <c r="P3156" s="6">
        <f t="shared" si="151"/>
        <v>43.13</v>
      </c>
      <c r="Q3156" s="12" t="s">
        <v>8315</v>
      </c>
      <c r="R3156" t="s">
        <v>8316</v>
      </c>
      <c r="S3156">
        <f t="shared" si="152"/>
        <v>2015</v>
      </c>
    </row>
    <row r="3157" spans="1:19" ht="16" x14ac:dyDescent="0.2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 s="10">
        <v>42282.666666666672</v>
      </c>
      <c r="J3157" s="10">
        <v>42236.623252314814</v>
      </c>
      <c r="K3157" t="b">
        <v>0</v>
      </c>
      <c r="L3157">
        <v>17</v>
      </c>
      <c r="M3157" t="b">
        <v>1</v>
      </c>
      <c r="N3157" t="s">
        <v>8269</v>
      </c>
      <c r="O3157">
        <f t="shared" si="150"/>
        <v>101</v>
      </c>
      <c r="P3157" s="6">
        <f t="shared" si="151"/>
        <v>59.12</v>
      </c>
      <c r="Q3157" s="12" t="s">
        <v>8315</v>
      </c>
      <c r="R3157" t="s">
        <v>8316</v>
      </c>
      <c r="S3157">
        <f t="shared" si="152"/>
        <v>2015</v>
      </c>
    </row>
    <row r="3158" spans="1:19" ht="32" x14ac:dyDescent="0.2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 s="10">
        <v>42165.810694444444</v>
      </c>
      <c r="J3158" s="10">
        <v>42135.810694444444</v>
      </c>
      <c r="K3158" t="b">
        <v>0</v>
      </c>
      <c r="L3158">
        <v>41</v>
      </c>
      <c r="M3158" t="b">
        <v>1</v>
      </c>
      <c r="N3158" t="s">
        <v>8269</v>
      </c>
      <c r="O3158">
        <f t="shared" si="150"/>
        <v>109</v>
      </c>
      <c r="P3158" s="6">
        <f t="shared" si="151"/>
        <v>26.54</v>
      </c>
      <c r="Q3158" s="12" t="s">
        <v>8315</v>
      </c>
      <c r="R3158" t="s">
        <v>8316</v>
      </c>
      <c r="S3158">
        <f t="shared" si="152"/>
        <v>2015</v>
      </c>
    </row>
    <row r="3159" spans="1:19" ht="32" x14ac:dyDescent="0.2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 s="10">
        <v>41899.740671296298</v>
      </c>
      <c r="J3159" s="10">
        <v>41869.740671296298</v>
      </c>
      <c r="K3159" t="b">
        <v>0</v>
      </c>
      <c r="L3159">
        <v>19</v>
      </c>
      <c r="M3159" t="b">
        <v>1</v>
      </c>
      <c r="N3159" t="s">
        <v>8269</v>
      </c>
      <c r="O3159">
        <f t="shared" si="150"/>
        <v>111</v>
      </c>
      <c r="P3159" s="6">
        <f t="shared" si="151"/>
        <v>58.42</v>
      </c>
      <c r="Q3159" s="12" t="s">
        <v>8315</v>
      </c>
      <c r="R3159" t="s">
        <v>8316</v>
      </c>
      <c r="S3159">
        <f t="shared" si="152"/>
        <v>2014</v>
      </c>
    </row>
    <row r="3160" spans="1:19" ht="32" x14ac:dyDescent="0.2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 s="10">
        <v>42465.095856481479</v>
      </c>
      <c r="J3160" s="10">
        <v>42451.095856481479</v>
      </c>
      <c r="K3160" t="b">
        <v>0</v>
      </c>
      <c r="L3160">
        <v>49</v>
      </c>
      <c r="M3160" t="b">
        <v>1</v>
      </c>
      <c r="N3160" t="s">
        <v>8269</v>
      </c>
      <c r="O3160">
        <f t="shared" si="150"/>
        <v>287</v>
      </c>
      <c r="P3160" s="6">
        <f t="shared" si="151"/>
        <v>58.57</v>
      </c>
      <c r="Q3160" s="12" t="s">
        <v>8315</v>
      </c>
      <c r="R3160" t="s">
        <v>8316</v>
      </c>
      <c r="S3160">
        <f t="shared" si="152"/>
        <v>2016</v>
      </c>
    </row>
    <row r="3161" spans="1:19" ht="32" x14ac:dyDescent="0.2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 s="10">
        <v>41885.207638888889</v>
      </c>
      <c r="J3161" s="10">
        <v>41866.79886574074</v>
      </c>
      <c r="K3161" t="b">
        <v>0</v>
      </c>
      <c r="L3161">
        <v>27</v>
      </c>
      <c r="M3161" t="b">
        <v>1</v>
      </c>
      <c r="N3161" t="s">
        <v>8269</v>
      </c>
      <c r="O3161">
        <f t="shared" si="150"/>
        <v>110</v>
      </c>
      <c r="P3161" s="6">
        <f t="shared" si="151"/>
        <v>40.78</v>
      </c>
      <c r="Q3161" s="12" t="s">
        <v>8315</v>
      </c>
      <c r="R3161" t="s">
        <v>8316</v>
      </c>
      <c r="S3161">
        <f t="shared" si="152"/>
        <v>2014</v>
      </c>
    </row>
    <row r="3162" spans="1:19" ht="32" x14ac:dyDescent="0.2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 s="10">
        <v>42233.432129629626</v>
      </c>
      <c r="J3162" s="10">
        <v>42203.432129629626</v>
      </c>
      <c r="K3162" t="b">
        <v>0</v>
      </c>
      <c r="L3162">
        <v>31</v>
      </c>
      <c r="M3162" t="b">
        <v>1</v>
      </c>
      <c r="N3162" t="s">
        <v>8269</v>
      </c>
      <c r="O3162">
        <f t="shared" si="150"/>
        <v>162</v>
      </c>
      <c r="P3162" s="6">
        <f t="shared" si="151"/>
        <v>52.35</v>
      </c>
      <c r="Q3162" s="12" t="s">
        <v>8315</v>
      </c>
      <c r="R3162" t="s">
        <v>8316</v>
      </c>
      <c r="S3162">
        <f t="shared" si="152"/>
        <v>2015</v>
      </c>
    </row>
    <row r="3163" spans="1:19" ht="32" x14ac:dyDescent="0.2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 s="10">
        <v>42693.916666666672</v>
      </c>
      <c r="J3163" s="10">
        <v>42661.132245370369</v>
      </c>
      <c r="K3163" t="b">
        <v>0</v>
      </c>
      <c r="L3163">
        <v>17</v>
      </c>
      <c r="M3163" t="b">
        <v>1</v>
      </c>
      <c r="N3163" t="s">
        <v>8269</v>
      </c>
      <c r="O3163">
        <f t="shared" si="150"/>
        <v>113</v>
      </c>
      <c r="P3163" s="6">
        <f t="shared" si="151"/>
        <v>66.47</v>
      </c>
      <c r="Q3163" s="12" t="s">
        <v>8315</v>
      </c>
      <c r="R3163" t="s">
        <v>8316</v>
      </c>
      <c r="S3163">
        <f t="shared" si="152"/>
        <v>2016</v>
      </c>
    </row>
    <row r="3164" spans="1:19" ht="16" x14ac:dyDescent="0.2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 s="10">
        <v>41910.140972222223</v>
      </c>
      <c r="J3164" s="10">
        <v>41877.221886574072</v>
      </c>
      <c r="K3164" t="b">
        <v>0</v>
      </c>
      <c r="L3164">
        <v>21</v>
      </c>
      <c r="M3164" t="b">
        <v>1</v>
      </c>
      <c r="N3164" t="s">
        <v>8269</v>
      </c>
      <c r="O3164">
        <f t="shared" si="150"/>
        <v>100</v>
      </c>
      <c r="P3164" s="6">
        <f t="shared" si="151"/>
        <v>47.67</v>
      </c>
      <c r="Q3164" s="12" t="s">
        <v>8315</v>
      </c>
      <c r="R3164" t="s">
        <v>8316</v>
      </c>
      <c r="S3164">
        <f t="shared" si="152"/>
        <v>2014</v>
      </c>
    </row>
    <row r="3165" spans="1:19" ht="32" x14ac:dyDescent="0.2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 s="10">
        <v>42208.772916666669</v>
      </c>
      <c r="J3165" s="10">
        <v>42185.556157407409</v>
      </c>
      <c r="K3165" t="b">
        <v>0</v>
      </c>
      <c r="L3165">
        <v>28</v>
      </c>
      <c r="M3165" t="b">
        <v>1</v>
      </c>
      <c r="N3165" t="s">
        <v>8269</v>
      </c>
      <c r="O3165">
        <f t="shared" si="150"/>
        <v>104</v>
      </c>
      <c r="P3165" s="6">
        <f t="shared" si="151"/>
        <v>36.96</v>
      </c>
      <c r="Q3165" s="12" t="s">
        <v>8315</v>
      </c>
      <c r="R3165" t="s">
        <v>8316</v>
      </c>
      <c r="S3165">
        <f t="shared" si="152"/>
        <v>2015</v>
      </c>
    </row>
    <row r="3166" spans="1:19" ht="32" x14ac:dyDescent="0.2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 s="10">
        <v>42166.675196759257</v>
      </c>
      <c r="J3166" s="10">
        <v>42136.675196759257</v>
      </c>
      <c r="K3166" t="b">
        <v>0</v>
      </c>
      <c r="L3166">
        <v>17</v>
      </c>
      <c r="M3166" t="b">
        <v>1</v>
      </c>
      <c r="N3166" t="s">
        <v>8269</v>
      </c>
      <c r="O3166">
        <f t="shared" si="150"/>
        <v>138</v>
      </c>
      <c r="P3166" s="6">
        <f t="shared" si="151"/>
        <v>81.290000000000006</v>
      </c>
      <c r="Q3166" s="12" t="s">
        <v>8315</v>
      </c>
      <c r="R3166" t="s">
        <v>8316</v>
      </c>
      <c r="S3166">
        <f t="shared" si="152"/>
        <v>2015</v>
      </c>
    </row>
    <row r="3167" spans="1:19" ht="32" x14ac:dyDescent="0.2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 s="10">
        <v>42384.651504629626</v>
      </c>
      <c r="J3167" s="10">
        <v>42374.651504629626</v>
      </c>
      <c r="K3167" t="b">
        <v>0</v>
      </c>
      <c r="L3167">
        <v>18</v>
      </c>
      <c r="M3167" t="b">
        <v>1</v>
      </c>
      <c r="N3167" t="s">
        <v>8269</v>
      </c>
      <c r="O3167">
        <f t="shared" si="150"/>
        <v>112</v>
      </c>
      <c r="P3167" s="6">
        <f t="shared" si="151"/>
        <v>62.17</v>
      </c>
      <c r="Q3167" s="12" t="s">
        <v>8315</v>
      </c>
      <c r="R3167" t="s">
        <v>8316</v>
      </c>
      <c r="S3167">
        <f t="shared" si="152"/>
        <v>2016</v>
      </c>
    </row>
    <row r="3168" spans="1:19" ht="16" x14ac:dyDescent="0.2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 s="10">
        <v>41901</v>
      </c>
      <c r="J3168" s="10">
        <v>41891.96503472222</v>
      </c>
      <c r="K3168" t="b">
        <v>0</v>
      </c>
      <c r="L3168">
        <v>17</v>
      </c>
      <c r="M3168" t="b">
        <v>1</v>
      </c>
      <c r="N3168" t="s">
        <v>8269</v>
      </c>
      <c r="O3168">
        <f t="shared" si="150"/>
        <v>126</v>
      </c>
      <c r="P3168" s="6">
        <f t="shared" si="151"/>
        <v>74.12</v>
      </c>
      <c r="Q3168" s="12" t="s">
        <v>8315</v>
      </c>
      <c r="R3168" t="s">
        <v>8316</v>
      </c>
      <c r="S3168">
        <f t="shared" si="152"/>
        <v>2014</v>
      </c>
    </row>
    <row r="3169" spans="1:19" ht="16" x14ac:dyDescent="0.2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 s="10">
        <v>42573.226388888885</v>
      </c>
      <c r="J3169" s="10">
        <v>42552.048356481479</v>
      </c>
      <c r="K3169" t="b">
        <v>0</v>
      </c>
      <c r="L3169">
        <v>23</v>
      </c>
      <c r="M3169" t="b">
        <v>1</v>
      </c>
      <c r="N3169" t="s">
        <v>8269</v>
      </c>
      <c r="O3169">
        <f t="shared" si="150"/>
        <v>186</v>
      </c>
      <c r="P3169" s="6">
        <f t="shared" si="151"/>
        <v>80.87</v>
      </c>
      <c r="Q3169" s="12" t="s">
        <v>8315</v>
      </c>
      <c r="R3169" t="s">
        <v>8316</v>
      </c>
      <c r="S3169">
        <f t="shared" si="152"/>
        <v>2016</v>
      </c>
    </row>
    <row r="3170" spans="1:19" ht="32" x14ac:dyDescent="0.2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 s="10">
        <v>41815.707708333335</v>
      </c>
      <c r="J3170" s="10">
        <v>41785.707708333335</v>
      </c>
      <c r="K3170" t="b">
        <v>0</v>
      </c>
      <c r="L3170">
        <v>35</v>
      </c>
      <c r="M3170" t="b">
        <v>1</v>
      </c>
      <c r="N3170" t="s">
        <v>8269</v>
      </c>
      <c r="O3170">
        <f t="shared" si="150"/>
        <v>108</v>
      </c>
      <c r="P3170" s="6">
        <f t="shared" si="151"/>
        <v>30.93</v>
      </c>
      <c r="Q3170" s="12" t="s">
        <v>8315</v>
      </c>
      <c r="R3170" t="s">
        <v>8316</v>
      </c>
      <c r="S3170">
        <f t="shared" si="152"/>
        <v>2014</v>
      </c>
    </row>
    <row r="3171" spans="1:19" ht="32" x14ac:dyDescent="0.2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 s="10">
        <v>42233.677766203706</v>
      </c>
      <c r="J3171" s="10">
        <v>42203.677766203706</v>
      </c>
      <c r="K3171" t="b">
        <v>0</v>
      </c>
      <c r="L3171">
        <v>1</v>
      </c>
      <c r="M3171" t="b">
        <v>0</v>
      </c>
      <c r="N3171" t="s">
        <v>8269</v>
      </c>
      <c r="O3171">
        <f t="shared" si="150"/>
        <v>10</v>
      </c>
      <c r="P3171" s="6">
        <f t="shared" si="151"/>
        <v>100</v>
      </c>
      <c r="Q3171" s="12" t="s">
        <v>8315</v>
      </c>
      <c r="R3171" t="s">
        <v>8316</v>
      </c>
      <c r="S3171">
        <f t="shared" si="152"/>
        <v>2015</v>
      </c>
    </row>
    <row r="3172" spans="1:19" ht="32" x14ac:dyDescent="0.2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 s="10">
        <v>42119.412256944444</v>
      </c>
      <c r="J3172" s="10">
        <v>42059.453923611116</v>
      </c>
      <c r="K3172" t="b">
        <v>0</v>
      </c>
      <c r="L3172">
        <v>24</v>
      </c>
      <c r="M3172" t="b">
        <v>1</v>
      </c>
      <c r="N3172" t="s">
        <v>8269</v>
      </c>
      <c r="O3172">
        <f t="shared" si="150"/>
        <v>100</v>
      </c>
      <c r="P3172" s="6">
        <f t="shared" si="151"/>
        <v>41.67</v>
      </c>
      <c r="Q3172" s="12" t="s">
        <v>8315</v>
      </c>
      <c r="R3172" t="s">
        <v>8316</v>
      </c>
      <c r="S3172">
        <f t="shared" si="152"/>
        <v>2015</v>
      </c>
    </row>
    <row r="3173" spans="1:19" ht="16" x14ac:dyDescent="0.2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 s="10">
        <v>42236.958333333328</v>
      </c>
      <c r="J3173" s="10">
        <v>42207.259918981479</v>
      </c>
      <c r="K3173" t="b">
        <v>0</v>
      </c>
      <c r="L3173">
        <v>20</v>
      </c>
      <c r="M3173" t="b">
        <v>1</v>
      </c>
      <c r="N3173" t="s">
        <v>8269</v>
      </c>
      <c r="O3173">
        <f t="shared" si="150"/>
        <v>100</v>
      </c>
      <c r="P3173" s="6">
        <f t="shared" si="151"/>
        <v>50</v>
      </c>
      <c r="Q3173" s="12" t="s">
        <v>8315</v>
      </c>
      <c r="R3173" t="s">
        <v>8316</v>
      </c>
      <c r="S3173">
        <f t="shared" si="152"/>
        <v>2015</v>
      </c>
    </row>
    <row r="3174" spans="1:19" ht="32" x14ac:dyDescent="0.2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 s="10">
        <v>42202.876388888893</v>
      </c>
      <c r="J3174" s="10">
        <v>42184.209537037037</v>
      </c>
      <c r="K3174" t="b">
        <v>0</v>
      </c>
      <c r="L3174">
        <v>26</v>
      </c>
      <c r="M3174" t="b">
        <v>1</v>
      </c>
      <c r="N3174" t="s">
        <v>8269</v>
      </c>
      <c r="O3174">
        <f t="shared" si="150"/>
        <v>106</v>
      </c>
      <c r="P3174" s="6">
        <f t="shared" si="151"/>
        <v>40.92</v>
      </c>
      <c r="Q3174" s="12" t="s">
        <v>8315</v>
      </c>
      <c r="R3174" t="s">
        <v>8316</v>
      </c>
      <c r="S3174">
        <f t="shared" si="152"/>
        <v>2015</v>
      </c>
    </row>
    <row r="3175" spans="1:19" ht="16" x14ac:dyDescent="0.2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 s="10">
        <v>42005.124340277776</v>
      </c>
      <c r="J3175" s="10">
        <v>41975.124340277776</v>
      </c>
      <c r="K3175" t="b">
        <v>1</v>
      </c>
      <c r="L3175">
        <v>4</v>
      </c>
      <c r="M3175" t="b">
        <v>0</v>
      </c>
      <c r="N3175" t="s">
        <v>8269</v>
      </c>
      <c r="O3175">
        <f t="shared" si="150"/>
        <v>4</v>
      </c>
      <c r="P3175" s="6">
        <f t="shared" si="151"/>
        <v>9.5</v>
      </c>
      <c r="Q3175" s="12" t="s">
        <v>8315</v>
      </c>
      <c r="R3175" t="s">
        <v>8316</v>
      </c>
      <c r="S3175">
        <f t="shared" si="152"/>
        <v>2014</v>
      </c>
    </row>
    <row r="3176" spans="1:19" ht="32" x14ac:dyDescent="0.2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 s="10">
        <v>42089.929062499999</v>
      </c>
      <c r="J3176" s="10">
        <v>42059.970729166671</v>
      </c>
      <c r="K3176" t="b">
        <v>0</v>
      </c>
      <c r="L3176">
        <v>1</v>
      </c>
      <c r="M3176" t="b">
        <v>0</v>
      </c>
      <c r="N3176" t="s">
        <v>8269</v>
      </c>
      <c r="O3176">
        <f t="shared" si="150"/>
        <v>3</v>
      </c>
      <c r="P3176" s="6">
        <f t="shared" si="151"/>
        <v>25</v>
      </c>
      <c r="Q3176" s="12" t="s">
        <v>8315</v>
      </c>
      <c r="R3176" t="s">
        <v>8316</v>
      </c>
      <c r="S3176">
        <f t="shared" si="152"/>
        <v>2015</v>
      </c>
    </row>
    <row r="3177" spans="1:19" ht="32" x14ac:dyDescent="0.2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 s="10">
        <v>41875.291666666664</v>
      </c>
      <c r="J3177" s="10">
        <v>41867.652280092589</v>
      </c>
      <c r="K3177" t="b">
        <v>0</v>
      </c>
      <c r="L3177">
        <v>0</v>
      </c>
      <c r="M3177" t="b">
        <v>0</v>
      </c>
      <c r="N3177" t="s">
        <v>8269</v>
      </c>
      <c r="O3177">
        <f t="shared" si="150"/>
        <v>0</v>
      </c>
      <c r="P3177" s="6" t="str">
        <f t="shared" si="151"/>
        <v>0</v>
      </c>
      <c r="Q3177" s="12" t="s">
        <v>8315</v>
      </c>
      <c r="R3177" t="s">
        <v>8316</v>
      </c>
      <c r="S3177">
        <f t="shared" si="152"/>
        <v>2014</v>
      </c>
    </row>
    <row r="3178" spans="1:19" ht="32" x14ac:dyDescent="0.2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 s="10">
        <v>42063.250208333338</v>
      </c>
      <c r="J3178" s="10">
        <v>42032.250208333338</v>
      </c>
      <c r="K3178" t="b">
        <v>0</v>
      </c>
      <c r="L3178">
        <v>1</v>
      </c>
      <c r="M3178" t="b">
        <v>0</v>
      </c>
      <c r="N3178" t="s">
        <v>8269</v>
      </c>
      <c r="O3178">
        <f t="shared" si="150"/>
        <v>5</v>
      </c>
      <c r="P3178" s="6">
        <f t="shared" si="151"/>
        <v>50</v>
      </c>
      <c r="Q3178" s="12" t="s">
        <v>8315</v>
      </c>
      <c r="R3178" t="s">
        <v>8316</v>
      </c>
      <c r="S3178">
        <f t="shared" si="152"/>
        <v>2015</v>
      </c>
    </row>
    <row r="3179" spans="1:19" ht="32" x14ac:dyDescent="0.2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 s="10">
        <v>41938.838888888888</v>
      </c>
      <c r="J3179" s="10">
        <v>41906.819513888891</v>
      </c>
      <c r="K3179" t="b">
        <v>0</v>
      </c>
      <c r="L3179">
        <v>4</v>
      </c>
      <c r="M3179" t="b">
        <v>0</v>
      </c>
      <c r="N3179" t="s">
        <v>8269</v>
      </c>
      <c r="O3179">
        <f t="shared" si="150"/>
        <v>15</v>
      </c>
      <c r="P3179" s="6">
        <f t="shared" si="151"/>
        <v>38.25</v>
      </c>
      <c r="Q3179" s="12" t="s">
        <v>8315</v>
      </c>
      <c r="R3179" t="s">
        <v>8316</v>
      </c>
      <c r="S3179">
        <f t="shared" si="152"/>
        <v>2014</v>
      </c>
    </row>
    <row r="3180" spans="1:19" ht="16" x14ac:dyDescent="0.2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 s="10">
        <v>42041.067523148144</v>
      </c>
      <c r="J3180" s="10">
        <v>41981.067523148144</v>
      </c>
      <c r="K3180" t="b">
        <v>0</v>
      </c>
      <c r="L3180">
        <v>8</v>
      </c>
      <c r="M3180" t="b">
        <v>0</v>
      </c>
      <c r="N3180" t="s">
        <v>8269</v>
      </c>
      <c r="O3180">
        <f t="shared" si="150"/>
        <v>21</v>
      </c>
      <c r="P3180" s="6">
        <f t="shared" si="151"/>
        <v>26.38</v>
      </c>
      <c r="Q3180" s="12" t="s">
        <v>8315</v>
      </c>
      <c r="R3180" t="s">
        <v>8316</v>
      </c>
      <c r="S3180">
        <f t="shared" si="152"/>
        <v>2014</v>
      </c>
    </row>
    <row r="3181" spans="1:19" ht="32" x14ac:dyDescent="0.2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 s="10">
        <v>42523.546851851846</v>
      </c>
      <c r="J3181" s="10">
        <v>42493.546851851846</v>
      </c>
      <c r="K3181" t="b">
        <v>0</v>
      </c>
      <c r="L3181">
        <v>11</v>
      </c>
      <c r="M3181" t="b">
        <v>0</v>
      </c>
      <c r="N3181" t="s">
        <v>8269</v>
      </c>
      <c r="O3181">
        <f t="shared" si="150"/>
        <v>32</v>
      </c>
      <c r="P3181" s="6">
        <f t="shared" si="151"/>
        <v>29.09</v>
      </c>
      <c r="Q3181" s="12" t="s">
        <v>8315</v>
      </c>
      <c r="R3181" t="s">
        <v>8316</v>
      </c>
      <c r="S3181">
        <f t="shared" si="152"/>
        <v>2016</v>
      </c>
    </row>
    <row r="3182" spans="1:19" ht="32" x14ac:dyDescent="0.2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 s="10">
        <v>42207.964201388888</v>
      </c>
      <c r="J3182" s="10">
        <v>42177.964201388888</v>
      </c>
      <c r="K3182" t="b">
        <v>0</v>
      </c>
      <c r="L3182">
        <v>4</v>
      </c>
      <c r="M3182" t="b">
        <v>0</v>
      </c>
      <c r="N3182" t="s">
        <v>8269</v>
      </c>
      <c r="O3182">
        <f t="shared" si="150"/>
        <v>6</v>
      </c>
      <c r="P3182" s="6">
        <f t="shared" si="151"/>
        <v>15</v>
      </c>
      <c r="Q3182" s="12" t="s">
        <v>8315</v>
      </c>
      <c r="R3182" t="s">
        <v>8316</v>
      </c>
      <c r="S3182">
        <f t="shared" si="152"/>
        <v>2015</v>
      </c>
    </row>
    <row r="3183" spans="1:19" ht="16" x14ac:dyDescent="0.2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 s="10">
        <v>42064.125</v>
      </c>
      <c r="J3183" s="10">
        <v>42031.666898148149</v>
      </c>
      <c r="K3183" t="b">
        <v>0</v>
      </c>
      <c r="L3183">
        <v>6</v>
      </c>
      <c r="M3183" t="b">
        <v>0</v>
      </c>
      <c r="N3183" t="s">
        <v>8269</v>
      </c>
      <c r="O3183">
        <f t="shared" si="150"/>
        <v>17</v>
      </c>
      <c r="P3183" s="6">
        <f t="shared" si="151"/>
        <v>27.5</v>
      </c>
      <c r="Q3183" s="12" t="s">
        <v>8315</v>
      </c>
      <c r="R3183" t="s">
        <v>8316</v>
      </c>
      <c r="S3183">
        <f t="shared" si="152"/>
        <v>2015</v>
      </c>
    </row>
    <row r="3184" spans="1:19" ht="32" x14ac:dyDescent="0.2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 s="10">
        <v>41872.77443287037</v>
      </c>
      <c r="J3184" s="10">
        <v>41812.77443287037</v>
      </c>
      <c r="K3184" t="b">
        <v>0</v>
      </c>
      <c r="L3184">
        <v>2</v>
      </c>
      <c r="M3184" t="b">
        <v>0</v>
      </c>
      <c r="N3184" t="s">
        <v>8269</v>
      </c>
      <c r="O3184">
        <f t="shared" si="150"/>
        <v>0</v>
      </c>
      <c r="P3184" s="6">
        <f t="shared" si="151"/>
        <v>2</v>
      </c>
      <c r="Q3184" s="12" t="s">
        <v>8315</v>
      </c>
      <c r="R3184" t="s">
        <v>8316</v>
      </c>
      <c r="S3184">
        <f t="shared" si="152"/>
        <v>2014</v>
      </c>
    </row>
    <row r="3185" spans="1:19" ht="32" x14ac:dyDescent="0.2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 s="10">
        <v>42329.166666666672</v>
      </c>
      <c r="J3185" s="10">
        <v>42304.940960648149</v>
      </c>
      <c r="K3185" t="b">
        <v>0</v>
      </c>
      <c r="L3185">
        <v>5</v>
      </c>
      <c r="M3185" t="b">
        <v>0</v>
      </c>
      <c r="N3185" t="s">
        <v>8269</v>
      </c>
      <c r="O3185">
        <f t="shared" si="150"/>
        <v>5</v>
      </c>
      <c r="P3185" s="6">
        <f t="shared" si="151"/>
        <v>9.4</v>
      </c>
      <c r="Q3185" s="12" t="s">
        <v>8315</v>
      </c>
      <c r="R3185" t="s">
        <v>8316</v>
      </c>
      <c r="S3185">
        <f t="shared" si="152"/>
        <v>2015</v>
      </c>
    </row>
    <row r="3186" spans="1:19" ht="32" x14ac:dyDescent="0.2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 s="10">
        <v>42223.625</v>
      </c>
      <c r="J3186" s="10">
        <v>42209.67288194444</v>
      </c>
      <c r="K3186" t="b">
        <v>0</v>
      </c>
      <c r="L3186">
        <v>3</v>
      </c>
      <c r="M3186" t="b">
        <v>0</v>
      </c>
      <c r="N3186" t="s">
        <v>8269</v>
      </c>
      <c r="O3186">
        <f t="shared" si="150"/>
        <v>3</v>
      </c>
      <c r="P3186" s="6">
        <f t="shared" si="151"/>
        <v>10.67</v>
      </c>
      <c r="Q3186" s="12" t="s">
        <v>8315</v>
      </c>
      <c r="R3186" t="s">
        <v>8316</v>
      </c>
      <c r="S3186">
        <f t="shared" si="152"/>
        <v>2015</v>
      </c>
    </row>
    <row r="3187" spans="1:19" ht="32" x14ac:dyDescent="0.2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 s="10">
        <v>42242.772222222222</v>
      </c>
      <c r="J3187" s="10">
        <v>42188.83293981482</v>
      </c>
      <c r="K3187" t="b">
        <v>0</v>
      </c>
      <c r="L3187">
        <v>6</v>
      </c>
      <c r="M3187" t="b">
        <v>0</v>
      </c>
      <c r="N3187" t="s">
        <v>8269</v>
      </c>
      <c r="O3187">
        <f t="shared" si="150"/>
        <v>10</v>
      </c>
      <c r="P3187" s="6">
        <f t="shared" si="151"/>
        <v>16.670000000000002</v>
      </c>
      <c r="Q3187" s="12" t="s">
        <v>8315</v>
      </c>
      <c r="R3187" t="s">
        <v>8316</v>
      </c>
      <c r="S3187">
        <f t="shared" si="152"/>
        <v>2015</v>
      </c>
    </row>
    <row r="3188" spans="1:19" ht="32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 s="10">
        <v>42529.039629629631</v>
      </c>
      <c r="J3188" s="10">
        <v>42499.039629629631</v>
      </c>
      <c r="K3188" t="b">
        <v>0</v>
      </c>
      <c r="L3188">
        <v>18</v>
      </c>
      <c r="M3188" t="b">
        <v>1</v>
      </c>
      <c r="N3188" t="s">
        <v>8269</v>
      </c>
      <c r="O3188">
        <f t="shared" si="150"/>
        <v>106</v>
      </c>
      <c r="P3188" s="6">
        <f t="shared" si="151"/>
        <v>61.94</v>
      </c>
      <c r="Q3188" s="12" t="s">
        <v>8315</v>
      </c>
      <c r="R3188" t="s">
        <v>8316</v>
      </c>
      <c r="S3188">
        <f t="shared" si="152"/>
        <v>2016</v>
      </c>
    </row>
    <row r="3189" spans="1:19" ht="32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 s="10">
        <v>42595.290972222225</v>
      </c>
      <c r="J3189" s="10">
        <v>42556.504490740743</v>
      </c>
      <c r="K3189" t="b">
        <v>0</v>
      </c>
      <c r="L3189">
        <v>30</v>
      </c>
      <c r="M3189" t="b">
        <v>1</v>
      </c>
      <c r="N3189" t="s">
        <v>8269</v>
      </c>
      <c r="O3189">
        <f t="shared" si="150"/>
        <v>123</v>
      </c>
      <c r="P3189" s="6">
        <f t="shared" si="151"/>
        <v>43.2</v>
      </c>
      <c r="Q3189" s="12" t="s">
        <v>8315</v>
      </c>
      <c r="R3189" t="s">
        <v>8316</v>
      </c>
      <c r="S3189">
        <f t="shared" si="152"/>
        <v>2016</v>
      </c>
    </row>
    <row r="3190" spans="1:19" ht="32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42165.415532407409</v>
      </c>
      <c r="J3190" s="10">
        <v>42144.415532407409</v>
      </c>
      <c r="K3190" t="b">
        <v>0</v>
      </c>
      <c r="L3190">
        <v>9</v>
      </c>
      <c r="M3190" t="b">
        <v>0</v>
      </c>
      <c r="N3190" t="s">
        <v>8303</v>
      </c>
      <c r="O3190">
        <f t="shared" si="150"/>
        <v>65</v>
      </c>
      <c r="P3190" s="6">
        <f t="shared" si="151"/>
        <v>14.44</v>
      </c>
      <c r="Q3190" s="12" t="s">
        <v>8315</v>
      </c>
      <c r="R3190" t="s">
        <v>8357</v>
      </c>
      <c r="S3190">
        <f t="shared" si="152"/>
        <v>2015</v>
      </c>
    </row>
    <row r="3191" spans="1:19" ht="32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42148.346435185187</v>
      </c>
      <c r="J3191" s="10">
        <v>42118.346435185187</v>
      </c>
      <c r="K3191" t="b">
        <v>0</v>
      </c>
      <c r="L3191">
        <v>19</v>
      </c>
      <c r="M3191" t="b">
        <v>0</v>
      </c>
      <c r="N3191" t="s">
        <v>8303</v>
      </c>
      <c r="O3191">
        <f t="shared" si="150"/>
        <v>12</v>
      </c>
      <c r="P3191" s="6">
        <f t="shared" si="151"/>
        <v>356.84</v>
      </c>
      <c r="Q3191" s="12" t="s">
        <v>8315</v>
      </c>
      <c r="R3191" t="s">
        <v>8357</v>
      </c>
      <c r="S3191">
        <f t="shared" si="152"/>
        <v>2015</v>
      </c>
    </row>
    <row r="3192" spans="1:19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42713.192997685182</v>
      </c>
      <c r="J3192" s="10">
        <v>42683.151331018518</v>
      </c>
      <c r="K3192" t="b">
        <v>0</v>
      </c>
      <c r="L3192">
        <v>0</v>
      </c>
      <c r="M3192" t="b">
        <v>0</v>
      </c>
      <c r="N3192" t="s">
        <v>8303</v>
      </c>
      <c r="O3192">
        <f t="shared" si="150"/>
        <v>0</v>
      </c>
      <c r="P3192" s="6" t="str">
        <f t="shared" si="151"/>
        <v>0</v>
      </c>
      <c r="Q3192" s="12" t="s">
        <v>8315</v>
      </c>
      <c r="R3192" t="s">
        <v>8357</v>
      </c>
      <c r="S3192">
        <f t="shared" si="152"/>
        <v>2016</v>
      </c>
    </row>
    <row r="3193" spans="1:19" ht="32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42598.755428240736</v>
      </c>
      <c r="J3193" s="10">
        <v>42538.755428240736</v>
      </c>
      <c r="K3193" t="b">
        <v>0</v>
      </c>
      <c r="L3193">
        <v>4</v>
      </c>
      <c r="M3193" t="b">
        <v>0</v>
      </c>
      <c r="N3193" t="s">
        <v>8303</v>
      </c>
      <c r="O3193">
        <f t="shared" si="150"/>
        <v>4</v>
      </c>
      <c r="P3193" s="6">
        <f t="shared" si="151"/>
        <v>37.75</v>
      </c>
      <c r="Q3193" s="12" t="s">
        <v>8315</v>
      </c>
      <c r="R3193" t="s">
        <v>8357</v>
      </c>
      <c r="S3193">
        <f t="shared" si="152"/>
        <v>2016</v>
      </c>
    </row>
    <row r="3194" spans="1:19" ht="32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42063.916666666672</v>
      </c>
      <c r="J3194" s="10">
        <v>42018.94049768518</v>
      </c>
      <c r="K3194" t="b">
        <v>0</v>
      </c>
      <c r="L3194">
        <v>8</v>
      </c>
      <c r="M3194" t="b">
        <v>0</v>
      </c>
      <c r="N3194" t="s">
        <v>8303</v>
      </c>
      <c r="O3194">
        <f t="shared" si="150"/>
        <v>1</v>
      </c>
      <c r="P3194" s="6">
        <f t="shared" si="151"/>
        <v>12.75</v>
      </c>
      <c r="Q3194" s="12" t="s">
        <v>8315</v>
      </c>
      <c r="R3194" t="s">
        <v>8357</v>
      </c>
      <c r="S3194">
        <f t="shared" si="152"/>
        <v>2015</v>
      </c>
    </row>
    <row r="3195" spans="1:19" ht="32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42055.968240740738</v>
      </c>
      <c r="J3195" s="10">
        <v>42010.968240740738</v>
      </c>
      <c r="K3195" t="b">
        <v>0</v>
      </c>
      <c r="L3195">
        <v>24</v>
      </c>
      <c r="M3195" t="b">
        <v>0</v>
      </c>
      <c r="N3195" t="s">
        <v>8303</v>
      </c>
      <c r="O3195">
        <f t="shared" si="150"/>
        <v>12</v>
      </c>
      <c r="P3195" s="6">
        <f t="shared" si="151"/>
        <v>24.46</v>
      </c>
      <c r="Q3195" s="12" t="s">
        <v>8315</v>
      </c>
      <c r="R3195" t="s">
        <v>8357</v>
      </c>
      <c r="S3195">
        <f t="shared" si="152"/>
        <v>2015</v>
      </c>
    </row>
    <row r="3196" spans="1:19" ht="32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42212.062476851846</v>
      </c>
      <c r="J3196" s="10">
        <v>42182.062476851846</v>
      </c>
      <c r="K3196" t="b">
        <v>0</v>
      </c>
      <c r="L3196">
        <v>0</v>
      </c>
      <c r="M3196" t="b">
        <v>0</v>
      </c>
      <c r="N3196" t="s">
        <v>8303</v>
      </c>
      <c r="O3196">
        <f t="shared" si="150"/>
        <v>0</v>
      </c>
      <c r="P3196" s="6" t="str">
        <f t="shared" si="151"/>
        <v>0</v>
      </c>
      <c r="Q3196" s="12" t="s">
        <v>8315</v>
      </c>
      <c r="R3196" t="s">
        <v>8357</v>
      </c>
      <c r="S3196">
        <f t="shared" si="152"/>
        <v>2015</v>
      </c>
    </row>
    <row r="3197" spans="1:19" ht="32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42047.594236111108</v>
      </c>
      <c r="J3197" s="10">
        <v>42017.594236111108</v>
      </c>
      <c r="K3197" t="b">
        <v>0</v>
      </c>
      <c r="L3197">
        <v>39</v>
      </c>
      <c r="M3197" t="b">
        <v>0</v>
      </c>
      <c r="N3197" t="s">
        <v>8303</v>
      </c>
      <c r="O3197">
        <f t="shared" si="150"/>
        <v>59</v>
      </c>
      <c r="P3197" s="6">
        <f t="shared" si="151"/>
        <v>53.08</v>
      </c>
      <c r="Q3197" s="12" t="s">
        <v>8315</v>
      </c>
      <c r="R3197" t="s">
        <v>8357</v>
      </c>
      <c r="S3197">
        <f t="shared" si="152"/>
        <v>2015</v>
      </c>
    </row>
    <row r="3198" spans="1:19" ht="32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42217.583333333328</v>
      </c>
      <c r="J3198" s="10">
        <v>42157.598090277781</v>
      </c>
      <c r="K3198" t="b">
        <v>0</v>
      </c>
      <c r="L3198">
        <v>6</v>
      </c>
      <c r="M3198" t="b">
        <v>0</v>
      </c>
      <c r="N3198" t="s">
        <v>8303</v>
      </c>
      <c r="O3198">
        <f t="shared" si="150"/>
        <v>0</v>
      </c>
      <c r="P3198" s="6">
        <f t="shared" si="151"/>
        <v>300</v>
      </c>
      <c r="Q3198" s="12" t="s">
        <v>8315</v>
      </c>
      <c r="R3198" t="s">
        <v>8357</v>
      </c>
      <c r="S3198">
        <f t="shared" si="152"/>
        <v>2015</v>
      </c>
    </row>
    <row r="3199" spans="1:19" ht="16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42039.493263888886</v>
      </c>
      <c r="J3199" s="10">
        <v>42009.493263888886</v>
      </c>
      <c r="K3199" t="b">
        <v>0</v>
      </c>
      <c r="L3199">
        <v>4</v>
      </c>
      <c r="M3199" t="b">
        <v>0</v>
      </c>
      <c r="N3199" t="s">
        <v>8303</v>
      </c>
      <c r="O3199">
        <f t="shared" si="150"/>
        <v>11</v>
      </c>
      <c r="P3199" s="6">
        <f t="shared" si="151"/>
        <v>286.25</v>
      </c>
      <c r="Q3199" s="12" t="s">
        <v>8315</v>
      </c>
      <c r="R3199" t="s">
        <v>8357</v>
      </c>
      <c r="S3199">
        <f t="shared" si="152"/>
        <v>2015</v>
      </c>
    </row>
    <row r="3200" spans="1:19" ht="32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42051.424502314811</v>
      </c>
      <c r="J3200" s="10">
        <v>42013.424502314811</v>
      </c>
      <c r="K3200" t="b">
        <v>0</v>
      </c>
      <c r="L3200">
        <v>3</v>
      </c>
      <c r="M3200" t="b">
        <v>0</v>
      </c>
      <c r="N3200" t="s">
        <v>8303</v>
      </c>
      <c r="O3200">
        <f t="shared" si="150"/>
        <v>0</v>
      </c>
      <c r="P3200" s="6">
        <f t="shared" si="151"/>
        <v>36.67</v>
      </c>
      <c r="Q3200" s="12" t="s">
        <v>8315</v>
      </c>
      <c r="R3200" t="s">
        <v>8357</v>
      </c>
      <c r="S3200">
        <f t="shared" si="152"/>
        <v>2015</v>
      </c>
    </row>
    <row r="3201" spans="1:19" ht="3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41888.875</v>
      </c>
      <c r="J3201" s="10">
        <v>41858.761782407411</v>
      </c>
      <c r="K3201" t="b">
        <v>0</v>
      </c>
      <c r="L3201">
        <v>53</v>
      </c>
      <c r="M3201" t="b">
        <v>0</v>
      </c>
      <c r="N3201" t="s">
        <v>8303</v>
      </c>
      <c r="O3201">
        <f t="shared" si="150"/>
        <v>52</v>
      </c>
      <c r="P3201" s="6">
        <f t="shared" si="151"/>
        <v>49.21</v>
      </c>
      <c r="Q3201" s="12" t="s">
        <v>8315</v>
      </c>
      <c r="R3201" t="s">
        <v>8357</v>
      </c>
      <c r="S3201">
        <f t="shared" si="152"/>
        <v>2014</v>
      </c>
    </row>
    <row r="3202" spans="1:19" ht="32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42490.231944444444</v>
      </c>
      <c r="J3202" s="10">
        <v>42460.320613425924</v>
      </c>
      <c r="K3202" t="b">
        <v>0</v>
      </c>
      <c r="L3202">
        <v>1</v>
      </c>
      <c r="M3202" t="b">
        <v>0</v>
      </c>
      <c r="N3202" t="s">
        <v>8303</v>
      </c>
      <c r="O3202">
        <f t="shared" si="150"/>
        <v>0</v>
      </c>
      <c r="P3202" s="6">
        <f t="shared" si="151"/>
        <v>1</v>
      </c>
      <c r="Q3202" s="12" t="s">
        <v>8315</v>
      </c>
      <c r="R3202" t="s">
        <v>8357</v>
      </c>
      <c r="S3202">
        <f t="shared" si="152"/>
        <v>2016</v>
      </c>
    </row>
    <row r="3203" spans="1:19" ht="32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41882.767094907409</v>
      </c>
      <c r="J3203" s="10">
        <v>41861.767094907409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 s="6">
        <f t="shared" si="151"/>
        <v>12.5</v>
      </c>
      <c r="Q3203" s="12" t="s">
        <v>8315</v>
      </c>
      <c r="R3203" t="s">
        <v>8357</v>
      </c>
      <c r="S3203">
        <f t="shared" si="152"/>
        <v>2014</v>
      </c>
    </row>
    <row r="3204" spans="1:19" ht="32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42352.249305555553</v>
      </c>
      <c r="J3204" s="10">
        <v>42293.853541666671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 s="6">
        <f t="shared" si="151"/>
        <v>109.04</v>
      </c>
      <c r="Q3204" s="12" t="s">
        <v>8315</v>
      </c>
      <c r="R3204" t="s">
        <v>8357</v>
      </c>
      <c r="S3204">
        <f t="shared" si="152"/>
        <v>2015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42272.988680555558</v>
      </c>
      <c r="J3205" s="10">
        <v>42242.988680555558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 s="6">
        <f t="shared" si="151"/>
        <v>41.67</v>
      </c>
      <c r="Q3205" s="12" t="s">
        <v>8315</v>
      </c>
      <c r="R3205" t="s">
        <v>8357</v>
      </c>
      <c r="S3205">
        <f t="shared" si="152"/>
        <v>2015</v>
      </c>
    </row>
    <row r="3206" spans="1:19" ht="32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42202.676388888889</v>
      </c>
      <c r="J3206" s="10">
        <v>42172.686099537037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 s="6" t="str">
        <f t="shared" si="151"/>
        <v>0</v>
      </c>
      <c r="Q3206" s="12" t="s">
        <v>8315</v>
      </c>
      <c r="R3206" t="s">
        <v>8357</v>
      </c>
      <c r="S3206">
        <f t="shared" si="152"/>
        <v>2015</v>
      </c>
    </row>
    <row r="3207" spans="1:19" ht="32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42125.374675925923</v>
      </c>
      <c r="J3207" s="10">
        <v>42095.374675925923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 s="6">
        <f t="shared" si="151"/>
        <v>22.75</v>
      </c>
      <c r="Q3207" s="12" t="s">
        <v>8315</v>
      </c>
      <c r="R3207" t="s">
        <v>8357</v>
      </c>
      <c r="S3207">
        <f t="shared" si="152"/>
        <v>2015</v>
      </c>
    </row>
    <row r="3208" spans="1:19" ht="32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42266.276053240741</v>
      </c>
      <c r="J3208" s="10">
        <v>42236.276053240741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 s="6" t="str">
        <f t="shared" si="151"/>
        <v>0</v>
      </c>
      <c r="Q3208" s="12" t="s">
        <v>8315</v>
      </c>
      <c r="R3208" t="s">
        <v>8357</v>
      </c>
      <c r="S3208">
        <f t="shared" si="152"/>
        <v>2015</v>
      </c>
    </row>
    <row r="3209" spans="1:19" ht="32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42117.236192129625</v>
      </c>
      <c r="J3209" s="10">
        <v>42057.277858796297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 s="6">
        <f t="shared" si="151"/>
        <v>70.83</v>
      </c>
      <c r="Q3209" s="12" t="s">
        <v>8315</v>
      </c>
      <c r="R3209" t="s">
        <v>8357</v>
      </c>
      <c r="S3209">
        <f t="shared" si="152"/>
        <v>2015</v>
      </c>
    </row>
    <row r="3210" spans="1:19" ht="32" x14ac:dyDescent="0.2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 s="10">
        <v>42095.165972222225</v>
      </c>
      <c r="J3210" s="10">
        <v>42073.660694444443</v>
      </c>
      <c r="K3210" t="b">
        <v>0</v>
      </c>
      <c r="L3210">
        <v>19</v>
      </c>
      <c r="M3210" t="b">
        <v>1</v>
      </c>
      <c r="N3210" t="s">
        <v>8269</v>
      </c>
      <c r="O3210">
        <f t="shared" ref="O3210:O3273" si="153">ROUND(E3210/D3210*100,0)</f>
        <v>102</v>
      </c>
      <c r="P3210" s="6">
        <f t="shared" ref="P3210:P3273" si="154">IFERROR(ROUND(E3210/L3210,2),"0")</f>
        <v>59.21</v>
      </c>
      <c r="Q3210" s="12" t="s">
        <v>8315</v>
      </c>
      <c r="R3210" t="s">
        <v>8316</v>
      </c>
      <c r="S3210">
        <f t="shared" ref="S3210:S3273" si="155">YEAR(J3210)</f>
        <v>2015</v>
      </c>
    </row>
    <row r="3211" spans="1:19" ht="32" x14ac:dyDescent="0.2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 s="10">
        <v>41877.715069444443</v>
      </c>
      <c r="J3211" s="10">
        <v>41856.715069444443</v>
      </c>
      <c r="K3211" t="b">
        <v>0</v>
      </c>
      <c r="L3211">
        <v>15</v>
      </c>
      <c r="M3211" t="b">
        <v>1</v>
      </c>
      <c r="N3211" t="s">
        <v>8269</v>
      </c>
      <c r="O3211">
        <f t="shared" si="153"/>
        <v>108</v>
      </c>
      <c r="P3211" s="6">
        <f t="shared" si="154"/>
        <v>79</v>
      </c>
      <c r="Q3211" s="12" t="s">
        <v>8315</v>
      </c>
      <c r="R3211" t="s">
        <v>8316</v>
      </c>
      <c r="S3211">
        <f t="shared" si="155"/>
        <v>2014</v>
      </c>
    </row>
    <row r="3212" spans="1:19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 s="10">
        <v>42176.888888888891</v>
      </c>
      <c r="J3212" s="10">
        <v>42155.920219907406</v>
      </c>
      <c r="K3212" t="b">
        <v>0</v>
      </c>
      <c r="L3212">
        <v>30</v>
      </c>
      <c r="M3212" t="b">
        <v>1</v>
      </c>
      <c r="N3212" t="s">
        <v>8269</v>
      </c>
      <c r="O3212">
        <f t="shared" si="153"/>
        <v>116</v>
      </c>
      <c r="P3212" s="6">
        <f t="shared" si="154"/>
        <v>44.33</v>
      </c>
      <c r="Q3212" s="12" t="s">
        <v>8315</v>
      </c>
      <c r="R3212" t="s">
        <v>8316</v>
      </c>
      <c r="S3212">
        <f t="shared" si="155"/>
        <v>2015</v>
      </c>
    </row>
    <row r="3213" spans="1:19" ht="32" x14ac:dyDescent="0.2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 s="10">
        <v>42746.208333333328</v>
      </c>
      <c r="J3213" s="10">
        <v>42725.031180555554</v>
      </c>
      <c r="K3213" t="b">
        <v>0</v>
      </c>
      <c r="L3213">
        <v>18</v>
      </c>
      <c r="M3213" t="b">
        <v>1</v>
      </c>
      <c r="N3213" t="s">
        <v>8269</v>
      </c>
      <c r="O3213">
        <f t="shared" si="153"/>
        <v>130</v>
      </c>
      <c r="P3213" s="6">
        <f t="shared" si="154"/>
        <v>86.94</v>
      </c>
      <c r="Q3213" s="12" t="s">
        <v>8315</v>
      </c>
      <c r="R3213" t="s">
        <v>8316</v>
      </c>
      <c r="S3213">
        <f t="shared" si="155"/>
        <v>2016</v>
      </c>
    </row>
    <row r="3214" spans="1:19" ht="32" x14ac:dyDescent="0.2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 s="10">
        <v>42534.166666666672</v>
      </c>
      <c r="J3214" s="10">
        <v>42492.737847222219</v>
      </c>
      <c r="K3214" t="b">
        <v>0</v>
      </c>
      <c r="L3214">
        <v>0</v>
      </c>
      <c r="M3214" t="b">
        <v>0</v>
      </c>
      <c r="N3214" t="s">
        <v>8269</v>
      </c>
      <c r="O3214">
        <f t="shared" si="153"/>
        <v>0</v>
      </c>
      <c r="P3214" s="6" t="str">
        <f t="shared" si="154"/>
        <v>0</v>
      </c>
      <c r="Q3214" s="12" t="s">
        <v>8315</v>
      </c>
      <c r="R3214" t="s">
        <v>8316</v>
      </c>
      <c r="S3214">
        <f t="shared" si="155"/>
        <v>2016</v>
      </c>
    </row>
    <row r="3215" spans="1:19" ht="32" x14ac:dyDescent="0.2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 s="10">
        <v>41810.412604166668</v>
      </c>
      <c r="J3215" s="10">
        <v>41780.412604166668</v>
      </c>
      <c r="K3215" t="b">
        <v>1</v>
      </c>
      <c r="L3215">
        <v>45</v>
      </c>
      <c r="M3215" t="b">
        <v>1</v>
      </c>
      <c r="N3215" t="s">
        <v>8269</v>
      </c>
      <c r="O3215">
        <f t="shared" si="153"/>
        <v>120</v>
      </c>
      <c r="P3215" s="6">
        <f t="shared" si="154"/>
        <v>31.93</v>
      </c>
      <c r="Q3215" s="12" t="s">
        <v>8315</v>
      </c>
      <c r="R3215" t="s">
        <v>8316</v>
      </c>
      <c r="S3215">
        <f t="shared" si="155"/>
        <v>2014</v>
      </c>
    </row>
    <row r="3216" spans="1:19" ht="32" x14ac:dyDescent="0.2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 s="10">
        <v>42307.583472222221</v>
      </c>
      <c r="J3216" s="10">
        <v>42277.583472222221</v>
      </c>
      <c r="K3216" t="b">
        <v>1</v>
      </c>
      <c r="L3216">
        <v>21</v>
      </c>
      <c r="M3216" t="b">
        <v>1</v>
      </c>
      <c r="N3216" t="s">
        <v>8269</v>
      </c>
      <c r="O3216">
        <f t="shared" si="153"/>
        <v>104</v>
      </c>
      <c r="P3216" s="6">
        <f t="shared" si="154"/>
        <v>59.52</v>
      </c>
      <c r="Q3216" s="12" t="s">
        <v>8315</v>
      </c>
      <c r="R3216" t="s">
        <v>8316</v>
      </c>
      <c r="S3216">
        <f t="shared" si="155"/>
        <v>2015</v>
      </c>
    </row>
    <row r="3217" spans="1:19" ht="32" x14ac:dyDescent="0.2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 s="10">
        <v>42752.882361111115</v>
      </c>
      <c r="J3217" s="10">
        <v>42722.882361111115</v>
      </c>
      <c r="K3217" t="b">
        <v>0</v>
      </c>
      <c r="L3217">
        <v>30</v>
      </c>
      <c r="M3217" t="b">
        <v>1</v>
      </c>
      <c r="N3217" t="s">
        <v>8269</v>
      </c>
      <c r="O3217">
        <f t="shared" si="153"/>
        <v>125</v>
      </c>
      <c r="P3217" s="6">
        <f t="shared" si="154"/>
        <v>50</v>
      </c>
      <c r="Q3217" s="12" t="s">
        <v>8315</v>
      </c>
      <c r="R3217" t="s">
        <v>8316</v>
      </c>
      <c r="S3217">
        <f t="shared" si="155"/>
        <v>2016</v>
      </c>
    </row>
    <row r="3218" spans="1:19" ht="32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 s="10">
        <v>42056.920428240745</v>
      </c>
      <c r="J3218" s="10">
        <v>42026.920428240745</v>
      </c>
      <c r="K3218" t="b">
        <v>0</v>
      </c>
      <c r="L3218">
        <v>46</v>
      </c>
      <c r="M3218" t="b">
        <v>1</v>
      </c>
      <c r="N3218" t="s">
        <v>8269</v>
      </c>
      <c r="O3218">
        <f t="shared" si="153"/>
        <v>104</v>
      </c>
      <c r="P3218" s="6">
        <f t="shared" si="154"/>
        <v>27.07</v>
      </c>
      <c r="Q3218" s="12" t="s">
        <v>8315</v>
      </c>
      <c r="R3218" t="s">
        <v>8316</v>
      </c>
      <c r="S3218">
        <f t="shared" si="155"/>
        <v>2015</v>
      </c>
    </row>
    <row r="3219" spans="1:19" ht="32" x14ac:dyDescent="0.2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 s="10">
        <v>42388.207638888889</v>
      </c>
      <c r="J3219" s="10">
        <v>42374.911226851851</v>
      </c>
      <c r="K3219" t="b">
        <v>0</v>
      </c>
      <c r="L3219">
        <v>18</v>
      </c>
      <c r="M3219" t="b">
        <v>1</v>
      </c>
      <c r="N3219" t="s">
        <v>8269</v>
      </c>
      <c r="O3219">
        <f t="shared" si="153"/>
        <v>135</v>
      </c>
      <c r="P3219" s="6">
        <f t="shared" si="154"/>
        <v>89.79</v>
      </c>
      <c r="Q3219" s="12" t="s">
        <v>8315</v>
      </c>
      <c r="R3219" t="s">
        <v>8316</v>
      </c>
      <c r="S3219">
        <f t="shared" si="155"/>
        <v>2016</v>
      </c>
    </row>
    <row r="3220" spans="1:19" ht="32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 s="10">
        <v>42247.730034722219</v>
      </c>
      <c r="J3220" s="10">
        <v>42222.730034722219</v>
      </c>
      <c r="K3220" t="b">
        <v>0</v>
      </c>
      <c r="L3220">
        <v>32</v>
      </c>
      <c r="M3220" t="b">
        <v>1</v>
      </c>
      <c r="N3220" t="s">
        <v>8269</v>
      </c>
      <c r="O3220">
        <f t="shared" si="153"/>
        <v>105</v>
      </c>
      <c r="P3220" s="6">
        <f t="shared" si="154"/>
        <v>39.380000000000003</v>
      </c>
      <c r="Q3220" s="12" t="s">
        <v>8315</v>
      </c>
      <c r="R3220" t="s">
        <v>8316</v>
      </c>
      <c r="S3220">
        <f t="shared" si="155"/>
        <v>2015</v>
      </c>
    </row>
    <row r="3221" spans="1:19" ht="16" x14ac:dyDescent="0.2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 s="10">
        <v>41844.291666666664</v>
      </c>
      <c r="J3221" s="10">
        <v>41822.90488425926</v>
      </c>
      <c r="K3221" t="b">
        <v>0</v>
      </c>
      <c r="L3221">
        <v>38</v>
      </c>
      <c r="M3221" t="b">
        <v>1</v>
      </c>
      <c r="N3221" t="s">
        <v>8269</v>
      </c>
      <c r="O3221">
        <f t="shared" si="153"/>
        <v>100</v>
      </c>
      <c r="P3221" s="6">
        <f t="shared" si="154"/>
        <v>31.58</v>
      </c>
      <c r="Q3221" s="12" t="s">
        <v>8315</v>
      </c>
      <c r="R3221" t="s">
        <v>8316</v>
      </c>
      <c r="S3221">
        <f t="shared" si="155"/>
        <v>2014</v>
      </c>
    </row>
    <row r="3222" spans="1:19" ht="32" x14ac:dyDescent="0.2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 s="10">
        <v>41825.165972222225</v>
      </c>
      <c r="J3222" s="10">
        <v>41793.814259259263</v>
      </c>
      <c r="K3222" t="b">
        <v>0</v>
      </c>
      <c r="L3222">
        <v>0</v>
      </c>
      <c r="M3222" t="b">
        <v>0</v>
      </c>
      <c r="N3222" t="s">
        <v>8269</v>
      </c>
      <c r="O3222">
        <f t="shared" si="153"/>
        <v>0</v>
      </c>
      <c r="P3222" s="6" t="str">
        <f t="shared" si="154"/>
        <v>0</v>
      </c>
      <c r="Q3222" s="12" t="s">
        <v>8315</v>
      </c>
      <c r="R3222" t="s">
        <v>8316</v>
      </c>
      <c r="S3222">
        <f t="shared" si="155"/>
        <v>2014</v>
      </c>
    </row>
    <row r="3223" spans="1:19" ht="32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 s="10">
        <v>42420.114988425921</v>
      </c>
      <c r="J3223" s="10">
        <v>42375.114988425921</v>
      </c>
      <c r="K3223" t="b">
        <v>0</v>
      </c>
      <c r="L3223">
        <v>9</v>
      </c>
      <c r="M3223" t="b">
        <v>1</v>
      </c>
      <c r="N3223" t="s">
        <v>8269</v>
      </c>
      <c r="O3223">
        <f t="shared" si="153"/>
        <v>105</v>
      </c>
      <c r="P3223" s="6">
        <f t="shared" si="154"/>
        <v>139.56</v>
      </c>
      <c r="Q3223" s="12" t="s">
        <v>8315</v>
      </c>
      <c r="R3223" t="s">
        <v>8316</v>
      </c>
      <c r="S3223">
        <f t="shared" si="155"/>
        <v>2016</v>
      </c>
    </row>
    <row r="3224" spans="1:19" ht="32" x14ac:dyDescent="0.2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 s="10">
        <v>41974.797916666663</v>
      </c>
      <c r="J3224" s="10">
        <v>41963.872361111113</v>
      </c>
      <c r="K3224" t="b">
        <v>0</v>
      </c>
      <c r="L3224">
        <v>20</v>
      </c>
      <c r="M3224" t="b">
        <v>1</v>
      </c>
      <c r="N3224" t="s">
        <v>8269</v>
      </c>
      <c r="O3224">
        <f t="shared" si="153"/>
        <v>117</v>
      </c>
      <c r="P3224" s="6">
        <f t="shared" si="154"/>
        <v>70</v>
      </c>
      <c r="Q3224" s="12" t="s">
        <v>8315</v>
      </c>
      <c r="R3224" t="s">
        <v>8316</v>
      </c>
      <c r="S3224">
        <f t="shared" si="155"/>
        <v>2014</v>
      </c>
    </row>
    <row r="3225" spans="1:19" ht="32" x14ac:dyDescent="0.2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 s="10">
        <v>42171.904097222221</v>
      </c>
      <c r="J3225" s="10">
        <v>42111.904097222221</v>
      </c>
      <c r="K3225" t="b">
        <v>0</v>
      </c>
      <c r="L3225">
        <v>0</v>
      </c>
      <c r="M3225" t="b">
        <v>0</v>
      </c>
      <c r="N3225" t="s">
        <v>8269</v>
      </c>
      <c r="O3225">
        <f t="shared" si="153"/>
        <v>0</v>
      </c>
      <c r="P3225" s="6" t="str">
        <f t="shared" si="154"/>
        <v>0</v>
      </c>
      <c r="Q3225" s="12" t="s">
        <v>8315</v>
      </c>
      <c r="R3225" t="s">
        <v>8316</v>
      </c>
      <c r="S3225">
        <f t="shared" si="155"/>
        <v>2015</v>
      </c>
    </row>
    <row r="3226" spans="1:19" ht="32" x14ac:dyDescent="0.2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 s="10">
        <v>41910.788842592592</v>
      </c>
      <c r="J3226" s="10">
        <v>41880.788842592592</v>
      </c>
      <c r="K3226" t="b">
        <v>0</v>
      </c>
      <c r="L3226">
        <v>12</v>
      </c>
      <c r="M3226" t="b">
        <v>0</v>
      </c>
      <c r="N3226" t="s">
        <v>8269</v>
      </c>
      <c r="O3226">
        <f t="shared" si="153"/>
        <v>24</v>
      </c>
      <c r="P3226" s="6">
        <f t="shared" si="154"/>
        <v>24.33</v>
      </c>
      <c r="Q3226" s="12" t="s">
        <v>8315</v>
      </c>
      <c r="R3226" t="s">
        <v>8316</v>
      </c>
      <c r="S3226">
        <f t="shared" si="155"/>
        <v>2014</v>
      </c>
    </row>
    <row r="3227" spans="1:19" ht="32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 s="10">
        <v>42795.791666666672</v>
      </c>
      <c r="J3227" s="10">
        <v>42775.964212962965</v>
      </c>
      <c r="K3227" t="b">
        <v>0</v>
      </c>
      <c r="L3227">
        <v>14</v>
      </c>
      <c r="M3227" t="b">
        <v>0</v>
      </c>
      <c r="N3227" t="s">
        <v>8269</v>
      </c>
      <c r="O3227">
        <f t="shared" si="153"/>
        <v>38</v>
      </c>
      <c r="P3227" s="6">
        <f t="shared" si="154"/>
        <v>32.36</v>
      </c>
      <c r="Q3227" s="12" t="s">
        <v>8315</v>
      </c>
      <c r="R3227" t="s">
        <v>8316</v>
      </c>
      <c r="S3227">
        <f t="shared" si="155"/>
        <v>2017</v>
      </c>
    </row>
    <row r="3228" spans="1:19" ht="32" x14ac:dyDescent="0.2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 s="10">
        <v>42047.291666666672</v>
      </c>
      <c r="J3228" s="10">
        <v>42018.94159722222</v>
      </c>
      <c r="K3228" t="b">
        <v>0</v>
      </c>
      <c r="L3228">
        <v>28</v>
      </c>
      <c r="M3228" t="b">
        <v>1</v>
      </c>
      <c r="N3228" t="s">
        <v>8269</v>
      </c>
      <c r="O3228">
        <f t="shared" si="153"/>
        <v>105</v>
      </c>
      <c r="P3228" s="6">
        <f t="shared" si="154"/>
        <v>47</v>
      </c>
      <c r="Q3228" s="12" t="s">
        <v>8315</v>
      </c>
      <c r="R3228" t="s">
        <v>8316</v>
      </c>
      <c r="S3228">
        <f t="shared" si="155"/>
        <v>2015</v>
      </c>
    </row>
    <row r="3229" spans="1:19" ht="32" x14ac:dyDescent="0.2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 s="10">
        <v>42843.801145833335</v>
      </c>
      <c r="J3229" s="10">
        <v>42803.842812499999</v>
      </c>
      <c r="K3229" t="b">
        <v>0</v>
      </c>
      <c r="L3229">
        <v>1</v>
      </c>
      <c r="M3229" t="b">
        <v>0</v>
      </c>
      <c r="N3229" t="s">
        <v>8269</v>
      </c>
      <c r="O3229">
        <f t="shared" si="153"/>
        <v>1</v>
      </c>
      <c r="P3229" s="6">
        <f t="shared" si="154"/>
        <v>10</v>
      </c>
      <c r="Q3229" s="12" t="s">
        <v>8315</v>
      </c>
      <c r="R3229" t="s">
        <v>8316</v>
      </c>
      <c r="S3229">
        <f t="shared" si="155"/>
        <v>2017</v>
      </c>
    </row>
    <row r="3230" spans="1:19" ht="32" x14ac:dyDescent="0.2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 s="10">
        <v>41250.083333333336</v>
      </c>
      <c r="J3230" s="10">
        <v>41226.017361111109</v>
      </c>
      <c r="K3230" t="b">
        <v>1</v>
      </c>
      <c r="L3230">
        <v>25</v>
      </c>
      <c r="M3230" t="b">
        <v>1</v>
      </c>
      <c r="N3230" t="s">
        <v>8269</v>
      </c>
      <c r="O3230">
        <f t="shared" si="153"/>
        <v>104</v>
      </c>
      <c r="P3230" s="6">
        <f t="shared" si="154"/>
        <v>52</v>
      </c>
      <c r="Q3230" s="12" t="s">
        <v>8315</v>
      </c>
      <c r="R3230" t="s">
        <v>8316</v>
      </c>
      <c r="S3230">
        <f t="shared" si="155"/>
        <v>2012</v>
      </c>
    </row>
    <row r="3231" spans="1:19" ht="16" x14ac:dyDescent="0.2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 s="10">
        <v>41818.58997685185</v>
      </c>
      <c r="J3231" s="10">
        <v>41788.58997685185</v>
      </c>
      <c r="K3231" t="b">
        <v>0</v>
      </c>
      <c r="L3231">
        <v>20</v>
      </c>
      <c r="M3231" t="b">
        <v>1</v>
      </c>
      <c r="N3231" t="s">
        <v>8269</v>
      </c>
      <c r="O3231">
        <f t="shared" si="153"/>
        <v>100</v>
      </c>
      <c r="P3231" s="6">
        <f t="shared" si="154"/>
        <v>62.5</v>
      </c>
      <c r="Q3231" s="12" t="s">
        <v>8315</v>
      </c>
      <c r="R3231" t="s">
        <v>8316</v>
      </c>
      <c r="S3231">
        <f t="shared" si="155"/>
        <v>2014</v>
      </c>
    </row>
    <row r="3232" spans="1:19" ht="32" x14ac:dyDescent="0.2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 s="10">
        <v>42091.921597222223</v>
      </c>
      <c r="J3232" s="10">
        <v>42061.963263888887</v>
      </c>
      <c r="K3232" t="b">
        <v>0</v>
      </c>
      <c r="L3232">
        <v>12</v>
      </c>
      <c r="M3232" t="b">
        <v>0</v>
      </c>
      <c r="N3232" t="s">
        <v>8269</v>
      </c>
      <c r="O3232">
        <f t="shared" si="153"/>
        <v>57</v>
      </c>
      <c r="P3232" s="6">
        <f t="shared" si="154"/>
        <v>59.58</v>
      </c>
      <c r="Q3232" s="12" t="s">
        <v>8315</v>
      </c>
      <c r="R3232" t="s">
        <v>8316</v>
      </c>
      <c r="S3232">
        <f t="shared" si="155"/>
        <v>2015</v>
      </c>
    </row>
    <row r="3233" spans="1:19" ht="32" x14ac:dyDescent="0.2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 s="10">
        <v>41909.043530092589</v>
      </c>
      <c r="J3233" s="10">
        <v>41879.043530092589</v>
      </c>
      <c r="K3233" t="b">
        <v>0</v>
      </c>
      <c r="L3233">
        <v>4</v>
      </c>
      <c r="M3233" t="b">
        <v>0</v>
      </c>
      <c r="N3233" t="s">
        <v>8269</v>
      </c>
      <c r="O3233">
        <f t="shared" si="153"/>
        <v>2</v>
      </c>
      <c r="P3233" s="6">
        <f t="shared" si="154"/>
        <v>5.75</v>
      </c>
      <c r="Q3233" s="12" t="s">
        <v>8315</v>
      </c>
      <c r="R3233" t="s">
        <v>8316</v>
      </c>
      <c r="S3233">
        <f t="shared" si="155"/>
        <v>2014</v>
      </c>
    </row>
    <row r="3234" spans="1:19" ht="32" x14ac:dyDescent="0.2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 s="10">
        <v>42063.5</v>
      </c>
      <c r="J3234" s="10">
        <v>42022.661527777775</v>
      </c>
      <c r="K3234" t="b">
        <v>0</v>
      </c>
      <c r="L3234">
        <v>13</v>
      </c>
      <c r="M3234" t="b">
        <v>0</v>
      </c>
      <c r="N3234" t="s">
        <v>8269</v>
      </c>
      <c r="O3234">
        <f t="shared" si="153"/>
        <v>34</v>
      </c>
      <c r="P3234" s="6">
        <f t="shared" si="154"/>
        <v>33.08</v>
      </c>
      <c r="Q3234" s="12" t="s">
        <v>8315</v>
      </c>
      <c r="R3234" t="s">
        <v>8316</v>
      </c>
      <c r="S3234">
        <f t="shared" si="155"/>
        <v>2015</v>
      </c>
    </row>
    <row r="3235" spans="1:19" ht="32" x14ac:dyDescent="0.2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 s="10">
        <v>42097.576249999998</v>
      </c>
      <c r="J3235" s="10">
        <v>42072.576249999998</v>
      </c>
      <c r="K3235" t="b">
        <v>0</v>
      </c>
      <c r="L3235">
        <v>27</v>
      </c>
      <c r="M3235" t="b">
        <v>1</v>
      </c>
      <c r="N3235" t="s">
        <v>8269</v>
      </c>
      <c r="O3235">
        <f t="shared" si="153"/>
        <v>141</v>
      </c>
      <c r="P3235" s="6">
        <f t="shared" si="154"/>
        <v>67.959999999999994</v>
      </c>
      <c r="Q3235" s="12" t="s">
        <v>8315</v>
      </c>
      <c r="R3235" t="s">
        <v>8316</v>
      </c>
      <c r="S3235">
        <f t="shared" si="155"/>
        <v>2015</v>
      </c>
    </row>
    <row r="3236" spans="1:19" ht="32" x14ac:dyDescent="0.2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 s="10">
        <v>41852.291666666664</v>
      </c>
      <c r="J3236" s="10">
        <v>41830.858344907407</v>
      </c>
      <c r="K3236" t="b">
        <v>0</v>
      </c>
      <c r="L3236">
        <v>10</v>
      </c>
      <c r="M3236" t="b">
        <v>0</v>
      </c>
      <c r="N3236" t="s">
        <v>8269</v>
      </c>
      <c r="O3236">
        <f t="shared" si="153"/>
        <v>48</v>
      </c>
      <c r="P3236" s="6">
        <f t="shared" si="154"/>
        <v>62</v>
      </c>
      <c r="Q3236" s="12" t="s">
        <v>8315</v>
      </c>
      <c r="R3236" t="s">
        <v>8316</v>
      </c>
      <c r="S3236">
        <f t="shared" si="155"/>
        <v>2014</v>
      </c>
    </row>
    <row r="3237" spans="1:19" ht="32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 s="10">
        <v>42262.420833333337</v>
      </c>
      <c r="J3237" s="10">
        <v>42234.789884259255</v>
      </c>
      <c r="K3237" t="b">
        <v>0</v>
      </c>
      <c r="L3237">
        <v>34</v>
      </c>
      <c r="M3237" t="b">
        <v>1</v>
      </c>
      <c r="N3237" t="s">
        <v>8269</v>
      </c>
      <c r="O3237">
        <f t="shared" si="153"/>
        <v>100</v>
      </c>
      <c r="P3237" s="6">
        <f t="shared" si="154"/>
        <v>41.03</v>
      </c>
      <c r="Q3237" s="12" t="s">
        <v>8315</v>
      </c>
      <c r="R3237" t="s">
        <v>8316</v>
      </c>
      <c r="S3237">
        <f t="shared" si="155"/>
        <v>2015</v>
      </c>
    </row>
    <row r="3238" spans="1:19" ht="32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 s="10">
        <v>42336.621458333335</v>
      </c>
      <c r="J3238" s="10">
        <v>42311.621458333335</v>
      </c>
      <c r="K3238" t="b">
        <v>0</v>
      </c>
      <c r="L3238">
        <v>3</v>
      </c>
      <c r="M3238" t="b">
        <v>0</v>
      </c>
      <c r="N3238" t="s">
        <v>8269</v>
      </c>
      <c r="O3238">
        <f t="shared" si="153"/>
        <v>3</v>
      </c>
      <c r="P3238" s="6">
        <f t="shared" si="154"/>
        <v>15</v>
      </c>
      <c r="Q3238" s="12" t="s">
        <v>8315</v>
      </c>
      <c r="R3238" t="s">
        <v>8316</v>
      </c>
      <c r="S3238">
        <f t="shared" si="155"/>
        <v>2015</v>
      </c>
    </row>
    <row r="3239" spans="1:19" ht="32" x14ac:dyDescent="0.2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 s="10">
        <v>42223.708333333328</v>
      </c>
      <c r="J3239" s="10">
        <v>42192.591944444444</v>
      </c>
      <c r="K3239" t="b">
        <v>0</v>
      </c>
      <c r="L3239">
        <v>23</v>
      </c>
      <c r="M3239" t="b">
        <v>1</v>
      </c>
      <c r="N3239" t="s">
        <v>8269</v>
      </c>
      <c r="O3239">
        <f t="shared" si="153"/>
        <v>114</v>
      </c>
      <c r="P3239" s="6">
        <f t="shared" si="154"/>
        <v>74.349999999999994</v>
      </c>
      <c r="Q3239" s="12" t="s">
        <v>8315</v>
      </c>
      <c r="R3239" t="s">
        <v>8316</v>
      </c>
      <c r="S3239">
        <f t="shared" si="155"/>
        <v>2015</v>
      </c>
    </row>
    <row r="3240" spans="1:19" ht="32" x14ac:dyDescent="0.2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 s="10">
        <v>42052.583333333328</v>
      </c>
      <c r="J3240" s="10">
        <v>42039.384571759263</v>
      </c>
      <c r="K3240" t="b">
        <v>0</v>
      </c>
      <c r="L3240">
        <v>20</v>
      </c>
      <c r="M3240" t="b">
        <v>1</v>
      </c>
      <c r="N3240" t="s">
        <v>8269</v>
      </c>
      <c r="O3240">
        <f t="shared" si="153"/>
        <v>108</v>
      </c>
      <c r="P3240" s="6">
        <f t="shared" si="154"/>
        <v>81.25</v>
      </c>
      <c r="Q3240" s="12" t="s">
        <v>8315</v>
      </c>
      <c r="R3240" t="s">
        <v>8316</v>
      </c>
      <c r="S3240">
        <f t="shared" si="155"/>
        <v>2015</v>
      </c>
    </row>
    <row r="3241" spans="1:19" ht="32" x14ac:dyDescent="0.2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 s="10">
        <v>42739.134780092594</v>
      </c>
      <c r="J3241" s="10">
        <v>42709.134780092594</v>
      </c>
      <c r="K3241" t="b">
        <v>0</v>
      </c>
      <c r="L3241">
        <v>52</v>
      </c>
      <c r="M3241" t="b">
        <v>1</v>
      </c>
      <c r="N3241" t="s">
        <v>8269</v>
      </c>
      <c r="O3241">
        <f t="shared" si="153"/>
        <v>125</v>
      </c>
      <c r="P3241" s="6">
        <f t="shared" si="154"/>
        <v>36.08</v>
      </c>
      <c r="Q3241" s="12" t="s">
        <v>8315</v>
      </c>
      <c r="R3241" t="s">
        <v>8316</v>
      </c>
      <c r="S3241">
        <f t="shared" si="155"/>
        <v>2016</v>
      </c>
    </row>
    <row r="3242" spans="1:19" ht="32" x14ac:dyDescent="0.2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 s="10">
        <v>42133.399479166663</v>
      </c>
      <c r="J3242" s="10">
        <v>42103.399479166663</v>
      </c>
      <c r="K3242" t="b">
        <v>0</v>
      </c>
      <c r="L3242">
        <v>64</v>
      </c>
      <c r="M3242" t="b">
        <v>1</v>
      </c>
      <c r="N3242" t="s">
        <v>8269</v>
      </c>
      <c r="O3242">
        <f t="shared" si="153"/>
        <v>108</v>
      </c>
      <c r="P3242" s="6">
        <f t="shared" si="154"/>
        <v>25.25</v>
      </c>
      <c r="Q3242" s="12" t="s">
        <v>8315</v>
      </c>
      <c r="R3242" t="s">
        <v>8316</v>
      </c>
      <c r="S3242">
        <f t="shared" si="155"/>
        <v>2015</v>
      </c>
    </row>
    <row r="3243" spans="1:19" ht="32" x14ac:dyDescent="0.2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 s="10">
        <v>41811.458333333336</v>
      </c>
      <c r="J3243" s="10">
        <v>41784.95248842593</v>
      </c>
      <c r="K3243" t="b">
        <v>0</v>
      </c>
      <c r="L3243">
        <v>0</v>
      </c>
      <c r="M3243" t="b">
        <v>0</v>
      </c>
      <c r="N3243" t="s">
        <v>8269</v>
      </c>
      <c r="O3243">
        <f t="shared" si="153"/>
        <v>0</v>
      </c>
      <c r="P3243" s="6" t="str">
        <f t="shared" si="154"/>
        <v>0</v>
      </c>
      <c r="Q3243" s="12" t="s">
        <v>8315</v>
      </c>
      <c r="R3243" t="s">
        <v>8316</v>
      </c>
      <c r="S3243">
        <f t="shared" si="155"/>
        <v>2014</v>
      </c>
    </row>
    <row r="3244" spans="1:19" ht="32" x14ac:dyDescent="0.2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 s="10">
        <v>41952.5</v>
      </c>
      <c r="J3244" s="10">
        <v>41940.967951388891</v>
      </c>
      <c r="K3244" t="b">
        <v>0</v>
      </c>
      <c r="L3244">
        <v>4</v>
      </c>
      <c r="M3244" t="b">
        <v>0</v>
      </c>
      <c r="N3244" t="s">
        <v>8269</v>
      </c>
      <c r="O3244">
        <f t="shared" si="153"/>
        <v>5</v>
      </c>
      <c r="P3244" s="6">
        <f t="shared" si="154"/>
        <v>18.75</v>
      </c>
      <c r="Q3244" s="12" t="s">
        <v>8315</v>
      </c>
      <c r="R3244" t="s">
        <v>8316</v>
      </c>
      <c r="S3244">
        <f t="shared" si="155"/>
        <v>2014</v>
      </c>
    </row>
    <row r="3245" spans="1:19" ht="32" x14ac:dyDescent="0.2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 s="10">
        <v>42192.729548611111</v>
      </c>
      <c r="J3245" s="10">
        <v>42162.729548611111</v>
      </c>
      <c r="K3245" t="b">
        <v>0</v>
      </c>
      <c r="L3245">
        <v>39</v>
      </c>
      <c r="M3245" t="b">
        <v>1</v>
      </c>
      <c r="N3245" t="s">
        <v>8269</v>
      </c>
      <c r="O3245">
        <f t="shared" si="153"/>
        <v>109</v>
      </c>
      <c r="P3245" s="6">
        <f t="shared" si="154"/>
        <v>41.92</v>
      </c>
      <c r="Q3245" s="12" t="s">
        <v>8315</v>
      </c>
      <c r="R3245" t="s">
        <v>8316</v>
      </c>
      <c r="S3245">
        <f t="shared" si="155"/>
        <v>2015</v>
      </c>
    </row>
    <row r="3246" spans="1:19" ht="32" x14ac:dyDescent="0.2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 s="10">
        <v>42858.8</v>
      </c>
      <c r="J3246" s="10">
        <v>42807.885057870371</v>
      </c>
      <c r="K3246" t="b">
        <v>0</v>
      </c>
      <c r="L3246">
        <v>1</v>
      </c>
      <c r="M3246" t="b">
        <v>0</v>
      </c>
      <c r="N3246" t="s">
        <v>8269</v>
      </c>
      <c r="O3246">
        <f t="shared" si="153"/>
        <v>3</v>
      </c>
      <c r="P3246" s="6">
        <f t="shared" si="154"/>
        <v>50</v>
      </c>
      <c r="Q3246" s="12" t="s">
        <v>8315</v>
      </c>
      <c r="R3246" t="s">
        <v>8316</v>
      </c>
      <c r="S3246">
        <f t="shared" si="155"/>
        <v>2017</v>
      </c>
    </row>
    <row r="3247" spans="1:19" ht="16" x14ac:dyDescent="0.2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 s="10">
        <v>40926.958333333336</v>
      </c>
      <c r="J3247" s="10">
        <v>40884.066678240742</v>
      </c>
      <c r="K3247" t="b">
        <v>1</v>
      </c>
      <c r="L3247">
        <v>52</v>
      </c>
      <c r="M3247" t="b">
        <v>1</v>
      </c>
      <c r="N3247" t="s">
        <v>8269</v>
      </c>
      <c r="O3247">
        <f t="shared" si="153"/>
        <v>133</v>
      </c>
      <c r="P3247" s="6">
        <f t="shared" si="154"/>
        <v>38.5</v>
      </c>
      <c r="Q3247" s="12" t="s">
        <v>8315</v>
      </c>
      <c r="R3247" t="s">
        <v>8316</v>
      </c>
      <c r="S3247">
        <f t="shared" si="155"/>
        <v>2011</v>
      </c>
    </row>
    <row r="3248" spans="1:19" ht="32" x14ac:dyDescent="0.2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 s="10">
        <v>41836.605034722219</v>
      </c>
      <c r="J3248" s="10">
        <v>41806.605034722219</v>
      </c>
      <c r="K3248" t="b">
        <v>1</v>
      </c>
      <c r="L3248">
        <v>78</v>
      </c>
      <c r="M3248" t="b">
        <v>1</v>
      </c>
      <c r="N3248" t="s">
        <v>8269</v>
      </c>
      <c r="O3248">
        <f t="shared" si="153"/>
        <v>172</v>
      </c>
      <c r="P3248" s="6">
        <f t="shared" si="154"/>
        <v>33.03</v>
      </c>
      <c r="Q3248" s="12" t="s">
        <v>8315</v>
      </c>
      <c r="R3248" t="s">
        <v>8316</v>
      </c>
      <c r="S3248">
        <f t="shared" si="155"/>
        <v>2014</v>
      </c>
    </row>
    <row r="3249" spans="1:19" ht="32" x14ac:dyDescent="0.2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 s="10">
        <v>42176.731087962966</v>
      </c>
      <c r="J3249" s="10">
        <v>42146.731087962966</v>
      </c>
      <c r="K3249" t="b">
        <v>1</v>
      </c>
      <c r="L3249">
        <v>20</v>
      </c>
      <c r="M3249" t="b">
        <v>1</v>
      </c>
      <c r="N3249" t="s">
        <v>8269</v>
      </c>
      <c r="O3249">
        <f t="shared" si="153"/>
        <v>111</v>
      </c>
      <c r="P3249" s="6">
        <f t="shared" si="154"/>
        <v>83.05</v>
      </c>
      <c r="Q3249" s="12" t="s">
        <v>8315</v>
      </c>
      <c r="R3249" t="s">
        <v>8316</v>
      </c>
      <c r="S3249">
        <f t="shared" si="155"/>
        <v>2015</v>
      </c>
    </row>
    <row r="3250" spans="1:19" ht="16" x14ac:dyDescent="0.2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 s="10">
        <v>41945.478877314818</v>
      </c>
      <c r="J3250" s="10">
        <v>41915.437210648146</v>
      </c>
      <c r="K3250" t="b">
        <v>1</v>
      </c>
      <c r="L3250">
        <v>51</v>
      </c>
      <c r="M3250" t="b">
        <v>1</v>
      </c>
      <c r="N3250" t="s">
        <v>8269</v>
      </c>
      <c r="O3250">
        <f t="shared" si="153"/>
        <v>130</v>
      </c>
      <c r="P3250" s="6">
        <f t="shared" si="154"/>
        <v>38.24</v>
      </c>
      <c r="Q3250" s="12" t="s">
        <v>8315</v>
      </c>
      <c r="R3250" t="s">
        <v>8316</v>
      </c>
      <c r="S3250">
        <f t="shared" si="155"/>
        <v>2014</v>
      </c>
    </row>
    <row r="3251" spans="1:19" ht="32" x14ac:dyDescent="0.2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 s="10">
        <v>42330.916666666672</v>
      </c>
      <c r="J3251" s="10">
        <v>42309.756620370375</v>
      </c>
      <c r="K3251" t="b">
        <v>0</v>
      </c>
      <c r="L3251">
        <v>47</v>
      </c>
      <c r="M3251" t="b">
        <v>1</v>
      </c>
      <c r="N3251" t="s">
        <v>8269</v>
      </c>
      <c r="O3251">
        <f t="shared" si="153"/>
        <v>144</v>
      </c>
      <c r="P3251" s="6">
        <f t="shared" si="154"/>
        <v>45.98</v>
      </c>
      <c r="Q3251" s="12" t="s">
        <v>8315</v>
      </c>
      <c r="R3251" t="s">
        <v>8316</v>
      </c>
      <c r="S3251">
        <f t="shared" si="155"/>
        <v>2015</v>
      </c>
    </row>
    <row r="3252" spans="1:19" ht="32" x14ac:dyDescent="0.2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 s="10">
        <v>42531.125</v>
      </c>
      <c r="J3252" s="10">
        <v>42493.219236111108</v>
      </c>
      <c r="K3252" t="b">
        <v>0</v>
      </c>
      <c r="L3252">
        <v>54</v>
      </c>
      <c r="M3252" t="b">
        <v>1</v>
      </c>
      <c r="N3252" t="s">
        <v>8269</v>
      </c>
      <c r="O3252">
        <f t="shared" si="153"/>
        <v>175</v>
      </c>
      <c r="P3252" s="6">
        <f t="shared" si="154"/>
        <v>48.7</v>
      </c>
      <c r="Q3252" s="12" t="s">
        <v>8315</v>
      </c>
      <c r="R3252" t="s">
        <v>8316</v>
      </c>
      <c r="S3252">
        <f t="shared" si="155"/>
        <v>2016</v>
      </c>
    </row>
    <row r="3253" spans="1:19" ht="16" x14ac:dyDescent="0.2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 s="10">
        <v>42526.58321759259</v>
      </c>
      <c r="J3253" s="10">
        <v>42512.58321759259</v>
      </c>
      <c r="K3253" t="b">
        <v>0</v>
      </c>
      <c r="L3253">
        <v>10</v>
      </c>
      <c r="M3253" t="b">
        <v>1</v>
      </c>
      <c r="N3253" t="s">
        <v>8269</v>
      </c>
      <c r="O3253">
        <f t="shared" si="153"/>
        <v>102</v>
      </c>
      <c r="P3253" s="6">
        <f t="shared" si="154"/>
        <v>152.5</v>
      </c>
      <c r="Q3253" s="12" t="s">
        <v>8315</v>
      </c>
      <c r="R3253" t="s">
        <v>8316</v>
      </c>
      <c r="S3253">
        <f t="shared" si="155"/>
        <v>2016</v>
      </c>
    </row>
    <row r="3254" spans="1:19" ht="32" x14ac:dyDescent="0.2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 s="10">
        <v>42095.845694444448</v>
      </c>
      <c r="J3254" s="10">
        <v>42065.887361111112</v>
      </c>
      <c r="K3254" t="b">
        <v>0</v>
      </c>
      <c r="L3254">
        <v>69</v>
      </c>
      <c r="M3254" t="b">
        <v>1</v>
      </c>
      <c r="N3254" t="s">
        <v>8269</v>
      </c>
      <c r="O3254">
        <f t="shared" si="153"/>
        <v>106</v>
      </c>
      <c r="P3254" s="6">
        <f t="shared" si="154"/>
        <v>23.1</v>
      </c>
      <c r="Q3254" s="12" t="s">
        <v>8315</v>
      </c>
      <c r="R3254" t="s">
        <v>8316</v>
      </c>
      <c r="S3254">
        <f t="shared" si="155"/>
        <v>2015</v>
      </c>
    </row>
    <row r="3255" spans="1:19" ht="32" x14ac:dyDescent="0.2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 s="10">
        <v>42061.024421296301</v>
      </c>
      <c r="J3255" s="10">
        <v>42054.024421296301</v>
      </c>
      <c r="K3255" t="b">
        <v>0</v>
      </c>
      <c r="L3255">
        <v>18</v>
      </c>
      <c r="M3255" t="b">
        <v>1</v>
      </c>
      <c r="N3255" t="s">
        <v>8269</v>
      </c>
      <c r="O3255">
        <f t="shared" si="153"/>
        <v>110</v>
      </c>
      <c r="P3255" s="6">
        <f t="shared" si="154"/>
        <v>91.67</v>
      </c>
      <c r="Q3255" s="12" t="s">
        <v>8315</v>
      </c>
      <c r="R3255" t="s">
        <v>8316</v>
      </c>
      <c r="S3255">
        <f t="shared" si="155"/>
        <v>2015</v>
      </c>
    </row>
    <row r="3256" spans="1:19" ht="32" x14ac:dyDescent="0.2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 s="10">
        <v>42566.815648148149</v>
      </c>
      <c r="J3256" s="10">
        <v>42536.815648148149</v>
      </c>
      <c r="K3256" t="b">
        <v>0</v>
      </c>
      <c r="L3256">
        <v>27</v>
      </c>
      <c r="M3256" t="b">
        <v>1</v>
      </c>
      <c r="N3256" t="s">
        <v>8269</v>
      </c>
      <c r="O3256">
        <f t="shared" si="153"/>
        <v>101</v>
      </c>
      <c r="P3256" s="6">
        <f t="shared" si="154"/>
        <v>56.33</v>
      </c>
      <c r="Q3256" s="12" t="s">
        <v>8315</v>
      </c>
      <c r="R3256" t="s">
        <v>8316</v>
      </c>
      <c r="S3256">
        <f t="shared" si="155"/>
        <v>2016</v>
      </c>
    </row>
    <row r="3257" spans="1:19" ht="32" x14ac:dyDescent="0.2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 s="10">
        <v>42721.333333333328</v>
      </c>
      <c r="J3257" s="10">
        <v>42690.334317129629</v>
      </c>
      <c r="K3257" t="b">
        <v>0</v>
      </c>
      <c r="L3257">
        <v>26</v>
      </c>
      <c r="M3257" t="b">
        <v>1</v>
      </c>
      <c r="N3257" t="s">
        <v>8269</v>
      </c>
      <c r="O3257">
        <f t="shared" si="153"/>
        <v>118</v>
      </c>
      <c r="P3257" s="6">
        <f t="shared" si="154"/>
        <v>67.92</v>
      </c>
      <c r="Q3257" s="12" t="s">
        <v>8315</v>
      </c>
      <c r="R3257" t="s">
        <v>8316</v>
      </c>
      <c r="S3257">
        <f t="shared" si="155"/>
        <v>2016</v>
      </c>
    </row>
    <row r="3258" spans="1:19" ht="32" x14ac:dyDescent="0.2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 s="10">
        <v>42173.461122685185</v>
      </c>
      <c r="J3258" s="10">
        <v>42143.461122685185</v>
      </c>
      <c r="K3258" t="b">
        <v>0</v>
      </c>
      <c r="L3258">
        <v>45</v>
      </c>
      <c r="M3258" t="b">
        <v>1</v>
      </c>
      <c r="N3258" t="s">
        <v>8269</v>
      </c>
      <c r="O3258">
        <f t="shared" si="153"/>
        <v>104</v>
      </c>
      <c r="P3258" s="6">
        <f t="shared" si="154"/>
        <v>34.6</v>
      </c>
      <c r="Q3258" s="12" t="s">
        <v>8315</v>
      </c>
      <c r="R3258" t="s">
        <v>8316</v>
      </c>
      <c r="S3258">
        <f t="shared" si="155"/>
        <v>2015</v>
      </c>
    </row>
    <row r="3259" spans="1:19" ht="32" x14ac:dyDescent="0.2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 s="10">
        <v>41830.774826388893</v>
      </c>
      <c r="J3259" s="10">
        <v>41815.774826388893</v>
      </c>
      <c r="K3259" t="b">
        <v>0</v>
      </c>
      <c r="L3259">
        <v>22</v>
      </c>
      <c r="M3259" t="b">
        <v>1</v>
      </c>
      <c r="N3259" t="s">
        <v>8269</v>
      </c>
      <c r="O3259">
        <f t="shared" si="153"/>
        <v>102</v>
      </c>
      <c r="P3259" s="6">
        <f t="shared" si="154"/>
        <v>69.819999999999993</v>
      </c>
      <c r="Q3259" s="12" t="s">
        <v>8315</v>
      </c>
      <c r="R3259" t="s">
        <v>8316</v>
      </c>
      <c r="S3259">
        <f t="shared" si="155"/>
        <v>2014</v>
      </c>
    </row>
    <row r="3260" spans="1:19" ht="32" x14ac:dyDescent="0.2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 s="10">
        <v>41949.031944444447</v>
      </c>
      <c r="J3260" s="10">
        <v>41923.921643518523</v>
      </c>
      <c r="K3260" t="b">
        <v>0</v>
      </c>
      <c r="L3260">
        <v>44</v>
      </c>
      <c r="M3260" t="b">
        <v>1</v>
      </c>
      <c r="N3260" t="s">
        <v>8269</v>
      </c>
      <c r="O3260">
        <f t="shared" si="153"/>
        <v>106</v>
      </c>
      <c r="P3260" s="6">
        <f t="shared" si="154"/>
        <v>36.07</v>
      </c>
      <c r="Q3260" s="12" t="s">
        <v>8315</v>
      </c>
      <c r="R3260" t="s">
        <v>8316</v>
      </c>
      <c r="S3260">
        <f t="shared" si="155"/>
        <v>2014</v>
      </c>
    </row>
    <row r="3261" spans="1:19" ht="32" x14ac:dyDescent="0.2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 s="10">
        <v>41791.165972222225</v>
      </c>
      <c r="J3261" s="10">
        <v>41764.446631944447</v>
      </c>
      <c r="K3261" t="b">
        <v>0</v>
      </c>
      <c r="L3261">
        <v>28</v>
      </c>
      <c r="M3261" t="b">
        <v>1</v>
      </c>
      <c r="N3261" t="s">
        <v>8269</v>
      </c>
      <c r="O3261">
        <f t="shared" si="153"/>
        <v>104</v>
      </c>
      <c r="P3261" s="6">
        <f t="shared" si="154"/>
        <v>55.89</v>
      </c>
      <c r="Q3261" s="12" t="s">
        <v>8315</v>
      </c>
      <c r="R3261" t="s">
        <v>8316</v>
      </c>
      <c r="S3261">
        <f t="shared" si="155"/>
        <v>2014</v>
      </c>
    </row>
    <row r="3262" spans="1:19" ht="32" x14ac:dyDescent="0.2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 s="10">
        <v>41822.645277777774</v>
      </c>
      <c r="J3262" s="10">
        <v>41792.645277777774</v>
      </c>
      <c r="K3262" t="b">
        <v>0</v>
      </c>
      <c r="L3262">
        <v>29</v>
      </c>
      <c r="M3262" t="b">
        <v>1</v>
      </c>
      <c r="N3262" t="s">
        <v>8269</v>
      </c>
      <c r="O3262">
        <f t="shared" si="153"/>
        <v>100</v>
      </c>
      <c r="P3262" s="6">
        <f t="shared" si="154"/>
        <v>51.72</v>
      </c>
      <c r="Q3262" s="12" t="s">
        <v>8315</v>
      </c>
      <c r="R3262" t="s">
        <v>8316</v>
      </c>
      <c r="S3262">
        <f t="shared" si="155"/>
        <v>2014</v>
      </c>
    </row>
    <row r="3263" spans="1:19" ht="32" x14ac:dyDescent="0.2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 s="10">
        <v>41811.855092592596</v>
      </c>
      <c r="J3263" s="10">
        <v>41781.855092592596</v>
      </c>
      <c r="K3263" t="b">
        <v>0</v>
      </c>
      <c r="L3263">
        <v>56</v>
      </c>
      <c r="M3263" t="b">
        <v>1</v>
      </c>
      <c r="N3263" t="s">
        <v>8269</v>
      </c>
      <c r="O3263">
        <f t="shared" si="153"/>
        <v>128</v>
      </c>
      <c r="P3263" s="6">
        <f t="shared" si="154"/>
        <v>34.25</v>
      </c>
      <c r="Q3263" s="12" t="s">
        <v>8315</v>
      </c>
      <c r="R3263" t="s">
        <v>8316</v>
      </c>
      <c r="S3263">
        <f t="shared" si="155"/>
        <v>2014</v>
      </c>
    </row>
    <row r="3264" spans="1:19" ht="32" x14ac:dyDescent="0.2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 s="10">
        <v>42195.875</v>
      </c>
      <c r="J3264" s="10">
        <v>42171.317442129628</v>
      </c>
      <c r="K3264" t="b">
        <v>0</v>
      </c>
      <c r="L3264">
        <v>13</v>
      </c>
      <c r="M3264" t="b">
        <v>1</v>
      </c>
      <c r="N3264" t="s">
        <v>8269</v>
      </c>
      <c r="O3264">
        <f t="shared" si="153"/>
        <v>143</v>
      </c>
      <c r="P3264" s="6">
        <f t="shared" si="154"/>
        <v>164.62</v>
      </c>
      <c r="Q3264" s="12" t="s">
        <v>8315</v>
      </c>
      <c r="R3264" t="s">
        <v>8316</v>
      </c>
      <c r="S3264">
        <f t="shared" si="155"/>
        <v>2015</v>
      </c>
    </row>
    <row r="3265" spans="1:19" ht="32" x14ac:dyDescent="0.2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 s="10">
        <v>41868.21597222222</v>
      </c>
      <c r="J3265" s="10">
        <v>41848.866157407407</v>
      </c>
      <c r="K3265" t="b">
        <v>0</v>
      </c>
      <c r="L3265">
        <v>29</v>
      </c>
      <c r="M3265" t="b">
        <v>1</v>
      </c>
      <c r="N3265" t="s">
        <v>8269</v>
      </c>
      <c r="O3265">
        <f t="shared" si="153"/>
        <v>100</v>
      </c>
      <c r="P3265" s="6">
        <f t="shared" si="154"/>
        <v>51.72</v>
      </c>
      <c r="Q3265" s="12" t="s">
        <v>8315</v>
      </c>
      <c r="R3265" t="s">
        <v>8316</v>
      </c>
      <c r="S3265">
        <f t="shared" si="155"/>
        <v>2014</v>
      </c>
    </row>
    <row r="3266" spans="1:19" ht="32" x14ac:dyDescent="0.2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 s="10">
        <v>42258.763831018514</v>
      </c>
      <c r="J3266" s="10">
        <v>42233.763831018514</v>
      </c>
      <c r="K3266" t="b">
        <v>0</v>
      </c>
      <c r="L3266">
        <v>42</v>
      </c>
      <c r="M3266" t="b">
        <v>1</v>
      </c>
      <c r="N3266" t="s">
        <v>8269</v>
      </c>
      <c r="O3266">
        <f t="shared" si="153"/>
        <v>101</v>
      </c>
      <c r="P3266" s="6">
        <f t="shared" si="154"/>
        <v>35.950000000000003</v>
      </c>
      <c r="Q3266" s="12" t="s">
        <v>8315</v>
      </c>
      <c r="R3266" t="s">
        <v>8316</v>
      </c>
      <c r="S3266">
        <f t="shared" si="155"/>
        <v>2015</v>
      </c>
    </row>
    <row r="3267" spans="1:19" ht="32" x14ac:dyDescent="0.2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 s="10">
        <v>41950.770833333336</v>
      </c>
      <c r="J3267" s="10">
        <v>41927.873784722222</v>
      </c>
      <c r="K3267" t="b">
        <v>0</v>
      </c>
      <c r="L3267">
        <v>19</v>
      </c>
      <c r="M3267" t="b">
        <v>1</v>
      </c>
      <c r="N3267" t="s">
        <v>8269</v>
      </c>
      <c r="O3267">
        <f t="shared" si="153"/>
        <v>101</v>
      </c>
      <c r="P3267" s="6">
        <f t="shared" si="154"/>
        <v>79.89</v>
      </c>
      <c r="Q3267" s="12" t="s">
        <v>8315</v>
      </c>
      <c r="R3267" t="s">
        <v>8316</v>
      </c>
      <c r="S3267">
        <f t="shared" si="155"/>
        <v>2014</v>
      </c>
    </row>
    <row r="3268" spans="1:19" ht="32" x14ac:dyDescent="0.2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 s="10">
        <v>41914.597916666666</v>
      </c>
      <c r="J3268" s="10">
        <v>41893.783553240741</v>
      </c>
      <c r="K3268" t="b">
        <v>0</v>
      </c>
      <c r="L3268">
        <v>33</v>
      </c>
      <c r="M3268" t="b">
        <v>1</v>
      </c>
      <c r="N3268" t="s">
        <v>8269</v>
      </c>
      <c r="O3268">
        <f t="shared" si="153"/>
        <v>110</v>
      </c>
      <c r="P3268" s="6">
        <f t="shared" si="154"/>
        <v>50.02</v>
      </c>
      <c r="Q3268" s="12" t="s">
        <v>8315</v>
      </c>
      <c r="R3268" t="s">
        <v>8316</v>
      </c>
      <c r="S3268">
        <f t="shared" si="155"/>
        <v>2014</v>
      </c>
    </row>
    <row r="3269" spans="1:19" ht="32" x14ac:dyDescent="0.2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 s="10">
        <v>42180.755312499998</v>
      </c>
      <c r="J3269" s="10">
        <v>42150.755312499998</v>
      </c>
      <c r="K3269" t="b">
        <v>0</v>
      </c>
      <c r="L3269">
        <v>29</v>
      </c>
      <c r="M3269" t="b">
        <v>1</v>
      </c>
      <c r="N3269" t="s">
        <v>8269</v>
      </c>
      <c r="O3269">
        <f t="shared" si="153"/>
        <v>105</v>
      </c>
      <c r="P3269" s="6">
        <f t="shared" si="154"/>
        <v>54.14</v>
      </c>
      <c r="Q3269" s="12" t="s">
        <v>8315</v>
      </c>
      <c r="R3269" t="s">
        <v>8316</v>
      </c>
      <c r="S3269">
        <f t="shared" si="155"/>
        <v>2015</v>
      </c>
    </row>
    <row r="3270" spans="1:19" ht="32" x14ac:dyDescent="0.2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 s="10">
        <v>41781.921527777777</v>
      </c>
      <c r="J3270" s="10">
        <v>41753.515856481477</v>
      </c>
      <c r="K3270" t="b">
        <v>0</v>
      </c>
      <c r="L3270">
        <v>25</v>
      </c>
      <c r="M3270" t="b">
        <v>1</v>
      </c>
      <c r="N3270" t="s">
        <v>8269</v>
      </c>
      <c r="O3270">
        <f t="shared" si="153"/>
        <v>102</v>
      </c>
      <c r="P3270" s="6">
        <f t="shared" si="154"/>
        <v>61.1</v>
      </c>
      <c r="Q3270" s="12" t="s">
        <v>8315</v>
      </c>
      <c r="R3270" t="s">
        <v>8316</v>
      </c>
      <c r="S3270">
        <f t="shared" si="155"/>
        <v>2014</v>
      </c>
    </row>
    <row r="3271" spans="1:19" ht="32" x14ac:dyDescent="0.2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 s="10">
        <v>41942.858946759261</v>
      </c>
      <c r="J3271" s="10">
        <v>41912.858946759261</v>
      </c>
      <c r="K3271" t="b">
        <v>0</v>
      </c>
      <c r="L3271">
        <v>25</v>
      </c>
      <c r="M3271" t="b">
        <v>1</v>
      </c>
      <c r="N3271" t="s">
        <v>8269</v>
      </c>
      <c r="O3271">
        <f t="shared" si="153"/>
        <v>122</v>
      </c>
      <c r="P3271" s="6">
        <f t="shared" si="154"/>
        <v>73.239999999999995</v>
      </c>
      <c r="Q3271" s="12" t="s">
        <v>8315</v>
      </c>
      <c r="R3271" t="s">
        <v>8316</v>
      </c>
      <c r="S3271">
        <f t="shared" si="155"/>
        <v>2014</v>
      </c>
    </row>
    <row r="3272" spans="1:19" ht="32" x14ac:dyDescent="0.2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 s="10">
        <v>42490.733530092592</v>
      </c>
      <c r="J3272" s="10">
        <v>42460.733530092592</v>
      </c>
      <c r="K3272" t="b">
        <v>0</v>
      </c>
      <c r="L3272">
        <v>37</v>
      </c>
      <c r="M3272" t="b">
        <v>1</v>
      </c>
      <c r="N3272" t="s">
        <v>8269</v>
      </c>
      <c r="O3272">
        <f t="shared" si="153"/>
        <v>100</v>
      </c>
      <c r="P3272" s="6">
        <f t="shared" si="154"/>
        <v>40.549999999999997</v>
      </c>
      <c r="Q3272" s="12" t="s">
        <v>8315</v>
      </c>
      <c r="R3272" t="s">
        <v>8316</v>
      </c>
      <c r="S3272">
        <f t="shared" si="155"/>
        <v>2016</v>
      </c>
    </row>
    <row r="3273" spans="1:19" ht="32" x14ac:dyDescent="0.2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 s="10">
        <v>41850.471180555556</v>
      </c>
      <c r="J3273" s="10">
        <v>41836.471180555556</v>
      </c>
      <c r="K3273" t="b">
        <v>0</v>
      </c>
      <c r="L3273">
        <v>45</v>
      </c>
      <c r="M3273" t="b">
        <v>1</v>
      </c>
      <c r="N3273" t="s">
        <v>8269</v>
      </c>
      <c r="O3273">
        <f t="shared" si="153"/>
        <v>100</v>
      </c>
      <c r="P3273" s="6">
        <f t="shared" si="154"/>
        <v>33.33</v>
      </c>
      <c r="Q3273" s="12" t="s">
        <v>8315</v>
      </c>
      <c r="R3273" t="s">
        <v>8316</v>
      </c>
      <c r="S3273">
        <f t="shared" si="155"/>
        <v>2014</v>
      </c>
    </row>
    <row r="3274" spans="1:19" ht="32" x14ac:dyDescent="0.2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 s="10">
        <v>42313.906018518523</v>
      </c>
      <c r="J3274" s="10">
        <v>42283.864351851851</v>
      </c>
      <c r="K3274" t="b">
        <v>0</v>
      </c>
      <c r="L3274">
        <v>57</v>
      </c>
      <c r="M3274" t="b">
        <v>1</v>
      </c>
      <c r="N3274" t="s">
        <v>8269</v>
      </c>
      <c r="O3274">
        <f t="shared" ref="O3274:O3337" si="156">ROUND(E3274/D3274*100,0)</f>
        <v>171</v>
      </c>
      <c r="P3274" s="6">
        <f t="shared" ref="P3274:P3337" si="157">IFERROR(ROUND(E3274/L3274,2),"0")</f>
        <v>44.91</v>
      </c>
      <c r="Q3274" s="12" t="s">
        <v>8315</v>
      </c>
      <c r="R3274" t="s">
        <v>8316</v>
      </c>
      <c r="S3274">
        <f t="shared" ref="S3274:S3337" si="158">YEAR(J3274)</f>
        <v>2015</v>
      </c>
    </row>
    <row r="3275" spans="1:19" ht="32" x14ac:dyDescent="0.2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 s="10">
        <v>42463.708333333328</v>
      </c>
      <c r="J3275" s="10">
        <v>42440.416504629626</v>
      </c>
      <c r="K3275" t="b">
        <v>0</v>
      </c>
      <c r="L3275">
        <v>38</v>
      </c>
      <c r="M3275" t="b">
        <v>1</v>
      </c>
      <c r="N3275" t="s">
        <v>8269</v>
      </c>
      <c r="O3275">
        <f t="shared" si="156"/>
        <v>174</v>
      </c>
      <c r="P3275" s="6">
        <f t="shared" si="157"/>
        <v>68.84</v>
      </c>
      <c r="Q3275" s="12" t="s">
        <v>8315</v>
      </c>
      <c r="R3275" t="s">
        <v>8316</v>
      </c>
      <c r="S3275">
        <f t="shared" si="158"/>
        <v>2016</v>
      </c>
    </row>
    <row r="3276" spans="1:19" ht="16" x14ac:dyDescent="0.2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 s="10">
        <v>41822.165972222225</v>
      </c>
      <c r="J3276" s="10">
        <v>41775.858564814815</v>
      </c>
      <c r="K3276" t="b">
        <v>0</v>
      </c>
      <c r="L3276">
        <v>20</v>
      </c>
      <c r="M3276" t="b">
        <v>1</v>
      </c>
      <c r="N3276" t="s">
        <v>8269</v>
      </c>
      <c r="O3276">
        <f t="shared" si="156"/>
        <v>101</v>
      </c>
      <c r="P3276" s="6">
        <f t="shared" si="157"/>
        <v>75.5</v>
      </c>
      <c r="Q3276" s="12" t="s">
        <v>8315</v>
      </c>
      <c r="R3276" t="s">
        <v>8316</v>
      </c>
      <c r="S3276">
        <f t="shared" si="158"/>
        <v>2014</v>
      </c>
    </row>
    <row r="3277" spans="1:19" ht="32" x14ac:dyDescent="0.2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 s="10">
        <v>41970.639849537038</v>
      </c>
      <c r="J3277" s="10">
        <v>41940.598182870366</v>
      </c>
      <c r="K3277" t="b">
        <v>0</v>
      </c>
      <c r="L3277">
        <v>31</v>
      </c>
      <c r="M3277" t="b">
        <v>1</v>
      </c>
      <c r="N3277" t="s">
        <v>8269</v>
      </c>
      <c r="O3277">
        <f t="shared" si="156"/>
        <v>120</v>
      </c>
      <c r="P3277" s="6">
        <f t="shared" si="157"/>
        <v>58.06</v>
      </c>
      <c r="Q3277" s="12" t="s">
        <v>8315</v>
      </c>
      <c r="R3277" t="s">
        <v>8316</v>
      </c>
      <c r="S3277">
        <f t="shared" si="158"/>
        <v>2014</v>
      </c>
    </row>
    <row r="3278" spans="1:19" ht="32" x14ac:dyDescent="0.2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 s="10">
        <v>42159.541585648149</v>
      </c>
      <c r="J3278" s="10">
        <v>42129.541585648149</v>
      </c>
      <c r="K3278" t="b">
        <v>0</v>
      </c>
      <c r="L3278">
        <v>39</v>
      </c>
      <c r="M3278" t="b">
        <v>1</v>
      </c>
      <c r="N3278" t="s">
        <v>8269</v>
      </c>
      <c r="O3278">
        <f t="shared" si="156"/>
        <v>100</v>
      </c>
      <c r="P3278" s="6">
        <f t="shared" si="157"/>
        <v>38.590000000000003</v>
      </c>
      <c r="Q3278" s="12" t="s">
        <v>8315</v>
      </c>
      <c r="R3278" t="s">
        <v>8316</v>
      </c>
      <c r="S3278">
        <f t="shared" si="158"/>
        <v>2015</v>
      </c>
    </row>
    <row r="3279" spans="1:19" ht="32" x14ac:dyDescent="0.2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 s="10">
        <v>41894.913761574076</v>
      </c>
      <c r="J3279" s="10">
        <v>41879.913761574076</v>
      </c>
      <c r="K3279" t="b">
        <v>0</v>
      </c>
      <c r="L3279">
        <v>13</v>
      </c>
      <c r="M3279" t="b">
        <v>1</v>
      </c>
      <c r="N3279" t="s">
        <v>8269</v>
      </c>
      <c r="O3279">
        <f t="shared" si="156"/>
        <v>121</v>
      </c>
      <c r="P3279" s="6">
        <f t="shared" si="157"/>
        <v>140</v>
      </c>
      <c r="Q3279" s="12" t="s">
        <v>8315</v>
      </c>
      <c r="R3279" t="s">
        <v>8316</v>
      </c>
      <c r="S3279">
        <f t="shared" si="158"/>
        <v>2014</v>
      </c>
    </row>
    <row r="3280" spans="1:19" ht="32" x14ac:dyDescent="0.2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 s="10">
        <v>42411.957638888889</v>
      </c>
      <c r="J3280" s="10">
        <v>42381.671840277777</v>
      </c>
      <c r="K3280" t="b">
        <v>0</v>
      </c>
      <c r="L3280">
        <v>35</v>
      </c>
      <c r="M3280" t="b">
        <v>1</v>
      </c>
      <c r="N3280" t="s">
        <v>8269</v>
      </c>
      <c r="O3280">
        <f t="shared" si="156"/>
        <v>111</v>
      </c>
      <c r="P3280" s="6">
        <f t="shared" si="157"/>
        <v>47.66</v>
      </c>
      <c r="Q3280" s="12" t="s">
        <v>8315</v>
      </c>
      <c r="R3280" t="s">
        <v>8316</v>
      </c>
      <c r="S3280">
        <f t="shared" si="158"/>
        <v>2016</v>
      </c>
    </row>
    <row r="3281" spans="1:19" ht="32" x14ac:dyDescent="0.2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 s="10">
        <v>42112.9375</v>
      </c>
      <c r="J3281" s="10">
        <v>42103.024398148147</v>
      </c>
      <c r="K3281" t="b">
        <v>0</v>
      </c>
      <c r="L3281">
        <v>0</v>
      </c>
      <c r="M3281" t="b">
        <v>0</v>
      </c>
      <c r="N3281" t="s">
        <v>8269</v>
      </c>
      <c r="O3281">
        <f t="shared" si="156"/>
        <v>0</v>
      </c>
      <c r="P3281" s="6" t="str">
        <f t="shared" si="157"/>
        <v>0</v>
      </c>
      <c r="Q3281" s="12" t="s">
        <v>8315</v>
      </c>
      <c r="R3281" t="s">
        <v>8316</v>
      </c>
      <c r="S3281">
        <f t="shared" si="158"/>
        <v>2015</v>
      </c>
    </row>
    <row r="3282" spans="1:19" ht="32" x14ac:dyDescent="0.2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 s="10">
        <v>42149.901574074072</v>
      </c>
      <c r="J3282" s="10">
        <v>42089.901574074072</v>
      </c>
      <c r="K3282" t="b">
        <v>0</v>
      </c>
      <c r="L3282">
        <v>7</v>
      </c>
      <c r="M3282" t="b">
        <v>0</v>
      </c>
      <c r="N3282" t="s">
        <v>8269</v>
      </c>
      <c r="O3282">
        <f t="shared" si="156"/>
        <v>28</v>
      </c>
      <c r="P3282" s="6">
        <f t="shared" si="157"/>
        <v>61</v>
      </c>
      <c r="Q3282" s="12" t="s">
        <v>8315</v>
      </c>
      <c r="R3282" t="s">
        <v>8316</v>
      </c>
      <c r="S3282">
        <f t="shared" si="158"/>
        <v>2015</v>
      </c>
    </row>
    <row r="3283" spans="1:19" ht="32" x14ac:dyDescent="0.2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 s="10">
        <v>42086.75</v>
      </c>
      <c r="J3283" s="10">
        <v>42048.711724537032</v>
      </c>
      <c r="K3283" t="b">
        <v>0</v>
      </c>
      <c r="L3283">
        <v>1</v>
      </c>
      <c r="M3283" t="b">
        <v>0</v>
      </c>
      <c r="N3283" t="s">
        <v>8269</v>
      </c>
      <c r="O3283">
        <f t="shared" si="156"/>
        <v>1</v>
      </c>
      <c r="P3283" s="6">
        <f t="shared" si="157"/>
        <v>10</v>
      </c>
      <c r="Q3283" s="12" t="s">
        <v>8315</v>
      </c>
      <c r="R3283" t="s">
        <v>8316</v>
      </c>
      <c r="S3283">
        <f t="shared" si="158"/>
        <v>2015</v>
      </c>
    </row>
    <row r="3284" spans="1:19" ht="16" x14ac:dyDescent="0.2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 s="10">
        <v>41835.916666666664</v>
      </c>
      <c r="J3284" s="10">
        <v>41813.938715277778</v>
      </c>
      <c r="K3284" t="b">
        <v>0</v>
      </c>
      <c r="L3284">
        <v>6</v>
      </c>
      <c r="M3284" t="b">
        <v>0</v>
      </c>
      <c r="N3284" t="s">
        <v>8269</v>
      </c>
      <c r="O3284">
        <f t="shared" si="156"/>
        <v>18</v>
      </c>
      <c r="P3284" s="6">
        <f t="shared" si="157"/>
        <v>45</v>
      </c>
      <c r="Q3284" s="12" t="s">
        <v>8315</v>
      </c>
      <c r="R3284" t="s">
        <v>8316</v>
      </c>
      <c r="S3284">
        <f t="shared" si="158"/>
        <v>2014</v>
      </c>
    </row>
    <row r="3285" spans="1:19" ht="32" x14ac:dyDescent="0.2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 s="10">
        <v>42084.807384259257</v>
      </c>
      <c r="J3285" s="10">
        <v>42054.849050925928</v>
      </c>
      <c r="K3285" t="b">
        <v>0</v>
      </c>
      <c r="L3285">
        <v>26</v>
      </c>
      <c r="M3285" t="b">
        <v>1</v>
      </c>
      <c r="N3285" t="s">
        <v>8269</v>
      </c>
      <c r="O3285">
        <f t="shared" si="156"/>
        <v>122</v>
      </c>
      <c r="P3285" s="6">
        <f t="shared" si="157"/>
        <v>70.23</v>
      </c>
      <c r="Q3285" s="12" t="s">
        <v>8315</v>
      </c>
      <c r="R3285" t="s">
        <v>8316</v>
      </c>
      <c r="S3285">
        <f t="shared" si="158"/>
        <v>2015</v>
      </c>
    </row>
    <row r="3286" spans="1:19" ht="32" x14ac:dyDescent="0.2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 s="10">
        <v>42095.165972222225</v>
      </c>
      <c r="J3286" s="10">
        <v>42058.904074074075</v>
      </c>
      <c r="K3286" t="b">
        <v>0</v>
      </c>
      <c r="L3286">
        <v>34</v>
      </c>
      <c r="M3286" t="b">
        <v>1</v>
      </c>
      <c r="N3286" t="s">
        <v>8269</v>
      </c>
      <c r="O3286">
        <f t="shared" si="156"/>
        <v>140</v>
      </c>
      <c r="P3286" s="6">
        <f t="shared" si="157"/>
        <v>61.82</v>
      </c>
      <c r="Q3286" s="12" t="s">
        <v>8315</v>
      </c>
      <c r="R3286" t="s">
        <v>8316</v>
      </c>
      <c r="S3286">
        <f t="shared" si="158"/>
        <v>2015</v>
      </c>
    </row>
    <row r="3287" spans="1:19" ht="48" x14ac:dyDescent="0.2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 s="10">
        <v>41837.690081018518</v>
      </c>
      <c r="J3287" s="10">
        <v>41807.690081018518</v>
      </c>
      <c r="K3287" t="b">
        <v>0</v>
      </c>
      <c r="L3287">
        <v>37</v>
      </c>
      <c r="M3287" t="b">
        <v>1</v>
      </c>
      <c r="N3287" t="s">
        <v>8269</v>
      </c>
      <c r="O3287">
        <f t="shared" si="156"/>
        <v>119</v>
      </c>
      <c r="P3287" s="6">
        <f t="shared" si="157"/>
        <v>48.34</v>
      </c>
      <c r="Q3287" s="12" t="s">
        <v>8315</v>
      </c>
      <c r="R3287" t="s">
        <v>8316</v>
      </c>
      <c r="S3287">
        <f t="shared" si="158"/>
        <v>2014</v>
      </c>
    </row>
    <row r="3288" spans="1:19" ht="32" x14ac:dyDescent="0.2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 s="10">
        <v>42230.818055555559</v>
      </c>
      <c r="J3288" s="10">
        <v>42186.01116898148</v>
      </c>
      <c r="K3288" t="b">
        <v>0</v>
      </c>
      <c r="L3288">
        <v>0</v>
      </c>
      <c r="M3288" t="b">
        <v>0</v>
      </c>
      <c r="N3288" t="s">
        <v>8269</v>
      </c>
      <c r="O3288">
        <f t="shared" si="156"/>
        <v>0</v>
      </c>
      <c r="P3288" s="6" t="str">
        <f t="shared" si="157"/>
        <v>0</v>
      </c>
      <c r="Q3288" s="12" t="s">
        <v>8315</v>
      </c>
      <c r="R3288" t="s">
        <v>8316</v>
      </c>
      <c r="S3288">
        <f t="shared" si="158"/>
        <v>2015</v>
      </c>
    </row>
    <row r="3289" spans="1:19" ht="32" x14ac:dyDescent="0.2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 s="10">
        <v>42166.958333333328</v>
      </c>
      <c r="J3289" s="10">
        <v>42124.623877314814</v>
      </c>
      <c r="K3289" t="b">
        <v>0</v>
      </c>
      <c r="L3289">
        <v>7</v>
      </c>
      <c r="M3289" t="b">
        <v>0</v>
      </c>
      <c r="N3289" t="s">
        <v>8269</v>
      </c>
      <c r="O3289">
        <f t="shared" si="156"/>
        <v>12</v>
      </c>
      <c r="P3289" s="6">
        <f t="shared" si="157"/>
        <v>24.71</v>
      </c>
      <c r="Q3289" s="12" t="s">
        <v>8315</v>
      </c>
      <c r="R3289" t="s">
        <v>8316</v>
      </c>
      <c r="S3289">
        <f t="shared" si="158"/>
        <v>2015</v>
      </c>
    </row>
    <row r="3290" spans="1:19" ht="32" x14ac:dyDescent="0.2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 s="10">
        <v>42181.559027777781</v>
      </c>
      <c r="J3290" s="10">
        <v>42143.917743055557</v>
      </c>
      <c r="K3290" t="b">
        <v>0</v>
      </c>
      <c r="L3290">
        <v>16</v>
      </c>
      <c r="M3290" t="b">
        <v>0</v>
      </c>
      <c r="N3290" t="s">
        <v>8269</v>
      </c>
      <c r="O3290">
        <f t="shared" si="156"/>
        <v>67</v>
      </c>
      <c r="P3290" s="6">
        <f t="shared" si="157"/>
        <v>63.13</v>
      </c>
      <c r="Q3290" s="12" t="s">
        <v>8315</v>
      </c>
      <c r="R3290" t="s">
        <v>8316</v>
      </c>
      <c r="S3290">
        <f t="shared" si="158"/>
        <v>2015</v>
      </c>
    </row>
    <row r="3291" spans="1:19" ht="32" x14ac:dyDescent="0.2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 s="10">
        <v>42522.98505787037</v>
      </c>
      <c r="J3291" s="10">
        <v>42492.98505787037</v>
      </c>
      <c r="K3291" t="b">
        <v>0</v>
      </c>
      <c r="L3291">
        <v>1</v>
      </c>
      <c r="M3291" t="b">
        <v>0</v>
      </c>
      <c r="N3291" t="s">
        <v>8269</v>
      </c>
      <c r="O3291">
        <f t="shared" si="156"/>
        <v>0</v>
      </c>
      <c r="P3291" s="6">
        <f t="shared" si="157"/>
        <v>5</v>
      </c>
      <c r="Q3291" s="12" t="s">
        <v>8315</v>
      </c>
      <c r="R3291" t="s">
        <v>8316</v>
      </c>
      <c r="S3291">
        <f t="shared" si="158"/>
        <v>2016</v>
      </c>
    </row>
    <row r="3292" spans="1:19" ht="32" x14ac:dyDescent="0.2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 s="10">
        <v>41951</v>
      </c>
      <c r="J3292" s="10">
        <v>41920.963472222225</v>
      </c>
      <c r="K3292" t="b">
        <v>0</v>
      </c>
      <c r="L3292">
        <v>10</v>
      </c>
      <c r="M3292" t="b">
        <v>0</v>
      </c>
      <c r="N3292" t="s">
        <v>8269</v>
      </c>
      <c r="O3292">
        <f t="shared" si="156"/>
        <v>6</v>
      </c>
      <c r="P3292" s="6">
        <f t="shared" si="157"/>
        <v>9.5</v>
      </c>
      <c r="Q3292" s="12" t="s">
        <v>8315</v>
      </c>
      <c r="R3292" t="s">
        <v>8316</v>
      </c>
      <c r="S3292">
        <f t="shared" si="158"/>
        <v>2014</v>
      </c>
    </row>
    <row r="3293" spans="1:19" ht="16" x14ac:dyDescent="0.2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 s="10">
        <v>42245.08116898148</v>
      </c>
      <c r="J3293" s="10">
        <v>42230.08116898148</v>
      </c>
      <c r="K3293" t="b">
        <v>0</v>
      </c>
      <c r="L3293">
        <v>4</v>
      </c>
      <c r="M3293" t="b">
        <v>0</v>
      </c>
      <c r="N3293" t="s">
        <v>8269</v>
      </c>
      <c r="O3293">
        <f t="shared" si="156"/>
        <v>2</v>
      </c>
      <c r="P3293" s="6">
        <f t="shared" si="157"/>
        <v>8</v>
      </c>
      <c r="Q3293" s="12" t="s">
        <v>8315</v>
      </c>
      <c r="R3293" t="s">
        <v>8316</v>
      </c>
      <c r="S3293">
        <f t="shared" si="158"/>
        <v>2015</v>
      </c>
    </row>
    <row r="3294" spans="1:19" ht="16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 s="10">
        <v>42650.91097222222</v>
      </c>
      <c r="J3294" s="10">
        <v>42620.91097222222</v>
      </c>
      <c r="K3294" t="b">
        <v>0</v>
      </c>
      <c r="L3294">
        <v>4</v>
      </c>
      <c r="M3294" t="b">
        <v>0</v>
      </c>
      <c r="N3294" t="s">
        <v>8269</v>
      </c>
      <c r="O3294">
        <f t="shared" si="156"/>
        <v>9</v>
      </c>
      <c r="P3294" s="6">
        <f t="shared" si="157"/>
        <v>32.5</v>
      </c>
      <c r="Q3294" s="12" t="s">
        <v>8315</v>
      </c>
      <c r="R3294" t="s">
        <v>8316</v>
      </c>
      <c r="S3294">
        <f t="shared" si="158"/>
        <v>2016</v>
      </c>
    </row>
    <row r="3295" spans="1:19" ht="32" x14ac:dyDescent="0.2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 s="10">
        <v>41935.636469907404</v>
      </c>
      <c r="J3295" s="10">
        <v>41905.636469907404</v>
      </c>
      <c r="K3295" t="b">
        <v>0</v>
      </c>
      <c r="L3295">
        <v>1</v>
      </c>
      <c r="M3295" t="b">
        <v>0</v>
      </c>
      <c r="N3295" t="s">
        <v>8269</v>
      </c>
      <c r="O3295">
        <f t="shared" si="156"/>
        <v>0</v>
      </c>
      <c r="P3295" s="6">
        <f t="shared" si="157"/>
        <v>1</v>
      </c>
      <c r="Q3295" s="12" t="s">
        <v>8315</v>
      </c>
      <c r="R3295" t="s">
        <v>8316</v>
      </c>
      <c r="S3295">
        <f t="shared" si="158"/>
        <v>2014</v>
      </c>
    </row>
    <row r="3296" spans="1:19" ht="32" x14ac:dyDescent="0.2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 s="10">
        <v>42554.832638888889</v>
      </c>
      <c r="J3296" s="10">
        <v>42534.933321759258</v>
      </c>
      <c r="K3296" t="b">
        <v>0</v>
      </c>
      <c r="L3296">
        <v>9</v>
      </c>
      <c r="M3296" t="b">
        <v>0</v>
      </c>
      <c r="N3296" t="s">
        <v>8269</v>
      </c>
      <c r="O3296">
        <f t="shared" si="156"/>
        <v>53</v>
      </c>
      <c r="P3296" s="6">
        <f t="shared" si="157"/>
        <v>88.33</v>
      </c>
      <c r="Q3296" s="12" t="s">
        <v>8315</v>
      </c>
      <c r="R3296" t="s">
        <v>8316</v>
      </c>
      <c r="S3296">
        <f t="shared" si="158"/>
        <v>2016</v>
      </c>
    </row>
    <row r="3297" spans="1:19" ht="32" x14ac:dyDescent="0.2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 s="10">
        <v>42377.273611111115</v>
      </c>
      <c r="J3297" s="10">
        <v>42358.573182870372</v>
      </c>
      <c r="K3297" t="b">
        <v>0</v>
      </c>
      <c r="L3297">
        <v>3</v>
      </c>
      <c r="M3297" t="b">
        <v>0</v>
      </c>
      <c r="N3297" t="s">
        <v>8269</v>
      </c>
      <c r="O3297">
        <f t="shared" si="156"/>
        <v>0</v>
      </c>
      <c r="P3297" s="6">
        <f t="shared" si="157"/>
        <v>1</v>
      </c>
      <c r="Q3297" s="12" t="s">
        <v>8315</v>
      </c>
      <c r="R3297" t="s">
        <v>8316</v>
      </c>
      <c r="S3297">
        <f t="shared" si="158"/>
        <v>2015</v>
      </c>
    </row>
    <row r="3298" spans="1:19" ht="32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 s="10">
        <v>42523.916666666672</v>
      </c>
      <c r="J3298" s="10">
        <v>42511.741944444446</v>
      </c>
      <c r="K3298" t="b">
        <v>0</v>
      </c>
      <c r="L3298">
        <v>49</v>
      </c>
      <c r="M3298" t="b">
        <v>1</v>
      </c>
      <c r="N3298" t="s">
        <v>8269</v>
      </c>
      <c r="O3298">
        <f t="shared" si="156"/>
        <v>109</v>
      </c>
      <c r="P3298" s="6">
        <f t="shared" si="157"/>
        <v>34.409999999999997</v>
      </c>
      <c r="Q3298" s="12" t="s">
        <v>8315</v>
      </c>
      <c r="R3298" t="s">
        <v>8316</v>
      </c>
      <c r="S3298">
        <f t="shared" si="158"/>
        <v>2016</v>
      </c>
    </row>
    <row r="3299" spans="1:19" ht="32" x14ac:dyDescent="0.2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 s="10">
        <v>42705.735902777778</v>
      </c>
      <c r="J3299" s="10">
        <v>42675.694236111114</v>
      </c>
      <c r="K3299" t="b">
        <v>0</v>
      </c>
      <c r="L3299">
        <v>69</v>
      </c>
      <c r="M3299" t="b">
        <v>1</v>
      </c>
      <c r="N3299" t="s">
        <v>8269</v>
      </c>
      <c r="O3299">
        <f t="shared" si="156"/>
        <v>103</v>
      </c>
      <c r="P3299" s="6">
        <f t="shared" si="157"/>
        <v>23.87</v>
      </c>
      <c r="Q3299" s="12" t="s">
        <v>8315</v>
      </c>
      <c r="R3299" t="s">
        <v>8316</v>
      </c>
      <c r="S3299">
        <f t="shared" si="158"/>
        <v>2016</v>
      </c>
    </row>
    <row r="3300" spans="1:19" ht="32" x14ac:dyDescent="0.2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 s="10">
        <v>42617.066921296297</v>
      </c>
      <c r="J3300" s="10">
        <v>42592.066921296297</v>
      </c>
      <c r="K3300" t="b">
        <v>0</v>
      </c>
      <c r="L3300">
        <v>36</v>
      </c>
      <c r="M3300" t="b">
        <v>1</v>
      </c>
      <c r="N3300" t="s">
        <v>8269</v>
      </c>
      <c r="O3300">
        <f t="shared" si="156"/>
        <v>126</v>
      </c>
      <c r="P3300" s="6">
        <f t="shared" si="157"/>
        <v>55.97</v>
      </c>
      <c r="Q3300" s="12" t="s">
        <v>8315</v>
      </c>
      <c r="R3300" t="s">
        <v>8316</v>
      </c>
      <c r="S3300">
        <f t="shared" si="158"/>
        <v>2016</v>
      </c>
    </row>
    <row r="3301" spans="1:19" ht="32" x14ac:dyDescent="0.2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 s="10">
        <v>41807.191875000004</v>
      </c>
      <c r="J3301" s="10">
        <v>41793.191875000004</v>
      </c>
      <c r="K3301" t="b">
        <v>0</v>
      </c>
      <c r="L3301">
        <v>4</v>
      </c>
      <c r="M3301" t="b">
        <v>0</v>
      </c>
      <c r="N3301" t="s">
        <v>8269</v>
      </c>
      <c r="O3301">
        <f t="shared" si="156"/>
        <v>11</v>
      </c>
      <c r="P3301" s="6">
        <f t="shared" si="157"/>
        <v>42.5</v>
      </c>
      <c r="Q3301" s="12" t="s">
        <v>8315</v>
      </c>
      <c r="R3301" t="s">
        <v>8316</v>
      </c>
      <c r="S3301">
        <f t="shared" si="158"/>
        <v>2014</v>
      </c>
    </row>
    <row r="3302" spans="1:19" ht="32" x14ac:dyDescent="0.2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 s="10">
        <v>42020.506377314814</v>
      </c>
      <c r="J3302" s="10">
        <v>41990.506377314814</v>
      </c>
      <c r="K3302" t="b">
        <v>0</v>
      </c>
      <c r="L3302">
        <v>8</v>
      </c>
      <c r="M3302" t="b">
        <v>0</v>
      </c>
      <c r="N3302" t="s">
        <v>8269</v>
      </c>
      <c r="O3302">
        <f t="shared" si="156"/>
        <v>13</v>
      </c>
      <c r="P3302" s="6">
        <f t="shared" si="157"/>
        <v>25.5</v>
      </c>
      <c r="Q3302" s="12" t="s">
        <v>8315</v>
      </c>
      <c r="R3302" t="s">
        <v>8316</v>
      </c>
      <c r="S3302">
        <f t="shared" si="158"/>
        <v>2014</v>
      </c>
    </row>
    <row r="3303" spans="1:19" ht="32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 s="10">
        <v>42402.693055555559</v>
      </c>
      <c r="J3303" s="10">
        <v>42372.693055555559</v>
      </c>
      <c r="K3303" t="b">
        <v>0</v>
      </c>
      <c r="L3303">
        <v>30</v>
      </c>
      <c r="M3303" t="b">
        <v>1</v>
      </c>
      <c r="N3303" t="s">
        <v>8269</v>
      </c>
      <c r="O3303">
        <f t="shared" si="156"/>
        <v>101</v>
      </c>
      <c r="P3303" s="6">
        <f t="shared" si="157"/>
        <v>55.33</v>
      </c>
      <c r="Q3303" s="12" t="s">
        <v>8315</v>
      </c>
      <c r="R3303" t="s">
        <v>8316</v>
      </c>
      <c r="S3303">
        <f t="shared" si="158"/>
        <v>2016</v>
      </c>
    </row>
    <row r="3304" spans="1:19" ht="32" x14ac:dyDescent="0.2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 s="10">
        <v>42518.905555555553</v>
      </c>
      <c r="J3304" s="10">
        <v>42459.15861111111</v>
      </c>
      <c r="K3304" t="b">
        <v>0</v>
      </c>
      <c r="L3304">
        <v>42</v>
      </c>
      <c r="M3304" t="b">
        <v>1</v>
      </c>
      <c r="N3304" t="s">
        <v>8269</v>
      </c>
      <c r="O3304">
        <f t="shared" si="156"/>
        <v>102</v>
      </c>
      <c r="P3304" s="6">
        <f t="shared" si="157"/>
        <v>40.24</v>
      </c>
      <c r="Q3304" s="12" t="s">
        <v>8315</v>
      </c>
      <c r="R3304" t="s">
        <v>8316</v>
      </c>
      <c r="S3304">
        <f t="shared" si="158"/>
        <v>2016</v>
      </c>
    </row>
    <row r="3305" spans="1:19" ht="32" x14ac:dyDescent="0.2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 s="10">
        <v>42753.50136574074</v>
      </c>
      <c r="J3305" s="10">
        <v>42733.50136574074</v>
      </c>
      <c r="K3305" t="b">
        <v>0</v>
      </c>
      <c r="L3305">
        <v>37</v>
      </c>
      <c r="M3305" t="b">
        <v>1</v>
      </c>
      <c r="N3305" t="s">
        <v>8269</v>
      </c>
      <c r="O3305">
        <f t="shared" si="156"/>
        <v>101</v>
      </c>
      <c r="P3305" s="6">
        <f t="shared" si="157"/>
        <v>45.11</v>
      </c>
      <c r="Q3305" s="12" t="s">
        <v>8315</v>
      </c>
      <c r="R3305" t="s">
        <v>8316</v>
      </c>
      <c r="S3305">
        <f t="shared" si="158"/>
        <v>2016</v>
      </c>
    </row>
    <row r="3306" spans="1:19" ht="32" x14ac:dyDescent="0.2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 s="10">
        <v>42431.672372685185</v>
      </c>
      <c r="J3306" s="10">
        <v>42401.672372685185</v>
      </c>
      <c r="K3306" t="b">
        <v>0</v>
      </c>
      <c r="L3306">
        <v>3</v>
      </c>
      <c r="M3306" t="b">
        <v>0</v>
      </c>
      <c r="N3306" t="s">
        <v>8269</v>
      </c>
      <c r="O3306">
        <f t="shared" si="156"/>
        <v>4</v>
      </c>
      <c r="P3306" s="6">
        <f t="shared" si="157"/>
        <v>23</v>
      </c>
      <c r="Q3306" s="12" t="s">
        <v>8315</v>
      </c>
      <c r="R3306" t="s">
        <v>8316</v>
      </c>
      <c r="S3306">
        <f t="shared" si="158"/>
        <v>2016</v>
      </c>
    </row>
    <row r="3307" spans="1:19" ht="32" x14ac:dyDescent="0.2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 s="10">
        <v>42283.957638888889</v>
      </c>
      <c r="J3307" s="10">
        <v>42256.764212962968</v>
      </c>
      <c r="K3307" t="b">
        <v>0</v>
      </c>
      <c r="L3307">
        <v>52</v>
      </c>
      <c r="M3307" t="b">
        <v>1</v>
      </c>
      <c r="N3307" t="s">
        <v>8269</v>
      </c>
      <c r="O3307">
        <f t="shared" si="156"/>
        <v>110</v>
      </c>
      <c r="P3307" s="6">
        <f t="shared" si="157"/>
        <v>35.96</v>
      </c>
      <c r="Q3307" s="12" t="s">
        <v>8315</v>
      </c>
      <c r="R3307" t="s">
        <v>8316</v>
      </c>
      <c r="S3307">
        <f t="shared" si="158"/>
        <v>2015</v>
      </c>
    </row>
    <row r="3308" spans="1:19" ht="32" x14ac:dyDescent="0.2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 s="10">
        <v>41938.029861111107</v>
      </c>
      <c r="J3308" s="10">
        <v>41894.91375</v>
      </c>
      <c r="K3308" t="b">
        <v>0</v>
      </c>
      <c r="L3308">
        <v>45</v>
      </c>
      <c r="M3308" t="b">
        <v>1</v>
      </c>
      <c r="N3308" t="s">
        <v>8269</v>
      </c>
      <c r="O3308">
        <f t="shared" si="156"/>
        <v>100</v>
      </c>
      <c r="P3308" s="6">
        <f t="shared" si="157"/>
        <v>37.78</v>
      </c>
      <c r="Q3308" s="12" t="s">
        <v>8315</v>
      </c>
      <c r="R3308" t="s">
        <v>8316</v>
      </c>
      <c r="S3308">
        <f t="shared" si="158"/>
        <v>2014</v>
      </c>
    </row>
    <row r="3309" spans="1:19" ht="32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 s="10">
        <v>42800.290590277778</v>
      </c>
      <c r="J3309" s="10">
        <v>42770.290590277778</v>
      </c>
      <c r="K3309" t="b">
        <v>0</v>
      </c>
      <c r="L3309">
        <v>10</v>
      </c>
      <c r="M3309" t="b">
        <v>0</v>
      </c>
      <c r="N3309" t="s">
        <v>8269</v>
      </c>
      <c r="O3309">
        <f t="shared" si="156"/>
        <v>24</v>
      </c>
      <c r="P3309" s="6">
        <f t="shared" si="157"/>
        <v>41</v>
      </c>
      <c r="Q3309" s="12" t="s">
        <v>8315</v>
      </c>
      <c r="R3309" t="s">
        <v>8316</v>
      </c>
      <c r="S3309">
        <f t="shared" si="158"/>
        <v>2017</v>
      </c>
    </row>
    <row r="3310" spans="1:19" ht="32" x14ac:dyDescent="0.2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 s="10">
        <v>42500.470138888893</v>
      </c>
      <c r="J3310" s="10">
        <v>42489.619525462964</v>
      </c>
      <c r="K3310" t="b">
        <v>0</v>
      </c>
      <c r="L3310">
        <v>15</v>
      </c>
      <c r="M3310" t="b">
        <v>1</v>
      </c>
      <c r="N3310" t="s">
        <v>8269</v>
      </c>
      <c r="O3310">
        <f t="shared" si="156"/>
        <v>126</v>
      </c>
      <c r="P3310" s="6">
        <f t="shared" si="157"/>
        <v>147.33000000000001</v>
      </c>
      <c r="Q3310" s="12" t="s">
        <v>8315</v>
      </c>
      <c r="R3310" t="s">
        <v>8316</v>
      </c>
      <c r="S3310">
        <f t="shared" si="158"/>
        <v>2016</v>
      </c>
    </row>
    <row r="3311" spans="1:19" ht="32" x14ac:dyDescent="0.2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 s="10">
        <v>42544.782638888893</v>
      </c>
      <c r="J3311" s="10">
        <v>42524.782638888893</v>
      </c>
      <c r="K3311" t="b">
        <v>0</v>
      </c>
      <c r="L3311">
        <v>30</v>
      </c>
      <c r="M3311" t="b">
        <v>1</v>
      </c>
      <c r="N3311" t="s">
        <v>8269</v>
      </c>
      <c r="O3311">
        <f t="shared" si="156"/>
        <v>112</v>
      </c>
      <c r="P3311" s="6">
        <f t="shared" si="157"/>
        <v>65.17</v>
      </c>
      <c r="Q3311" s="12" t="s">
        <v>8315</v>
      </c>
      <c r="R3311" t="s">
        <v>8316</v>
      </c>
      <c r="S3311">
        <f t="shared" si="158"/>
        <v>2016</v>
      </c>
    </row>
    <row r="3312" spans="1:19" ht="32" x14ac:dyDescent="0.2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 s="10">
        <v>42336.890520833331</v>
      </c>
      <c r="J3312" s="10">
        <v>42306.848854166667</v>
      </c>
      <c r="K3312" t="b">
        <v>0</v>
      </c>
      <c r="L3312">
        <v>8</v>
      </c>
      <c r="M3312" t="b">
        <v>0</v>
      </c>
      <c r="N3312" t="s">
        <v>8269</v>
      </c>
      <c r="O3312">
        <f t="shared" si="156"/>
        <v>24</v>
      </c>
      <c r="P3312" s="6">
        <f t="shared" si="157"/>
        <v>53.13</v>
      </c>
      <c r="Q3312" s="12" t="s">
        <v>8315</v>
      </c>
      <c r="R3312" t="s">
        <v>8316</v>
      </c>
      <c r="S3312">
        <f t="shared" si="158"/>
        <v>2015</v>
      </c>
    </row>
    <row r="3313" spans="1:19" ht="32" x14ac:dyDescent="0.2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 s="10">
        <v>42182.768819444449</v>
      </c>
      <c r="J3313" s="10">
        <v>42142.768819444449</v>
      </c>
      <c r="K3313" t="b">
        <v>0</v>
      </c>
      <c r="L3313">
        <v>14</v>
      </c>
      <c r="M3313" t="b">
        <v>0</v>
      </c>
      <c r="N3313" t="s">
        <v>8269</v>
      </c>
      <c r="O3313">
        <f t="shared" si="156"/>
        <v>37</v>
      </c>
      <c r="P3313" s="6">
        <f t="shared" si="157"/>
        <v>46.93</v>
      </c>
      <c r="Q3313" s="12" t="s">
        <v>8315</v>
      </c>
      <c r="R3313" t="s">
        <v>8316</v>
      </c>
      <c r="S3313">
        <f t="shared" si="158"/>
        <v>2015</v>
      </c>
    </row>
    <row r="3314" spans="1:19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 s="10">
        <v>41913.166666666664</v>
      </c>
      <c r="J3314" s="10">
        <v>41891.665324074071</v>
      </c>
      <c r="K3314" t="b">
        <v>1</v>
      </c>
      <c r="L3314">
        <v>57</v>
      </c>
      <c r="M3314" t="b">
        <v>1</v>
      </c>
      <c r="N3314" t="s">
        <v>8269</v>
      </c>
      <c r="O3314">
        <f t="shared" si="156"/>
        <v>131</v>
      </c>
      <c r="P3314" s="6">
        <f t="shared" si="157"/>
        <v>41.42</v>
      </c>
      <c r="Q3314" s="12" t="s">
        <v>8315</v>
      </c>
      <c r="R3314" t="s">
        <v>8316</v>
      </c>
      <c r="S3314">
        <f t="shared" si="158"/>
        <v>2014</v>
      </c>
    </row>
    <row r="3315" spans="1:19" ht="32" x14ac:dyDescent="0.2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 s="10">
        <v>42197.533159722225</v>
      </c>
      <c r="J3315" s="10">
        <v>42167.533159722225</v>
      </c>
      <c r="K3315" t="b">
        <v>1</v>
      </c>
      <c r="L3315">
        <v>30</v>
      </c>
      <c r="M3315" t="b">
        <v>1</v>
      </c>
      <c r="N3315" t="s">
        <v>8269</v>
      </c>
      <c r="O3315">
        <f t="shared" si="156"/>
        <v>102</v>
      </c>
      <c r="P3315" s="6">
        <f t="shared" si="157"/>
        <v>61</v>
      </c>
      <c r="Q3315" s="12" t="s">
        <v>8315</v>
      </c>
      <c r="R3315" t="s">
        <v>8316</v>
      </c>
      <c r="S3315">
        <f t="shared" si="158"/>
        <v>2015</v>
      </c>
    </row>
    <row r="3316" spans="1:19" ht="32" x14ac:dyDescent="0.2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 s="10">
        <v>42044.1875</v>
      </c>
      <c r="J3316" s="10">
        <v>42017.88045138889</v>
      </c>
      <c r="K3316" t="b">
        <v>1</v>
      </c>
      <c r="L3316">
        <v>12</v>
      </c>
      <c r="M3316" t="b">
        <v>1</v>
      </c>
      <c r="N3316" t="s">
        <v>8269</v>
      </c>
      <c r="O3316">
        <f t="shared" si="156"/>
        <v>100</v>
      </c>
      <c r="P3316" s="6">
        <f t="shared" si="157"/>
        <v>150.41999999999999</v>
      </c>
      <c r="Q3316" s="12" t="s">
        <v>8315</v>
      </c>
      <c r="R3316" t="s">
        <v>8316</v>
      </c>
      <c r="S3316">
        <f t="shared" si="158"/>
        <v>2015</v>
      </c>
    </row>
    <row r="3317" spans="1:19" ht="32" x14ac:dyDescent="0.2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 s="10">
        <v>42091.609768518523</v>
      </c>
      <c r="J3317" s="10">
        <v>42056.65143518518</v>
      </c>
      <c r="K3317" t="b">
        <v>0</v>
      </c>
      <c r="L3317">
        <v>35</v>
      </c>
      <c r="M3317" t="b">
        <v>1</v>
      </c>
      <c r="N3317" t="s">
        <v>8269</v>
      </c>
      <c r="O3317">
        <f t="shared" si="156"/>
        <v>116</v>
      </c>
      <c r="P3317" s="6">
        <f t="shared" si="157"/>
        <v>59.6</v>
      </c>
      <c r="Q3317" s="12" t="s">
        <v>8315</v>
      </c>
      <c r="R3317" t="s">
        <v>8316</v>
      </c>
      <c r="S3317">
        <f t="shared" si="158"/>
        <v>2015</v>
      </c>
    </row>
    <row r="3318" spans="1:19" ht="32" x14ac:dyDescent="0.2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 s="10">
        <v>41825.041666666664</v>
      </c>
      <c r="J3318" s="10">
        <v>41822.57503472222</v>
      </c>
      <c r="K3318" t="b">
        <v>0</v>
      </c>
      <c r="L3318">
        <v>9</v>
      </c>
      <c r="M3318" t="b">
        <v>1</v>
      </c>
      <c r="N3318" t="s">
        <v>8269</v>
      </c>
      <c r="O3318">
        <f t="shared" si="156"/>
        <v>146</v>
      </c>
      <c r="P3318" s="6">
        <f t="shared" si="157"/>
        <v>292.77999999999997</v>
      </c>
      <c r="Q3318" s="12" t="s">
        <v>8315</v>
      </c>
      <c r="R3318" t="s">
        <v>8316</v>
      </c>
      <c r="S3318">
        <f t="shared" si="158"/>
        <v>2014</v>
      </c>
    </row>
    <row r="3319" spans="1:19" ht="32" x14ac:dyDescent="0.2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 s="10">
        <v>42141.125</v>
      </c>
      <c r="J3319" s="10">
        <v>42128.736608796295</v>
      </c>
      <c r="K3319" t="b">
        <v>0</v>
      </c>
      <c r="L3319">
        <v>39</v>
      </c>
      <c r="M3319" t="b">
        <v>1</v>
      </c>
      <c r="N3319" t="s">
        <v>8269</v>
      </c>
      <c r="O3319">
        <f t="shared" si="156"/>
        <v>115</v>
      </c>
      <c r="P3319" s="6">
        <f t="shared" si="157"/>
        <v>53.23</v>
      </c>
      <c r="Q3319" s="12" t="s">
        <v>8315</v>
      </c>
      <c r="R3319" t="s">
        <v>8316</v>
      </c>
      <c r="S3319">
        <f t="shared" si="158"/>
        <v>2015</v>
      </c>
    </row>
    <row r="3320" spans="1:19" ht="16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 s="10">
        <v>41778.476724537039</v>
      </c>
      <c r="J3320" s="10">
        <v>41755.476724537039</v>
      </c>
      <c r="K3320" t="b">
        <v>0</v>
      </c>
      <c r="L3320">
        <v>7</v>
      </c>
      <c r="M3320" t="b">
        <v>0</v>
      </c>
      <c r="N3320" t="s">
        <v>8269</v>
      </c>
      <c r="O3320">
        <f t="shared" si="156"/>
        <v>8</v>
      </c>
      <c r="P3320" s="6">
        <f t="shared" si="157"/>
        <v>20.71</v>
      </c>
      <c r="Q3320" s="12" t="s">
        <v>8315</v>
      </c>
      <c r="R3320" t="s">
        <v>8316</v>
      </c>
      <c r="S3320">
        <f t="shared" si="158"/>
        <v>2014</v>
      </c>
    </row>
    <row r="3321" spans="1:19" ht="32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 s="10">
        <v>41504.625</v>
      </c>
      <c r="J3321" s="10">
        <v>41477.930914351848</v>
      </c>
      <c r="K3321" t="b">
        <v>1</v>
      </c>
      <c r="L3321">
        <v>55</v>
      </c>
      <c r="M3321" t="b">
        <v>1</v>
      </c>
      <c r="N3321" t="s">
        <v>8269</v>
      </c>
      <c r="O3321">
        <f t="shared" si="156"/>
        <v>115</v>
      </c>
      <c r="P3321" s="6">
        <f t="shared" si="157"/>
        <v>39.67</v>
      </c>
      <c r="Q3321" s="12" t="s">
        <v>8315</v>
      </c>
      <c r="R3321" t="s">
        <v>8316</v>
      </c>
      <c r="S3321">
        <f t="shared" si="158"/>
        <v>2013</v>
      </c>
    </row>
    <row r="3322" spans="1:19" ht="32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 s="10">
        <v>41891.700925925928</v>
      </c>
      <c r="J3322" s="10">
        <v>41851.700925925928</v>
      </c>
      <c r="K3322" t="b">
        <v>0</v>
      </c>
      <c r="L3322">
        <v>3</v>
      </c>
      <c r="M3322" t="b">
        <v>0</v>
      </c>
      <c r="N3322" t="s">
        <v>8269</v>
      </c>
      <c r="O3322">
        <f t="shared" si="156"/>
        <v>4</v>
      </c>
      <c r="P3322" s="6">
        <f t="shared" si="157"/>
        <v>25</v>
      </c>
      <c r="Q3322" s="12" t="s">
        <v>8315</v>
      </c>
      <c r="R3322" t="s">
        <v>8316</v>
      </c>
      <c r="S3322">
        <f t="shared" si="158"/>
        <v>2014</v>
      </c>
    </row>
    <row r="3323" spans="1:19" ht="32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 s="10">
        <v>42459.950057870374</v>
      </c>
      <c r="J3323" s="10">
        <v>42429.991724537038</v>
      </c>
      <c r="K3323" t="b">
        <v>0</v>
      </c>
      <c r="L3323">
        <v>21</v>
      </c>
      <c r="M3323" t="b">
        <v>1</v>
      </c>
      <c r="N3323" t="s">
        <v>8269</v>
      </c>
      <c r="O3323">
        <f t="shared" si="156"/>
        <v>153</v>
      </c>
      <c r="P3323" s="6">
        <f t="shared" si="157"/>
        <v>143.1</v>
      </c>
      <c r="Q3323" s="12" t="s">
        <v>8315</v>
      </c>
      <c r="R3323" t="s">
        <v>8316</v>
      </c>
      <c r="S3323">
        <f t="shared" si="158"/>
        <v>2016</v>
      </c>
    </row>
    <row r="3324" spans="1:19" ht="32" x14ac:dyDescent="0.2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 s="10">
        <v>42506.43478009259</v>
      </c>
      <c r="J3324" s="10">
        <v>42482.43478009259</v>
      </c>
      <c r="K3324" t="b">
        <v>0</v>
      </c>
      <c r="L3324">
        <v>17</v>
      </c>
      <c r="M3324" t="b">
        <v>1</v>
      </c>
      <c r="N3324" t="s">
        <v>8269</v>
      </c>
      <c r="O3324">
        <f t="shared" si="156"/>
        <v>100</v>
      </c>
      <c r="P3324" s="6">
        <f t="shared" si="157"/>
        <v>117.88</v>
      </c>
      <c r="Q3324" s="12" t="s">
        <v>8315</v>
      </c>
      <c r="R3324" t="s">
        <v>8316</v>
      </c>
      <c r="S3324">
        <f t="shared" si="158"/>
        <v>2016</v>
      </c>
    </row>
    <row r="3325" spans="1:19" ht="32" x14ac:dyDescent="0.2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 s="10">
        <v>42741.54519675926</v>
      </c>
      <c r="J3325" s="10">
        <v>42711.54519675926</v>
      </c>
      <c r="K3325" t="b">
        <v>0</v>
      </c>
      <c r="L3325">
        <v>59</v>
      </c>
      <c r="M3325" t="b">
        <v>1</v>
      </c>
      <c r="N3325" t="s">
        <v>8269</v>
      </c>
      <c r="O3325">
        <f t="shared" si="156"/>
        <v>103</v>
      </c>
      <c r="P3325" s="6">
        <f t="shared" si="157"/>
        <v>34.75</v>
      </c>
      <c r="Q3325" s="12" t="s">
        <v>8315</v>
      </c>
      <c r="R3325" t="s">
        <v>8316</v>
      </c>
      <c r="S3325">
        <f t="shared" si="158"/>
        <v>2016</v>
      </c>
    </row>
    <row r="3326" spans="1:19" ht="32" x14ac:dyDescent="0.2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 s="10">
        <v>42312.810081018513</v>
      </c>
      <c r="J3326" s="10">
        <v>42282.768414351856</v>
      </c>
      <c r="K3326" t="b">
        <v>0</v>
      </c>
      <c r="L3326">
        <v>59</v>
      </c>
      <c r="M3326" t="b">
        <v>1</v>
      </c>
      <c r="N3326" t="s">
        <v>8269</v>
      </c>
      <c r="O3326">
        <f t="shared" si="156"/>
        <v>121</v>
      </c>
      <c r="P3326" s="6">
        <f t="shared" si="157"/>
        <v>40.85</v>
      </c>
      <c r="Q3326" s="12" t="s">
        <v>8315</v>
      </c>
      <c r="R3326" t="s">
        <v>8316</v>
      </c>
      <c r="S3326">
        <f t="shared" si="158"/>
        <v>2015</v>
      </c>
    </row>
    <row r="3327" spans="1:19" ht="32" x14ac:dyDescent="0.2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 s="10">
        <v>42735.707638888889</v>
      </c>
      <c r="J3327" s="10">
        <v>42712.23474537037</v>
      </c>
      <c r="K3327" t="b">
        <v>0</v>
      </c>
      <c r="L3327">
        <v>31</v>
      </c>
      <c r="M3327" t="b">
        <v>1</v>
      </c>
      <c r="N3327" t="s">
        <v>8269</v>
      </c>
      <c r="O3327">
        <f t="shared" si="156"/>
        <v>101</v>
      </c>
      <c r="P3327" s="6">
        <f t="shared" si="157"/>
        <v>65.16</v>
      </c>
      <c r="Q3327" s="12" t="s">
        <v>8315</v>
      </c>
      <c r="R3327" t="s">
        <v>8316</v>
      </c>
      <c r="S3327">
        <f t="shared" si="158"/>
        <v>2016</v>
      </c>
    </row>
    <row r="3328" spans="1:19" ht="32" x14ac:dyDescent="0.2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 s="10">
        <v>42175.583043981482</v>
      </c>
      <c r="J3328" s="10">
        <v>42160.583043981482</v>
      </c>
      <c r="K3328" t="b">
        <v>0</v>
      </c>
      <c r="L3328">
        <v>63</v>
      </c>
      <c r="M3328" t="b">
        <v>1</v>
      </c>
      <c r="N3328" t="s">
        <v>8269</v>
      </c>
      <c r="O3328">
        <f t="shared" si="156"/>
        <v>102</v>
      </c>
      <c r="P3328" s="6">
        <f t="shared" si="157"/>
        <v>32.270000000000003</v>
      </c>
      <c r="Q3328" s="12" t="s">
        <v>8315</v>
      </c>
      <c r="R3328" t="s">
        <v>8316</v>
      </c>
      <c r="S3328">
        <f t="shared" si="158"/>
        <v>2015</v>
      </c>
    </row>
    <row r="3329" spans="1:19" ht="32" x14ac:dyDescent="0.2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 s="10">
        <v>42488.680925925924</v>
      </c>
      <c r="J3329" s="10">
        <v>42458.680925925924</v>
      </c>
      <c r="K3329" t="b">
        <v>0</v>
      </c>
      <c r="L3329">
        <v>33</v>
      </c>
      <c r="M3329" t="b">
        <v>1</v>
      </c>
      <c r="N3329" t="s">
        <v>8269</v>
      </c>
      <c r="O3329">
        <f t="shared" si="156"/>
        <v>105</v>
      </c>
      <c r="P3329" s="6">
        <f t="shared" si="157"/>
        <v>63.42</v>
      </c>
      <c r="Q3329" s="12" t="s">
        <v>8315</v>
      </c>
      <c r="R3329" t="s">
        <v>8316</v>
      </c>
      <c r="S3329">
        <f t="shared" si="158"/>
        <v>2016</v>
      </c>
    </row>
    <row r="3330" spans="1:19" ht="32" x14ac:dyDescent="0.2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 s="10">
        <v>42206.125</v>
      </c>
      <c r="J3330" s="10">
        <v>42195.749745370369</v>
      </c>
      <c r="K3330" t="b">
        <v>0</v>
      </c>
      <c r="L3330">
        <v>29</v>
      </c>
      <c r="M3330" t="b">
        <v>1</v>
      </c>
      <c r="N3330" t="s">
        <v>8269</v>
      </c>
      <c r="O3330">
        <f t="shared" si="156"/>
        <v>103</v>
      </c>
      <c r="P3330" s="6">
        <f t="shared" si="157"/>
        <v>70.86</v>
      </c>
      <c r="Q3330" s="12" t="s">
        <v>8315</v>
      </c>
      <c r="R3330" t="s">
        <v>8316</v>
      </c>
      <c r="S3330">
        <f t="shared" si="158"/>
        <v>2015</v>
      </c>
    </row>
    <row r="3331" spans="1:19" ht="16" x14ac:dyDescent="0.2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 s="10">
        <v>42580.701886574076</v>
      </c>
      <c r="J3331" s="10">
        <v>42550.701886574076</v>
      </c>
      <c r="K3331" t="b">
        <v>0</v>
      </c>
      <c r="L3331">
        <v>20</v>
      </c>
      <c r="M3331" t="b">
        <v>1</v>
      </c>
      <c r="N3331" t="s">
        <v>8269</v>
      </c>
      <c r="O3331">
        <f t="shared" si="156"/>
        <v>103</v>
      </c>
      <c r="P3331" s="6">
        <f t="shared" si="157"/>
        <v>102.5</v>
      </c>
      <c r="Q3331" s="12" t="s">
        <v>8315</v>
      </c>
      <c r="R3331" t="s">
        <v>8316</v>
      </c>
      <c r="S3331">
        <f t="shared" si="158"/>
        <v>2016</v>
      </c>
    </row>
    <row r="3332" spans="1:19" ht="32" x14ac:dyDescent="0.2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 s="10">
        <v>42622.166666666672</v>
      </c>
      <c r="J3332" s="10">
        <v>42591.899988425925</v>
      </c>
      <c r="K3332" t="b">
        <v>0</v>
      </c>
      <c r="L3332">
        <v>28</v>
      </c>
      <c r="M3332" t="b">
        <v>1</v>
      </c>
      <c r="N3332" t="s">
        <v>8269</v>
      </c>
      <c r="O3332">
        <f t="shared" si="156"/>
        <v>103</v>
      </c>
      <c r="P3332" s="6">
        <f t="shared" si="157"/>
        <v>73.209999999999994</v>
      </c>
      <c r="Q3332" s="12" t="s">
        <v>8315</v>
      </c>
      <c r="R3332" t="s">
        <v>8316</v>
      </c>
      <c r="S3332">
        <f t="shared" si="158"/>
        <v>2016</v>
      </c>
    </row>
    <row r="3333" spans="1:19" ht="32" x14ac:dyDescent="0.2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 s="10">
        <v>42228.231006944443</v>
      </c>
      <c r="J3333" s="10">
        <v>42183.231006944443</v>
      </c>
      <c r="K3333" t="b">
        <v>0</v>
      </c>
      <c r="L3333">
        <v>24</v>
      </c>
      <c r="M3333" t="b">
        <v>1</v>
      </c>
      <c r="N3333" t="s">
        <v>8269</v>
      </c>
      <c r="O3333">
        <f t="shared" si="156"/>
        <v>108</v>
      </c>
      <c r="P3333" s="6">
        <f t="shared" si="157"/>
        <v>89.67</v>
      </c>
      <c r="Q3333" s="12" t="s">
        <v>8315</v>
      </c>
      <c r="R3333" t="s">
        <v>8316</v>
      </c>
      <c r="S3333">
        <f t="shared" si="158"/>
        <v>2015</v>
      </c>
    </row>
    <row r="3334" spans="1:19" ht="32" x14ac:dyDescent="0.2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 s="10">
        <v>42195.291666666672</v>
      </c>
      <c r="J3334" s="10">
        <v>42171.034861111111</v>
      </c>
      <c r="K3334" t="b">
        <v>0</v>
      </c>
      <c r="L3334">
        <v>19</v>
      </c>
      <c r="M3334" t="b">
        <v>1</v>
      </c>
      <c r="N3334" t="s">
        <v>8269</v>
      </c>
      <c r="O3334">
        <f t="shared" si="156"/>
        <v>108</v>
      </c>
      <c r="P3334" s="6">
        <f t="shared" si="157"/>
        <v>113.42</v>
      </c>
      <c r="Q3334" s="12" t="s">
        <v>8315</v>
      </c>
      <c r="R3334" t="s">
        <v>8316</v>
      </c>
      <c r="S3334">
        <f t="shared" si="158"/>
        <v>2015</v>
      </c>
    </row>
    <row r="3335" spans="1:19" ht="32" x14ac:dyDescent="0.2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 s="10">
        <v>42524.6875</v>
      </c>
      <c r="J3335" s="10">
        <v>42494.683634259258</v>
      </c>
      <c r="K3335" t="b">
        <v>0</v>
      </c>
      <c r="L3335">
        <v>23</v>
      </c>
      <c r="M3335" t="b">
        <v>1</v>
      </c>
      <c r="N3335" t="s">
        <v>8269</v>
      </c>
      <c r="O3335">
        <f t="shared" si="156"/>
        <v>120</v>
      </c>
      <c r="P3335" s="6">
        <f t="shared" si="157"/>
        <v>104.57</v>
      </c>
      <c r="Q3335" s="12" t="s">
        <v>8315</v>
      </c>
      <c r="R3335" t="s">
        <v>8316</v>
      </c>
      <c r="S3335">
        <f t="shared" si="158"/>
        <v>2016</v>
      </c>
    </row>
    <row r="3336" spans="1:19" ht="32" x14ac:dyDescent="0.2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 s="10">
        <v>41864.916666666664</v>
      </c>
      <c r="J3336" s="10">
        <v>41842.607592592591</v>
      </c>
      <c r="K3336" t="b">
        <v>0</v>
      </c>
      <c r="L3336">
        <v>54</v>
      </c>
      <c r="M3336" t="b">
        <v>1</v>
      </c>
      <c r="N3336" t="s">
        <v>8269</v>
      </c>
      <c r="O3336">
        <f t="shared" si="156"/>
        <v>120</v>
      </c>
      <c r="P3336" s="6">
        <f t="shared" si="157"/>
        <v>44.54</v>
      </c>
      <c r="Q3336" s="12" t="s">
        <v>8315</v>
      </c>
      <c r="R3336" t="s">
        <v>8316</v>
      </c>
      <c r="S3336">
        <f t="shared" si="158"/>
        <v>2014</v>
      </c>
    </row>
    <row r="3337" spans="1:19" ht="32" x14ac:dyDescent="0.2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 s="10">
        <v>42513.806307870371</v>
      </c>
      <c r="J3337" s="10">
        <v>42453.806307870371</v>
      </c>
      <c r="K3337" t="b">
        <v>0</v>
      </c>
      <c r="L3337">
        <v>0</v>
      </c>
      <c r="M3337" t="b">
        <v>0</v>
      </c>
      <c r="N3337" t="s">
        <v>8269</v>
      </c>
      <c r="O3337">
        <f t="shared" si="156"/>
        <v>0</v>
      </c>
      <c r="P3337" s="6" t="str">
        <f t="shared" si="157"/>
        <v>0</v>
      </c>
      <c r="Q3337" s="12" t="s">
        <v>8315</v>
      </c>
      <c r="R3337" t="s">
        <v>8316</v>
      </c>
      <c r="S3337">
        <f t="shared" si="158"/>
        <v>2016</v>
      </c>
    </row>
    <row r="3338" spans="1:19" ht="16" x14ac:dyDescent="0.2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 s="10">
        <v>42293.362314814818</v>
      </c>
      <c r="J3338" s="10">
        <v>42233.362314814818</v>
      </c>
      <c r="K3338" t="b">
        <v>0</v>
      </c>
      <c r="L3338">
        <v>1</v>
      </c>
      <c r="M3338" t="b">
        <v>0</v>
      </c>
      <c r="N3338" t="s">
        <v>8269</v>
      </c>
      <c r="O3338">
        <f t="shared" ref="O3338:O3401" si="159">ROUND(E3338/D3338*100,0)</f>
        <v>2</v>
      </c>
      <c r="P3338" s="6">
        <f t="shared" ref="P3338:P3401" si="160">IFERROR(ROUND(E3338/L3338,2),"0")</f>
        <v>35</v>
      </c>
      <c r="Q3338" s="12" t="s">
        <v>8315</v>
      </c>
      <c r="R3338" t="s">
        <v>8316</v>
      </c>
      <c r="S3338">
        <f t="shared" ref="S3338:S3401" si="161">YEAR(J3338)</f>
        <v>2015</v>
      </c>
    </row>
    <row r="3339" spans="1:19" ht="32" x14ac:dyDescent="0.2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 s="10">
        <v>41860.125</v>
      </c>
      <c r="J3339" s="10">
        <v>41831.742962962962</v>
      </c>
      <c r="K3339" t="b">
        <v>0</v>
      </c>
      <c r="L3339">
        <v>3</v>
      </c>
      <c r="M3339" t="b">
        <v>0</v>
      </c>
      <c r="N3339" t="s">
        <v>8269</v>
      </c>
      <c r="O3339">
        <f t="shared" si="159"/>
        <v>1</v>
      </c>
      <c r="P3339" s="6">
        <f t="shared" si="160"/>
        <v>7</v>
      </c>
      <c r="Q3339" s="12" t="s">
        <v>8315</v>
      </c>
      <c r="R3339" t="s">
        <v>8316</v>
      </c>
      <c r="S3339">
        <f t="shared" si="161"/>
        <v>2014</v>
      </c>
    </row>
    <row r="3340" spans="1:19" ht="32" x14ac:dyDescent="0.2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 s="10">
        <v>42263.234340277777</v>
      </c>
      <c r="J3340" s="10">
        <v>42245.234340277777</v>
      </c>
      <c r="K3340" t="b">
        <v>0</v>
      </c>
      <c r="L3340">
        <v>9</v>
      </c>
      <c r="M3340" t="b">
        <v>0</v>
      </c>
      <c r="N3340" t="s">
        <v>8269</v>
      </c>
      <c r="O3340">
        <f t="shared" si="159"/>
        <v>22</v>
      </c>
      <c r="P3340" s="6">
        <f t="shared" si="160"/>
        <v>48.56</v>
      </c>
      <c r="Q3340" s="12" t="s">
        <v>8315</v>
      </c>
      <c r="R3340" t="s">
        <v>8316</v>
      </c>
      <c r="S3340">
        <f t="shared" si="161"/>
        <v>2015</v>
      </c>
    </row>
    <row r="3341" spans="1:19" ht="16" x14ac:dyDescent="0.2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 s="10">
        <v>42709.041666666672</v>
      </c>
      <c r="J3341" s="10">
        <v>42694.110185185185</v>
      </c>
      <c r="K3341" t="b">
        <v>0</v>
      </c>
      <c r="L3341">
        <v>17</v>
      </c>
      <c r="M3341" t="b">
        <v>1</v>
      </c>
      <c r="N3341" t="s">
        <v>8269</v>
      </c>
      <c r="O3341">
        <f t="shared" si="159"/>
        <v>105</v>
      </c>
      <c r="P3341" s="6">
        <f t="shared" si="160"/>
        <v>123.94</v>
      </c>
      <c r="Q3341" s="12" t="s">
        <v>8315</v>
      </c>
      <c r="R3341" t="s">
        <v>8316</v>
      </c>
      <c r="S3341">
        <f t="shared" si="161"/>
        <v>2016</v>
      </c>
    </row>
    <row r="3342" spans="1:19" ht="32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 s="10">
        <v>41927.536134259259</v>
      </c>
      <c r="J3342" s="10">
        <v>41897.536134259259</v>
      </c>
      <c r="K3342" t="b">
        <v>1</v>
      </c>
      <c r="L3342">
        <v>74</v>
      </c>
      <c r="M3342" t="b">
        <v>1</v>
      </c>
      <c r="N3342" t="s">
        <v>8269</v>
      </c>
      <c r="O3342">
        <f t="shared" si="159"/>
        <v>105</v>
      </c>
      <c r="P3342" s="6">
        <f t="shared" si="160"/>
        <v>28.41</v>
      </c>
      <c r="Q3342" s="12" t="s">
        <v>8315</v>
      </c>
      <c r="R3342" t="s">
        <v>8316</v>
      </c>
      <c r="S3342">
        <f t="shared" si="161"/>
        <v>2014</v>
      </c>
    </row>
    <row r="3343" spans="1:19" ht="16" x14ac:dyDescent="0.2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 s="10">
        <v>41822.166666666664</v>
      </c>
      <c r="J3343" s="10">
        <v>41789.080370370371</v>
      </c>
      <c r="K3343" t="b">
        <v>1</v>
      </c>
      <c r="L3343">
        <v>71</v>
      </c>
      <c r="M3343" t="b">
        <v>1</v>
      </c>
      <c r="N3343" t="s">
        <v>8269</v>
      </c>
      <c r="O3343">
        <f t="shared" si="159"/>
        <v>112</v>
      </c>
      <c r="P3343" s="6">
        <f t="shared" si="160"/>
        <v>31.62</v>
      </c>
      <c r="Q3343" s="12" t="s">
        <v>8315</v>
      </c>
      <c r="R3343" t="s">
        <v>8316</v>
      </c>
      <c r="S3343">
        <f t="shared" si="161"/>
        <v>2014</v>
      </c>
    </row>
    <row r="3344" spans="1:19" ht="32" x14ac:dyDescent="0.2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 s="10">
        <v>40953.729953703703</v>
      </c>
      <c r="J3344" s="10">
        <v>40923.729953703703</v>
      </c>
      <c r="K3344" t="b">
        <v>1</v>
      </c>
      <c r="L3344">
        <v>29</v>
      </c>
      <c r="M3344" t="b">
        <v>1</v>
      </c>
      <c r="N3344" t="s">
        <v>8269</v>
      </c>
      <c r="O3344">
        <f t="shared" si="159"/>
        <v>115</v>
      </c>
      <c r="P3344" s="6">
        <f t="shared" si="160"/>
        <v>79.31</v>
      </c>
      <c r="Q3344" s="12" t="s">
        <v>8315</v>
      </c>
      <c r="R3344" t="s">
        <v>8316</v>
      </c>
      <c r="S3344">
        <f t="shared" si="161"/>
        <v>2012</v>
      </c>
    </row>
    <row r="3345" spans="1:19" ht="32" x14ac:dyDescent="0.2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 s="10">
        <v>42196.604166666672</v>
      </c>
      <c r="J3345" s="10">
        <v>42165.462627314817</v>
      </c>
      <c r="K3345" t="b">
        <v>1</v>
      </c>
      <c r="L3345">
        <v>35</v>
      </c>
      <c r="M3345" t="b">
        <v>1</v>
      </c>
      <c r="N3345" t="s">
        <v>8269</v>
      </c>
      <c r="O3345">
        <f t="shared" si="159"/>
        <v>100</v>
      </c>
      <c r="P3345" s="6">
        <f t="shared" si="160"/>
        <v>57.17</v>
      </c>
      <c r="Q3345" s="12" t="s">
        <v>8315</v>
      </c>
      <c r="R3345" t="s">
        <v>8316</v>
      </c>
      <c r="S3345">
        <f t="shared" si="161"/>
        <v>2015</v>
      </c>
    </row>
    <row r="3346" spans="1:19" ht="32" x14ac:dyDescent="0.2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 s="10">
        <v>42524.875</v>
      </c>
      <c r="J3346" s="10">
        <v>42503.559467592597</v>
      </c>
      <c r="K3346" t="b">
        <v>1</v>
      </c>
      <c r="L3346">
        <v>39</v>
      </c>
      <c r="M3346" t="b">
        <v>1</v>
      </c>
      <c r="N3346" t="s">
        <v>8269</v>
      </c>
      <c r="O3346">
        <f t="shared" si="159"/>
        <v>102</v>
      </c>
      <c r="P3346" s="6">
        <f t="shared" si="160"/>
        <v>52.49</v>
      </c>
      <c r="Q3346" s="12" t="s">
        <v>8315</v>
      </c>
      <c r="R3346" t="s">
        <v>8316</v>
      </c>
      <c r="S3346">
        <f t="shared" si="161"/>
        <v>2016</v>
      </c>
    </row>
    <row r="3347" spans="1:19" ht="32" x14ac:dyDescent="0.2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 s="10">
        <v>42788.559629629628</v>
      </c>
      <c r="J3347" s="10">
        <v>42758.559629629628</v>
      </c>
      <c r="K3347" t="b">
        <v>0</v>
      </c>
      <c r="L3347">
        <v>41</v>
      </c>
      <c r="M3347" t="b">
        <v>1</v>
      </c>
      <c r="N3347" t="s">
        <v>8269</v>
      </c>
      <c r="O3347">
        <f t="shared" si="159"/>
        <v>106</v>
      </c>
      <c r="P3347" s="6">
        <f t="shared" si="160"/>
        <v>51.85</v>
      </c>
      <c r="Q3347" s="12" t="s">
        <v>8315</v>
      </c>
      <c r="R3347" t="s">
        <v>8316</v>
      </c>
      <c r="S3347">
        <f t="shared" si="161"/>
        <v>2017</v>
      </c>
    </row>
    <row r="3348" spans="1:19" ht="32" x14ac:dyDescent="0.2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 s="10">
        <v>42606.90425925926</v>
      </c>
      <c r="J3348" s="10">
        <v>42590.90425925926</v>
      </c>
      <c r="K3348" t="b">
        <v>1</v>
      </c>
      <c r="L3348">
        <v>42</v>
      </c>
      <c r="M3348" t="b">
        <v>1</v>
      </c>
      <c r="N3348" t="s">
        <v>8269</v>
      </c>
      <c r="O3348">
        <f t="shared" si="159"/>
        <v>128</v>
      </c>
      <c r="P3348" s="6">
        <f t="shared" si="160"/>
        <v>60.95</v>
      </c>
      <c r="Q3348" s="12" t="s">
        <v>8315</v>
      </c>
      <c r="R3348" t="s">
        <v>8316</v>
      </c>
      <c r="S3348">
        <f t="shared" si="161"/>
        <v>2016</v>
      </c>
    </row>
    <row r="3349" spans="1:19" ht="32" x14ac:dyDescent="0.2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 s="10">
        <v>42156.208333333328</v>
      </c>
      <c r="J3349" s="10">
        <v>42121.756921296299</v>
      </c>
      <c r="K3349" t="b">
        <v>0</v>
      </c>
      <c r="L3349">
        <v>30</v>
      </c>
      <c r="M3349" t="b">
        <v>1</v>
      </c>
      <c r="N3349" t="s">
        <v>8269</v>
      </c>
      <c r="O3349">
        <f t="shared" si="159"/>
        <v>103</v>
      </c>
      <c r="P3349" s="6">
        <f t="shared" si="160"/>
        <v>68.67</v>
      </c>
      <c r="Q3349" s="12" t="s">
        <v>8315</v>
      </c>
      <c r="R3349" t="s">
        <v>8316</v>
      </c>
      <c r="S3349">
        <f t="shared" si="161"/>
        <v>2015</v>
      </c>
    </row>
    <row r="3350" spans="1:19" ht="48" x14ac:dyDescent="0.2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 s="10">
        <v>42805.51494212963</v>
      </c>
      <c r="J3350" s="10">
        <v>42775.51494212963</v>
      </c>
      <c r="K3350" t="b">
        <v>0</v>
      </c>
      <c r="L3350">
        <v>72</v>
      </c>
      <c r="M3350" t="b">
        <v>1</v>
      </c>
      <c r="N3350" t="s">
        <v>8269</v>
      </c>
      <c r="O3350">
        <f t="shared" si="159"/>
        <v>121</v>
      </c>
      <c r="P3350" s="6">
        <f t="shared" si="160"/>
        <v>33.67</v>
      </c>
      <c r="Q3350" s="12" t="s">
        <v>8315</v>
      </c>
      <c r="R3350" t="s">
        <v>8316</v>
      </c>
      <c r="S3350">
        <f t="shared" si="161"/>
        <v>2017</v>
      </c>
    </row>
    <row r="3351" spans="1:19" ht="32" x14ac:dyDescent="0.2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 s="10">
        <v>42396.041666666672</v>
      </c>
      <c r="J3351" s="10">
        <v>42382.244409722218</v>
      </c>
      <c r="K3351" t="b">
        <v>0</v>
      </c>
      <c r="L3351">
        <v>29</v>
      </c>
      <c r="M3351" t="b">
        <v>1</v>
      </c>
      <c r="N3351" t="s">
        <v>8269</v>
      </c>
      <c r="O3351">
        <f t="shared" si="159"/>
        <v>116</v>
      </c>
      <c r="P3351" s="6">
        <f t="shared" si="160"/>
        <v>80.03</v>
      </c>
      <c r="Q3351" s="12" t="s">
        <v>8315</v>
      </c>
      <c r="R3351" t="s">
        <v>8316</v>
      </c>
      <c r="S3351">
        <f t="shared" si="161"/>
        <v>2016</v>
      </c>
    </row>
    <row r="3352" spans="1:19" ht="16" x14ac:dyDescent="0.2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 s="10">
        <v>42471.104166666672</v>
      </c>
      <c r="J3352" s="10">
        <v>42431.302002314813</v>
      </c>
      <c r="K3352" t="b">
        <v>0</v>
      </c>
      <c r="L3352">
        <v>32</v>
      </c>
      <c r="M3352" t="b">
        <v>1</v>
      </c>
      <c r="N3352" t="s">
        <v>8269</v>
      </c>
      <c r="O3352">
        <f t="shared" si="159"/>
        <v>126</v>
      </c>
      <c r="P3352" s="6">
        <f t="shared" si="160"/>
        <v>78.5</v>
      </c>
      <c r="Q3352" s="12" t="s">
        <v>8315</v>
      </c>
      <c r="R3352" t="s">
        <v>8316</v>
      </c>
      <c r="S3352">
        <f t="shared" si="161"/>
        <v>2016</v>
      </c>
    </row>
    <row r="3353" spans="1:19" ht="32" x14ac:dyDescent="0.2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 s="10">
        <v>42498.875</v>
      </c>
      <c r="J3353" s="10">
        <v>42484.551550925928</v>
      </c>
      <c r="K3353" t="b">
        <v>0</v>
      </c>
      <c r="L3353">
        <v>22</v>
      </c>
      <c r="M3353" t="b">
        <v>1</v>
      </c>
      <c r="N3353" t="s">
        <v>8269</v>
      </c>
      <c r="O3353">
        <f t="shared" si="159"/>
        <v>119</v>
      </c>
      <c r="P3353" s="6">
        <f t="shared" si="160"/>
        <v>108.59</v>
      </c>
      <c r="Q3353" s="12" t="s">
        <v>8315</v>
      </c>
      <c r="R3353" t="s">
        <v>8316</v>
      </c>
      <c r="S3353">
        <f t="shared" si="161"/>
        <v>2016</v>
      </c>
    </row>
    <row r="3354" spans="1:19" ht="32" x14ac:dyDescent="0.2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 s="10">
        <v>41852.417939814812</v>
      </c>
      <c r="J3354" s="10">
        <v>41822.417939814812</v>
      </c>
      <c r="K3354" t="b">
        <v>0</v>
      </c>
      <c r="L3354">
        <v>21</v>
      </c>
      <c r="M3354" t="b">
        <v>1</v>
      </c>
      <c r="N3354" t="s">
        <v>8269</v>
      </c>
      <c r="O3354">
        <f t="shared" si="159"/>
        <v>101</v>
      </c>
      <c r="P3354" s="6">
        <f t="shared" si="160"/>
        <v>96.19</v>
      </c>
      <c r="Q3354" s="12" t="s">
        <v>8315</v>
      </c>
      <c r="R3354" t="s">
        <v>8316</v>
      </c>
      <c r="S3354">
        <f t="shared" si="161"/>
        <v>2014</v>
      </c>
    </row>
    <row r="3355" spans="1:19" ht="32" x14ac:dyDescent="0.2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 s="10">
        <v>42203.666666666672</v>
      </c>
      <c r="J3355" s="10">
        <v>42179.854629629626</v>
      </c>
      <c r="K3355" t="b">
        <v>0</v>
      </c>
      <c r="L3355">
        <v>30</v>
      </c>
      <c r="M3355" t="b">
        <v>1</v>
      </c>
      <c r="N3355" t="s">
        <v>8269</v>
      </c>
      <c r="O3355">
        <f t="shared" si="159"/>
        <v>100</v>
      </c>
      <c r="P3355" s="6">
        <f t="shared" si="160"/>
        <v>66.83</v>
      </c>
      <c r="Q3355" s="12" t="s">
        <v>8315</v>
      </c>
      <c r="R3355" t="s">
        <v>8316</v>
      </c>
      <c r="S3355">
        <f t="shared" si="161"/>
        <v>2015</v>
      </c>
    </row>
    <row r="3356" spans="1:19" ht="32" x14ac:dyDescent="0.2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 s="10">
        <v>42242.958333333328</v>
      </c>
      <c r="J3356" s="10">
        <v>42225.513888888891</v>
      </c>
      <c r="K3356" t="b">
        <v>0</v>
      </c>
      <c r="L3356">
        <v>38</v>
      </c>
      <c r="M3356" t="b">
        <v>1</v>
      </c>
      <c r="N3356" t="s">
        <v>8269</v>
      </c>
      <c r="O3356">
        <f t="shared" si="159"/>
        <v>104</v>
      </c>
      <c r="P3356" s="6">
        <f t="shared" si="160"/>
        <v>54.55</v>
      </c>
      <c r="Q3356" s="12" t="s">
        <v>8315</v>
      </c>
      <c r="R3356" t="s">
        <v>8316</v>
      </c>
      <c r="S3356">
        <f t="shared" si="161"/>
        <v>2015</v>
      </c>
    </row>
    <row r="3357" spans="1:19" ht="32" x14ac:dyDescent="0.2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 s="10">
        <v>41983.8675</v>
      </c>
      <c r="J3357" s="10">
        <v>41953.8675</v>
      </c>
      <c r="K3357" t="b">
        <v>0</v>
      </c>
      <c r="L3357">
        <v>15</v>
      </c>
      <c r="M3357" t="b">
        <v>1</v>
      </c>
      <c r="N3357" t="s">
        <v>8269</v>
      </c>
      <c r="O3357">
        <f t="shared" si="159"/>
        <v>100</v>
      </c>
      <c r="P3357" s="6">
        <f t="shared" si="160"/>
        <v>133.33000000000001</v>
      </c>
      <c r="Q3357" s="12" t="s">
        <v>8315</v>
      </c>
      <c r="R3357" t="s">
        <v>8316</v>
      </c>
      <c r="S3357">
        <f t="shared" si="161"/>
        <v>2014</v>
      </c>
    </row>
    <row r="3358" spans="1:19" ht="32" x14ac:dyDescent="0.2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 s="10">
        <v>41976.644745370373</v>
      </c>
      <c r="J3358" s="10">
        <v>41946.644745370373</v>
      </c>
      <c r="K3358" t="b">
        <v>0</v>
      </c>
      <c r="L3358">
        <v>41</v>
      </c>
      <c r="M3358" t="b">
        <v>1</v>
      </c>
      <c r="N3358" t="s">
        <v>8269</v>
      </c>
      <c r="O3358">
        <f t="shared" si="159"/>
        <v>105</v>
      </c>
      <c r="P3358" s="6">
        <f t="shared" si="160"/>
        <v>51.22</v>
      </c>
      <c r="Q3358" s="12" t="s">
        <v>8315</v>
      </c>
      <c r="R3358" t="s">
        <v>8316</v>
      </c>
      <c r="S3358">
        <f t="shared" si="161"/>
        <v>2014</v>
      </c>
    </row>
    <row r="3359" spans="1:19" ht="32" x14ac:dyDescent="0.2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 s="10">
        <v>42180.462083333332</v>
      </c>
      <c r="J3359" s="10">
        <v>42150.462083333332</v>
      </c>
      <c r="K3359" t="b">
        <v>0</v>
      </c>
      <c r="L3359">
        <v>17</v>
      </c>
      <c r="M3359" t="b">
        <v>1</v>
      </c>
      <c r="N3359" t="s">
        <v>8269</v>
      </c>
      <c r="O3359">
        <f t="shared" si="159"/>
        <v>100</v>
      </c>
      <c r="P3359" s="6">
        <f t="shared" si="160"/>
        <v>117.65</v>
      </c>
      <c r="Q3359" s="12" t="s">
        <v>8315</v>
      </c>
      <c r="R3359" t="s">
        <v>8316</v>
      </c>
      <c r="S3359">
        <f t="shared" si="161"/>
        <v>2015</v>
      </c>
    </row>
    <row r="3360" spans="1:19" ht="32" x14ac:dyDescent="0.2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 s="10">
        <v>41826.422326388885</v>
      </c>
      <c r="J3360" s="10">
        <v>41796.422326388885</v>
      </c>
      <c r="K3360" t="b">
        <v>0</v>
      </c>
      <c r="L3360">
        <v>67</v>
      </c>
      <c r="M3360" t="b">
        <v>1</v>
      </c>
      <c r="N3360" t="s">
        <v>8269</v>
      </c>
      <c r="O3360">
        <f t="shared" si="159"/>
        <v>107</v>
      </c>
      <c r="P3360" s="6">
        <f t="shared" si="160"/>
        <v>31.97</v>
      </c>
      <c r="Q3360" s="12" t="s">
        <v>8315</v>
      </c>
      <c r="R3360" t="s">
        <v>8316</v>
      </c>
      <c r="S3360">
        <f t="shared" si="161"/>
        <v>2014</v>
      </c>
    </row>
    <row r="3361" spans="1:19" ht="32" x14ac:dyDescent="0.2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 s="10">
        <v>42063.708333333328</v>
      </c>
      <c r="J3361" s="10">
        <v>42038.720451388886</v>
      </c>
      <c r="K3361" t="b">
        <v>0</v>
      </c>
      <c r="L3361">
        <v>51</v>
      </c>
      <c r="M3361" t="b">
        <v>1</v>
      </c>
      <c r="N3361" t="s">
        <v>8269</v>
      </c>
      <c r="O3361">
        <f t="shared" si="159"/>
        <v>103</v>
      </c>
      <c r="P3361" s="6">
        <f t="shared" si="160"/>
        <v>40.29</v>
      </c>
      <c r="Q3361" s="12" t="s">
        <v>8315</v>
      </c>
      <c r="R3361" t="s">
        <v>8316</v>
      </c>
      <c r="S3361">
        <f t="shared" si="161"/>
        <v>2015</v>
      </c>
    </row>
    <row r="3362" spans="1:19" ht="32" x14ac:dyDescent="0.2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 s="10">
        <v>41850.945613425924</v>
      </c>
      <c r="J3362" s="10">
        <v>41820.945613425924</v>
      </c>
      <c r="K3362" t="b">
        <v>0</v>
      </c>
      <c r="L3362">
        <v>72</v>
      </c>
      <c r="M3362" t="b">
        <v>1</v>
      </c>
      <c r="N3362" t="s">
        <v>8269</v>
      </c>
      <c r="O3362">
        <f t="shared" si="159"/>
        <v>109</v>
      </c>
      <c r="P3362" s="6">
        <f t="shared" si="160"/>
        <v>30.15</v>
      </c>
      <c r="Q3362" s="12" t="s">
        <v>8315</v>
      </c>
      <c r="R3362" t="s">
        <v>8316</v>
      </c>
      <c r="S3362">
        <f t="shared" si="161"/>
        <v>2014</v>
      </c>
    </row>
    <row r="3363" spans="1:19" ht="32" x14ac:dyDescent="0.2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 s="10">
        <v>41869.730937500004</v>
      </c>
      <c r="J3363" s="10">
        <v>41839.730937500004</v>
      </c>
      <c r="K3363" t="b">
        <v>0</v>
      </c>
      <c r="L3363">
        <v>21</v>
      </c>
      <c r="M3363" t="b">
        <v>1</v>
      </c>
      <c r="N3363" t="s">
        <v>8269</v>
      </c>
      <c r="O3363">
        <f t="shared" si="159"/>
        <v>100</v>
      </c>
      <c r="P3363" s="6">
        <f t="shared" si="160"/>
        <v>95.24</v>
      </c>
      <c r="Q3363" s="12" t="s">
        <v>8315</v>
      </c>
      <c r="R3363" t="s">
        <v>8316</v>
      </c>
      <c r="S3363">
        <f t="shared" si="161"/>
        <v>2014</v>
      </c>
    </row>
    <row r="3364" spans="1:19" ht="32" x14ac:dyDescent="0.2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 s="10">
        <v>42405.916666666672</v>
      </c>
      <c r="J3364" s="10">
        <v>42380.581180555557</v>
      </c>
      <c r="K3364" t="b">
        <v>0</v>
      </c>
      <c r="L3364">
        <v>42</v>
      </c>
      <c r="M3364" t="b">
        <v>1</v>
      </c>
      <c r="N3364" t="s">
        <v>8269</v>
      </c>
      <c r="O3364">
        <f t="shared" si="159"/>
        <v>110</v>
      </c>
      <c r="P3364" s="6">
        <f t="shared" si="160"/>
        <v>52.21</v>
      </c>
      <c r="Q3364" s="12" t="s">
        <v>8315</v>
      </c>
      <c r="R3364" t="s">
        <v>8316</v>
      </c>
      <c r="S3364">
        <f t="shared" si="161"/>
        <v>2016</v>
      </c>
    </row>
    <row r="3365" spans="1:19" ht="16" x14ac:dyDescent="0.2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 s="10">
        <v>42300.530509259261</v>
      </c>
      <c r="J3365" s="10">
        <v>42272.530509259261</v>
      </c>
      <c r="K3365" t="b">
        <v>0</v>
      </c>
      <c r="L3365">
        <v>31</v>
      </c>
      <c r="M3365" t="b">
        <v>1</v>
      </c>
      <c r="N3365" t="s">
        <v>8269</v>
      </c>
      <c r="O3365">
        <f t="shared" si="159"/>
        <v>100</v>
      </c>
      <c r="P3365" s="6">
        <f t="shared" si="160"/>
        <v>64.52</v>
      </c>
      <c r="Q3365" s="12" t="s">
        <v>8315</v>
      </c>
      <c r="R3365" t="s">
        <v>8316</v>
      </c>
      <c r="S3365">
        <f t="shared" si="161"/>
        <v>2015</v>
      </c>
    </row>
    <row r="3366" spans="1:19" ht="16" x14ac:dyDescent="0.2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 s="10">
        <v>42047.249305555553</v>
      </c>
      <c r="J3366" s="10">
        <v>42016.706678240742</v>
      </c>
      <c r="K3366" t="b">
        <v>0</v>
      </c>
      <c r="L3366">
        <v>55</v>
      </c>
      <c r="M3366" t="b">
        <v>1</v>
      </c>
      <c r="N3366" t="s">
        <v>8269</v>
      </c>
      <c r="O3366">
        <f t="shared" si="159"/>
        <v>140</v>
      </c>
      <c r="P3366" s="6">
        <f t="shared" si="160"/>
        <v>50.98</v>
      </c>
      <c r="Q3366" s="12" t="s">
        <v>8315</v>
      </c>
      <c r="R3366" t="s">
        <v>8316</v>
      </c>
      <c r="S3366">
        <f t="shared" si="161"/>
        <v>2015</v>
      </c>
    </row>
    <row r="3367" spans="1:19" ht="32" x14ac:dyDescent="0.2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 s="10">
        <v>42225.666666666672</v>
      </c>
      <c r="J3367" s="10">
        <v>42200.625833333332</v>
      </c>
      <c r="K3367" t="b">
        <v>0</v>
      </c>
      <c r="L3367">
        <v>36</v>
      </c>
      <c r="M3367" t="b">
        <v>1</v>
      </c>
      <c r="N3367" t="s">
        <v>8269</v>
      </c>
      <c r="O3367">
        <f t="shared" si="159"/>
        <v>103</v>
      </c>
      <c r="P3367" s="6">
        <f t="shared" si="160"/>
        <v>57.22</v>
      </c>
      <c r="Q3367" s="12" t="s">
        <v>8315</v>
      </c>
      <c r="R3367" t="s">
        <v>8316</v>
      </c>
      <c r="S3367">
        <f t="shared" si="161"/>
        <v>2015</v>
      </c>
    </row>
    <row r="3368" spans="1:19" ht="32" x14ac:dyDescent="0.2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 s="10">
        <v>41949.249305555553</v>
      </c>
      <c r="J3368" s="10">
        <v>41928.170497685183</v>
      </c>
      <c r="K3368" t="b">
        <v>0</v>
      </c>
      <c r="L3368">
        <v>23</v>
      </c>
      <c r="M3368" t="b">
        <v>1</v>
      </c>
      <c r="N3368" t="s">
        <v>8269</v>
      </c>
      <c r="O3368">
        <f t="shared" si="159"/>
        <v>102</v>
      </c>
      <c r="P3368" s="6">
        <f t="shared" si="160"/>
        <v>88.74</v>
      </c>
      <c r="Q3368" s="12" t="s">
        <v>8315</v>
      </c>
      <c r="R3368" t="s">
        <v>8316</v>
      </c>
      <c r="S3368">
        <f t="shared" si="161"/>
        <v>2014</v>
      </c>
    </row>
    <row r="3369" spans="1:19" ht="32" x14ac:dyDescent="0.2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 s="10">
        <v>42571.501516203702</v>
      </c>
      <c r="J3369" s="10">
        <v>42541.501516203702</v>
      </c>
      <c r="K3369" t="b">
        <v>0</v>
      </c>
      <c r="L3369">
        <v>39</v>
      </c>
      <c r="M3369" t="b">
        <v>1</v>
      </c>
      <c r="N3369" t="s">
        <v>8269</v>
      </c>
      <c r="O3369">
        <f t="shared" si="159"/>
        <v>101</v>
      </c>
      <c r="P3369" s="6">
        <f t="shared" si="160"/>
        <v>51.79</v>
      </c>
      <c r="Q3369" s="12" t="s">
        <v>8315</v>
      </c>
      <c r="R3369" t="s">
        <v>8316</v>
      </c>
      <c r="S3369">
        <f t="shared" si="161"/>
        <v>2016</v>
      </c>
    </row>
    <row r="3370" spans="1:19" ht="32" x14ac:dyDescent="0.2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 s="10">
        <v>42079.875</v>
      </c>
      <c r="J3370" s="10">
        <v>42053.916921296295</v>
      </c>
      <c r="K3370" t="b">
        <v>0</v>
      </c>
      <c r="L3370">
        <v>57</v>
      </c>
      <c r="M3370" t="b">
        <v>1</v>
      </c>
      <c r="N3370" t="s">
        <v>8269</v>
      </c>
      <c r="O3370">
        <f t="shared" si="159"/>
        <v>113</v>
      </c>
      <c r="P3370" s="6">
        <f t="shared" si="160"/>
        <v>39.6</v>
      </c>
      <c r="Q3370" s="12" t="s">
        <v>8315</v>
      </c>
      <c r="R3370" t="s">
        <v>8316</v>
      </c>
      <c r="S3370">
        <f t="shared" si="161"/>
        <v>2015</v>
      </c>
    </row>
    <row r="3371" spans="1:19" ht="32" x14ac:dyDescent="0.2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 s="10">
        <v>42179.940416666665</v>
      </c>
      <c r="J3371" s="10">
        <v>42149.940416666665</v>
      </c>
      <c r="K3371" t="b">
        <v>0</v>
      </c>
      <c r="L3371">
        <v>66</v>
      </c>
      <c r="M3371" t="b">
        <v>1</v>
      </c>
      <c r="N3371" t="s">
        <v>8269</v>
      </c>
      <c r="O3371">
        <f t="shared" si="159"/>
        <v>128</v>
      </c>
      <c r="P3371" s="6">
        <f t="shared" si="160"/>
        <v>38.71</v>
      </c>
      <c r="Q3371" s="12" t="s">
        <v>8315</v>
      </c>
      <c r="R3371" t="s">
        <v>8316</v>
      </c>
      <c r="S3371">
        <f t="shared" si="161"/>
        <v>2015</v>
      </c>
    </row>
    <row r="3372" spans="1:19" ht="32" x14ac:dyDescent="0.2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 s="10">
        <v>42186.290972222225</v>
      </c>
      <c r="J3372" s="10">
        <v>42132.036168981482</v>
      </c>
      <c r="K3372" t="b">
        <v>0</v>
      </c>
      <c r="L3372">
        <v>35</v>
      </c>
      <c r="M3372" t="b">
        <v>1</v>
      </c>
      <c r="N3372" t="s">
        <v>8269</v>
      </c>
      <c r="O3372">
        <f t="shared" si="159"/>
        <v>106</v>
      </c>
      <c r="P3372" s="6">
        <f t="shared" si="160"/>
        <v>60.29</v>
      </c>
      <c r="Q3372" s="12" t="s">
        <v>8315</v>
      </c>
      <c r="R3372" t="s">
        <v>8316</v>
      </c>
      <c r="S3372">
        <f t="shared" si="161"/>
        <v>2015</v>
      </c>
    </row>
    <row r="3373" spans="1:19" ht="32" x14ac:dyDescent="0.2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 s="10">
        <v>42067.598958333328</v>
      </c>
      <c r="J3373" s="10">
        <v>42037.598958333328</v>
      </c>
      <c r="K3373" t="b">
        <v>0</v>
      </c>
      <c r="L3373">
        <v>28</v>
      </c>
      <c r="M3373" t="b">
        <v>1</v>
      </c>
      <c r="N3373" t="s">
        <v>8269</v>
      </c>
      <c r="O3373">
        <f t="shared" si="159"/>
        <v>101</v>
      </c>
      <c r="P3373" s="6">
        <f t="shared" si="160"/>
        <v>72.39</v>
      </c>
      <c r="Q3373" s="12" t="s">
        <v>8315</v>
      </c>
      <c r="R3373" t="s">
        <v>8316</v>
      </c>
      <c r="S3373">
        <f t="shared" si="161"/>
        <v>2015</v>
      </c>
    </row>
    <row r="3374" spans="1:19" ht="16" x14ac:dyDescent="0.2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 s="10">
        <v>42253.57430555555</v>
      </c>
      <c r="J3374" s="10">
        <v>42227.824212962965</v>
      </c>
      <c r="K3374" t="b">
        <v>0</v>
      </c>
      <c r="L3374">
        <v>21</v>
      </c>
      <c r="M3374" t="b">
        <v>1</v>
      </c>
      <c r="N3374" t="s">
        <v>8269</v>
      </c>
      <c r="O3374">
        <f t="shared" si="159"/>
        <v>101</v>
      </c>
      <c r="P3374" s="6">
        <f t="shared" si="160"/>
        <v>95.95</v>
      </c>
      <c r="Q3374" s="12" t="s">
        <v>8315</v>
      </c>
      <c r="R3374" t="s">
        <v>8316</v>
      </c>
      <c r="S3374">
        <f t="shared" si="161"/>
        <v>2015</v>
      </c>
    </row>
    <row r="3375" spans="1:19" ht="32" x14ac:dyDescent="0.2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 s="10">
        <v>42279.75</v>
      </c>
      <c r="J3375" s="10">
        <v>42248.640162037038</v>
      </c>
      <c r="K3375" t="b">
        <v>0</v>
      </c>
      <c r="L3375">
        <v>46</v>
      </c>
      <c r="M3375" t="b">
        <v>1</v>
      </c>
      <c r="N3375" t="s">
        <v>8269</v>
      </c>
      <c r="O3375">
        <f t="shared" si="159"/>
        <v>103</v>
      </c>
      <c r="P3375" s="6">
        <f t="shared" si="160"/>
        <v>44.85</v>
      </c>
      <c r="Q3375" s="12" t="s">
        <v>8315</v>
      </c>
      <c r="R3375" t="s">
        <v>8316</v>
      </c>
      <c r="S3375">
        <f t="shared" si="161"/>
        <v>2015</v>
      </c>
    </row>
    <row r="3376" spans="1:19" ht="32" x14ac:dyDescent="0.2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 s="10">
        <v>42599.420601851853</v>
      </c>
      <c r="J3376" s="10">
        <v>42571.420601851853</v>
      </c>
      <c r="K3376" t="b">
        <v>0</v>
      </c>
      <c r="L3376">
        <v>83</v>
      </c>
      <c r="M3376" t="b">
        <v>1</v>
      </c>
      <c r="N3376" t="s">
        <v>8269</v>
      </c>
      <c r="O3376">
        <f t="shared" si="159"/>
        <v>128</v>
      </c>
      <c r="P3376" s="6">
        <f t="shared" si="160"/>
        <v>30.95</v>
      </c>
      <c r="Q3376" s="12" t="s">
        <v>8315</v>
      </c>
      <c r="R3376" t="s">
        <v>8316</v>
      </c>
      <c r="S3376">
        <f t="shared" si="161"/>
        <v>2016</v>
      </c>
    </row>
    <row r="3377" spans="1:19" ht="32" x14ac:dyDescent="0.2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 s="10">
        <v>42027.507905092592</v>
      </c>
      <c r="J3377" s="10">
        <v>41997.507905092592</v>
      </c>
      <c r="K3377" t="b">
        <v>0</v>
      </c>
      <c r="L3377">
        <v>38</v>
      </c>
      <c r="M3377" t="b">
        <v>1</v>
      </c>
      <c r="N3377" t="s">
        <v>8269</v>
      </c>
      <c r="O3377">
        <f t="shared" si="159"/>
        <v>105</v>
      </c>
      <c r="P3377" s="6">
        <f t="shared" si="160"/>
        <v>55.13</v>
      </c>
      <c r="Q3377" s="12" t="s">
        <v>8315</v>
      </c>
      <c r="R3377" t="s">
        <v>8316</v>
      </c>
      <c r="S3377">
        <f t="shared" si="161"/>
        <v>2014</v>
      </c>
    </row>
    <row r="3378" spans="1:19" ht="32" x14ac:dyDescent="0.2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 s="10">
        <v>42004.291666666672</v>
      </c>
      <c r="J3378" s="10">
        <v>41976.331979166665</v>
      </c>
      <c r="K3378" t="b">
        <v>0</v>
      </c>
      <c r="L3378">
        <v>26</v>
      </c>
      <c r="M3378" t="b">
        <v>1</v>
      </c>
      <c r="N3378" t="s">
        <v>8269</v>
      </c>
      <c r="O3378">
        <f t="shared" si="159"/>
        <v>114</v>
      </c>
      <c r="P3378" s="6">
        <f t="shared" si="160"/>
        <v>87.96</v>
      </c>
      <c r="Q3378" s="12" t="s">
        <v>8315</v>
      </c>
      <c r="R3378" t="s">
        <v>8316</v>
      </c>
      <c r="S3378">
        <f t="shared" si="161"/>
        <v>2014</v>
      </c>
    </row>
    <row r="3379" spans="1:19" ht="32" x14ac:dyDescent="0.2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 s="10">
        <v>42046.207638888889</v>
      </c>
      <c r="J3379" s="10">
        <v>41988.829942129625</v>
      </c>
      <c r="K3379" t="b">
        <v>0</v>
      </c>
      <c r="L3379">
        <v>35</v>
      </c>
      <c r="M3379" t="b">
        <v>1</v>
      </c>
      <c r="N3379" t="s">
        <v>8269</v>
      </c>
      <c r="O3379">
        <f t="shared" si="159"/>
        <v>127</v>
      </c>
      <c r="P3379" s="6">
        <f t="shared" si="160"/>
        <v>72.709999999999994</v>
      </c>
      <c r="Q3379" s="12" t="s">
        <v>8315</v>
      </c>
      <c r="R3379" t="s">
        <v>8316</v>
      </c>
      <c r="S3379">
        <f t="shared" si="161"/>
        <v>2014</v>
      </c>
    </row>
    <row r="3380" spans="1:19" ht="32" x14ac:dyDescent="0.2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 s="10">
        <v>42020.99863425926</v>
      </c>
      <c r="J3380" s="10">
        <v>41990.99863425926</v>
      </c>
      <c r="K3380" t="b">
        <v>0</v>
      </c>
      <c r="L3380">
        <v>53</v>
      </c>
      <c r="M3380" t="b">
        <v>1</v>
      </c>
      <c r="N3380" t="s">
        <v>8269</v>
      </c>
      <c r="O3380">
        <f t="shared" si="159"/>
        <v>104</v>
      </c>
      <c r="P3380" s="6">
        <f t="shared" si="160"/>
        <v>39.380000000000003</v>
      </c>
      <c r="Q3380" s="12" t="s">
        <v>8315</v>
      </c>
      <c r="R3380" t="s">
        <v>8316</v>
      </c>
      <c r="S3380">
        <f t="shared" si="161"/>
        <v>2014</v>
      </c>
    </row>
    <row r="3381" spans="1:19" ht="32" x14ac:dyDescent="0.2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 s="10">
        <v>42158.627893518518</v>
      </c>
      <c r="J3381" s="10">
        <v>42128.627893518518</v>
      </c>
      <c r="K3381" t="b">
        <v>0</v>
      </c>
      <c r="L3381">
        <v>56</v>
      </c>
      <c r="M3381" t="b">
        <v>1</v>
      </c>
      <c r="N3381" t="s">
        <v>8269</v>
      </c>
      <c r="O3381">
        <f t="shared" si="159"/>
        <v>101</v>
      </c>
      <c r="P3381" s="6">
        <f t="shared" si="160"/>
        <v>36.07</v>
      </c>
      <c r="Q3381" s="12" t="s">
        <v>8315</v>
      </c>
      <c r="R3381" t="s">
        <v>8316</v>
      </c>
      <c r="S3381">
        <f t="shared" si="161"/>
        <v>2015</v>
      </c>
    </row>
    <row r="3382" spans="1:19" ht="32" x14ac:dyDescent="0.2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 s="10">
        <v>42511.165972222225</v>
      </c>
      <c r="J3382" s="10">
        <v>42460.741747685184</v>
      </c>
      <c r="K3382" t="b">
        <v>0</v>
      </c>
      <c r="L3382">
        <v>29</v>
      </c>
      <c r="M3382" t="b">
        <v>1</v>
      </c>
      <c r="N3382" t="s">
        <v>8269</v>
      </c>
      <c r="O3382">
        <f t="shared" si="159"/>
        <v>100</v>
      </c>
      <c r="P3382" s="6">
        <f t="shared" si="160"/>
        <v>68.97</v>
      </c>
      <c r="Q3382" s="12" t="s">
        <v>8315</v>
      </c>
      <c r="R3382" t="s">
        <v>8316</v>
      </c>
      <c r="S3382">
        <f t="shared" si="161"/>
        <v>2016</v>
      </c>
    </row>
    <row r="3383" spans="1:19" ht="32" x14ac:dyDescent="0.2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 s="10">
        <v>42221.363506944443</v>
      </c>
      <c r="J3383" s="10">
        <v>42191.363506944443</v>
      </c>
      <c r="K3383" t="b">
        <v>0</v>
      </c>
      <c r="L3383">
        <v>33</v>
      </c>
      <c r="M3383" t="b">
        <v>1</v>
      </c>
      <c r="N3383" t="s">
        <v>8269</v>
      </c>
      <c r="O3383">
        <f t="shared" si="159"/>
        <v>101</v>
      </c>
      <c r="P3383" s="6">
        <f t="shared" si="160"/>
        <v>60.91</v>
      </c>
      <c r="Q3383" s="12" t="s">
        <v>8315</v>
      </c>
      <c r="R3383" t="s">
        <v>8316</v>
      </c>
      <c r="S3383">
        <f t="shared" si="161"/>
        <v>2015</v>
      </c>
    </row>
    <row r="3384" spans="1:19" ht="32" x14ac:dyDescent="0.2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 s="10">
        <v>42522.904166666667</v>
      </c>
      <c r="J3384" s="10">
        <v>42499.629849537036</v>
      </c>
      <c r="K3384" t="b">
        <v>0</v>
      </c>
      <c r="L3384">
        <v>20</v>
      </c>
      <c r="M3384" t="b">
        <v>1</v>
      </c>
      <c r="N3384" t="s">
        <v>8269</v>
      </c>
      <c r="O3384">
        <f t="shared" si="159"/>
        <v>111</v>
      </c>
      <c r="P3384" s="6">
        <f t="shared" si="160"/>
        <v>110.75</v>
      </c>
      <c r="Q3384" s="12" t="s">
        <v>8315</v>
      </c>
      <c r="R3384" t="s">
        <v>8316</v>
      </c>
      <c r="S3384">
        <f t="shared" si="161"/>
        <v>2016</v>
      </c>
    </row>
    <row r="3385" spans="1:19" ht="16" x14ac:dyDescent="0.2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 s="10">
        <v>42155.531226851846</v>
      </c>
      <c r="J3385" s="10">
        <v>42120.531226851846</v>
      </c>
      <c r="K3385" t="b">
        <v>0</v>
      </c>
      <c r="L3385">
        <v>31</v>
      </c>
      <c r="M3385" t="b">
        <v>1</v>
      </c>
      <c r="N3385" t="s">
        <v>8269</v>
      </c>
      <c r="O3385">
        <f t="shared" si="159"/>
        <v>103</v>
      </c>
      <c r="P3385" s="6">
        <f t="shared" si="160"/>
        <v>66.13</v>
      </c>
      <c r="Q3385" s="12" t="s">
        <v>8315</v>
      </c>
      <c r="R3385" t="s">
        <v>8316</v>
      </c>
      <c r="S3385">
        <f t="shared" si="161"/>
        <v>2015</v>
      </c>
    </row>
    <row r="3386" spans="1:19" ht="32" x14ac:dyDescent="0.2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 s="10">
        <v>41821.207638888889</v>
      </c>
      <c r="J3386" s="10">
        <v>41786.761354166665</v>
      </c>
      <c r="K3386" t="b">
        <v>0</v>
      </c>
      <c r="L3386">
        <v>30</v>
      </c>
      <c r="M3386" t="b">
        <v>1</v>
      </c>
      <c r="N3386" t="s">
        <v>8269</v>
      </c>
      <c r="O3386">
        <f t="shared" si="159"/>
        <v>110</v>
      </c>
      <c r="P3386" s="6">
        <f t="shared" si="160"/>
        <v>73.400000000000006</v>
      </c>
      <c r="Q3386" s="12" t="s">
        <v>8315</v>
      </c>
      <c r="R3386" t="s">
        <v>8316</v>
      </c>
      <c r="S3386">
        <f t="shared" si="161"/>
        <v>2014</v>
      </c>
    </row>
    <row r="3387" spans="1:19" ht="32" x14ac:dyDescent="0.2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 s="10">
        <v>42048.617083333331</v>
      </c>
      <c r="J3387" s="10">
        <v>41988.617083333331</v>
      </c>
      <c r="K3387" t="b">
        <v>0</v>
      </c>
      <c r="L3387">
        <v>78</v>
      </c>
      <c r="M3387" t="b">
        <v>1</v>
      </c>
      <c r="N3387" t="s">
        <v>8269</v>
      </c>
      <c r="O3387">
        <f t="shared" si="159"/>
        <v>155</v>
      </c>
      <c r="P3387" s="6">
        <f t="shared" si="160"/>
        <v>39.74</v>
      </c>
      <c r="Q3387" s="12" t="s">
        <v>8315</v>
      </c>
      <c r="R3387" t="s">
        <v>8316</v>
      </c>
      <c r="S3387">
        <f t="shared" si="161"/>
        <v>2014</v>
      </c>
    </row>
    <row r="3388" spans="1:19" ht="32" x14ac:dyDescent="0.2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 s="10">
        <v>42500.465833333335</v>
      </c>
      <c r="J3388" s="10">
        <v>42479.465833333335</v>
      </c>
      <c r="K3388" t="b">
        <v>0</v>
      </c>
      <c r="L3388">
        <v>30</v>
      </c>
      <c r="M3388" t="b">
        <v>1</v>
      </c>
      <c r="N3388" t="s">
        <v>8269</v>
      </c>
      <c r="O3388">
        <f t="shared" si="159"/>
        <v>108</v>
      </c>
      <c r="P3388" s="6">
        <f t="shared" si="160"/>
        <v>72</v>
      </c>
      <c r="Q3388" s="12" t="s">
        <v>8315</v>
      </c>
      <c r="R3388" t="s">
        <v>8316</v>
      </c>
      <c r="S3388">
        <f t="shared" si="161"/>
        <v>2016</v>
      </c>
    </row>
    <row r="3389" spans="1:19" ht="32" x14ac:dyDescent="0.2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 s="10">
        <v>42525.738032407404</v>
      </c>
      <c r="J3389" s="10">
        <v>42505.738032407404</v>
      </c>
      <c r="K3389" t="b">
        <v>0</v>
      </c>
      <c r="L3389">
        <v>19</v>
      </c>
      <c r="M3389" t="b">
        <v>1</v>
      </c>
      <c r="N3389" t="s">
        <v>8269</v>
      </c>
      <c r="O3389">
        <f t="shared" si="159"/>
        <v>102</v>
      </c>
      <c r="P3389" s="6">
        <f t="shared" si="160"/>
        <v>106.84</v>
      </c>
      <c r="Q3389" s="12" t="s">
        <v>8315</v>
      </c>
      <c r="R3389" t="s">
        <v>8316</v>
      </c>
      <c r="S3389">
        <f t="shared" si="161"/>
        <v>2016</v>
      </c>
    </row>
    <row r="3390" spans="1:19" ht="32" x14ac:dyDescent="0.2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 s="10">
        <v>42663.204861111109</v>
      </c>
      <c r="J3390" s="10">
        <v>42632.348310185189</v>
      </c>
      <c r="K3390" t="b">
        <v>0</v>
      </c>
      <c r="L3390">
        <v>33</v>
      </c>
      <c r="M3390" t="b">
        <v>1</v>
      </c>
      <c r="N3390" t="s">
        <v>8269</v>
      </c>
      <c r="O3390">
        <f t="shared" si="159"/>
        <v>101</v>
      </c>
      <c r="P3390" s="6">
        <f t="shared" si="160"/>
        <v>61.06</v>
      </c>
      <c r="Q3390" s="12" t="s">
        <v>8315</v>
      </c>
      <c r="R3390" t="s">
        <v>8316</v>
      </c>
      <c r="S3390">
        <f t="shared" si="161"/>
        <v>2016</v>
      </c>
    </row>
    <row r="3391" spans="1:19" ht="32" x14ac:dyDescent="0.2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 s="10">
        <v>41863.079143518517</v>
      </c>
      <c r="J3391" s="10">
        <v>41833.089756944442</v>
      </c>
      <c r="K3391" t="b">
        <v>0</v>
      </c>
      <c r="L3391">
        <v>14</v>
      </c>
      <c r="M3391" t="b">
        <v>0</v>
      </c>
      <c r="N3391" t="s">
        <v>8269</v>
      </c>
      <c r="O3391">
        <f t="shared" si="159"/>
        <v>18</v>
      </c>
      <c r="P3391" s="6">
        <f t="shared" si="160"/>
        <v>25.57</v>
      </c>
      <c r="Q3391" s="12" t="s">
        <v>8315</v>
      </c>
      <c r="R3391" t="s">
        <v>8316</v>
      </c>
      <c r="S3391">
        <f t="shared" si="161"/>
        <v>2014</v>
      </c>
    </row>
    <row r="3392" spans="1:19" ht="32" x14ac:dyDescent="0.2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 s="10">
        <v>41850.958333333336</v>
      </c>
      <c r="J3392" s="10">
        <v>41800.526701388888</v>
      </c>
      <c r="K3392" t="b">
        <v>0</v>
      </c>
      <c r="L3392">
        <v>38</v>
      </c>
      <c r="M3392" t="b">
        <v>1</v>
      </c>
      <c r="N3392" t="s">
        <v>8269</v>
      </c>
      <c r="O3392">
        <f t="shared" si="159"/>
        <v>101</v>
      </c>
      <c r="P3392" s="6">
        <f t="shared" si="160"/>
        <v>53.29</v>
      </c>
      <c r="Q3392" s="12" t="s">
        <v>8315</v>
      </c>
      <c r="R3392" t="s">
        <v>8316</v>
      </c>
      <c r="S3392">
        <f t="shared" si="161"/>
        <v>2014</v>
      </c>
    </row>
    <row r="3393" spans="1:19" ht="32" x14ac:dyDescent="0.2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 s="10">
        <v>42156.165972222225</v>
      </c>
      <c r="J3393" s="10">
        <v>42109.751250000001</v>
      </c>
      <c r="K3393" t="b">
        <v>0</v>
      </c>
      <c r="L3393">
        <v>11</v>
      </c>
      <c r="M3393" t="b">
        <v>1</v>
      </c>
      <c r="N3393" t="s">
        <v>8269</v>
      </c>
      <c r="O3393">
        <f t="shared" si="159"/>
        <v>110</v>
      </c>
      <c r="P3393" s="6">
        <f t="shared" si="160"/>
        <v>199.18</v>
      </c>
      <c r="Q3393" s="12" t="s">
        <v>8315</v>
      </c>
      <c r="R3393" t="s">
        <v>8316</v>
      </c>
      <c r="S3393">
        <f t="shared" si="161"/>
        <v>2015</v>
      </c>
    </row>
    <row r="3394" spans="1:19" ht="32" x14ac:dyDescent="0.2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 s="10">
        <v>42301.165972222225</v>
      </c>
      <c r="J3394" s="10">
        <v>42284.69694444444</v>
      </c>
      <c r="K3394" t="b">
        <v>0</v>
      </c>
      <c r="L3394">
        <v>20</v>
      </c>
      <c r="M3394" t="b">
        <v>1</v>
      </c>
      <c r="N3394" t="s">
        <v>8269</v>
      </c>
      <c r="O3394">
        <f t="shared" si="159"/>
        <v>107</v>
      </c>
      <c r="P3394" s="6">
        <f t="shared" si="160"/>
        <v>107.25</v>
      </c>
      <c r="Q3394" s="12" t="s">
        <v>8315</v>
      </c>
      <c r="R3394" t="s">
        <v>8316</v>
      </c>
      <c r="S3394">
        <f t="shared" si="161"/>
        <v>2015</v>
      </c>
    </row>
    <row r="3395" spans="1:19" ht="16" x14ac:dyDescent="0.2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 s="10">
        <v>42188.765717592592</v>
      </c>
      <c r="J3395" s="10">
        <v>42152.765717592592</v>
      </c>
      <c r="K3395" t="b">
        <v>0</v>
      </c>
      <c r="L3395">
        <v>17</v>
      </c>
      <c r="M3395" t="b">
        <v>1</v>
      </c>
      <c r="N3395" t="s">
        <v>8269</v>
      </c>
      <c r="O3395">
        <f t="shared" si="159"/>
        <v>102</v>
      </c>
      <c r="P3395" s="6">
        <f t="shared" si="160"/>
        <v>120.12</v>
      </c>
      <c r="Q3395" s="12" t="s">
        <v>8315</v>
      </c>
      <c r="R3395" t="s">
        <v>8316</v>
      </c>
      <c r="S3395">
        <f t="shared" si="161"/>
        <v>2015</v>
      </c>
    </row>
    <row r="3396" spans="1:19" ht="32" x14ac:dyDescent="0.2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 s="10">
        <v>42215.142638888894</v>
      </c>
      <c r="J3396" s="10">
        <v>42155.142638888894</v>
      </c>
      <c r="K3396" t="b">
        <v>0</v>
      </c>
      <c r="L3396">
        <v>32</v>
      </c>
      <c r="M3396" t="b">
        <v>1</v>
      </c>
      <c r="N3396" t="s">
        <v>8269</v>
      </c>
      <c r="O3396">
        <f t="shared" si="159"/>
        <v>101</v>
      </c>
      <c r="P3396" s="6">
        <f t="shared" si="160"/>
        <v>63.28</v>
      </c>
      <c r="Q3396" s="12" t="s">
        <v>8315</v>
      </c>
      <c r="R3396" t="s">
        <v>8316</v>
      </c>
      <c r="S3396">
        <f t="shared" si="161"/>
        <v>2015</v>
      </c>
    </row>
    <row r="3397" spans="1:19" ht="16" x14ac:dyDescent="0.2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 s="10">
        <v>41955.907638888893</v>
      </c>
      <c r="J3397" s="10">
        <v>41914.590011574073</v>
      </c>
      <c r="K3397" t="b">
        <v>0</v>
      </c>
      <c r="L3397">
        <v>1</v>
      </c>
      <c r="M3397" t="b">
        <v>0</v>
      </c>
      <c r="N3397" t="s">
        <v>8269</v>
      </c>
      <c r="O3397">
        <f t="shared" si="159"/>
        <v>5</v>
      </c>
      <c r="P3397" s="6">
        <f t="shared" si="160"/>
        <v>100</v>
      </c>
      <c r="Q3397" s="12" t="s">
        <v>8315</v>
      </c>
      <c r="R3397" t="s">
        <v>8316</v>
      </c>
      <c r="S3397">
        <f t="shared" si="161"/>
        <v>2014</v>
      </c>
    </row>
    <row r="3398" spans="1:19" ht="32" x14ac:dyDescent="0.2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 s="10">
        <v>42452.145138888889</v>
      </c>
      <c r="J3398" s="10">
        <v>42402.947002314817</v>
      </c>
      <c r="K3398" t="b">
        <v>0</v>
      </c>
      <c r="L3398">
        <v>2</v>
      </c>
      <c r="M3398" t="b">
        <v>0</v>
      </c>
      <c r="N3398" t="s">
        <v>8269</v>
      </c>
      <c r="O3398">
        <f t="shared" si="159"/>
        <v>1</v>
      </c>
      <c r="P3398" s="6">
        <f t="shared" si="160"/>
        <v>5.5</v>
      </c>
      <c r="Q3398" s="12" t="s">
        <v>8315</v>
      </c>
      <c r="R3398" t="s">
        <v>8316</v>
      </c>
      <c r="S3398">
        <f t="shared" si="161"/>
        <v>2016</v>
      </c>
    </row>
    <row r="3399" spans="1:19" ht="32" x14ac:dyDescent="0.2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 s="10">
        <v>42539.814108796301</v>
      </c>
      <c r="J3399" s="10">
        <v>42509.814108796301</v>
      </c>
      <c r="K3399" t="b">
        <v>0</v>
      </c>
      <c r="L3399">
        <v>5</v>
      </c>
      <c r="M3399" t="b">
        <v>0</v>
      </c>
      <c r="N3399" t="s">
        <v>8269</v>
      </c>
      <c r="O3399">
        <f t="shared" si="159"/>
        <v>13</v>
      </c>
      <c r="P3399" s="6">
        <f t="shared" si="160"/>
        <v>50.2</v>
      </c>
      <c r="Q3399" s="12" t="s">
        <v>8315</v>
      </c>
      <c r="R3399" t="s">
        <v>8316</v>
      </c>
      <c r="S3399">
        <f t="shared" si="161"/>
        <v>2016</v>
      </c>
    </row>
    <row r="3400" spans="1:19" ht="32" x14ac:dyDescent="0.2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 s="10">
        <v>42792.545810185184</v>
      </c>
      <c r="J3400" s="10">
        <v>42762.545810185184</v>
      </c>
      <c r="K3400" t="b">
        <v>0</v>
      </c>
      <c r="L3400">
        <v>14</v>
      </c>
      <c r="M3400" t="b">
        <v>0</v>
      </c>
      <c r="N3400" t="s">
        <v>8269</v>
      </c>
      <c r="O3400">
        <f t="shared" si="159"/>
        <v>27</v>
      </c>
      <c r="P3400" s="6">
        <f t="shared" si="160"/>
        <v>38.71</v>
      </c>
      <c r="Q3400" s="12" t="s">
        <v>8315</v>
      </c>
      <c r="R3400" t="s">
        <v>8316</v>
      </c>
      <c r="S3400">
        <f t="shared" si="161"/>
        <v>2017</v>
      </c>
    </row>
    <row r="3401" spans="1:19" ht="32" x14ac:dyDescent="0.2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 s="10">
        <v>42524.471666666665</v>
      </c>
      <c r="J3401" s="10">
        <v>42494.471666666665</v>
      </c>
      <c r="K3401" t="b">
        <v>0</v>
      </c>
      <c r="L3401">
        <v>0</v>
      </c>
      <c r="M3401" t="b">
        <v>0</v>
      </c>
      <c r="N3401" t="s">
        <v>8269</v>
      </c>
      <c r="O3401">
        <f t="shared" si="159"/>
        <v>0</v>
      </c>
      <c r="P3401" s="6" t="str">
        <f t="shared" si="160"/>
        <v>0</v>
      </c>
      <c r="Q3401" s="12" t="s">
        <v>8315</v>
      </c>
      <c r="R3401" t="s">
        <v>8316</v>
      </c>
      <c r="S3401">
        <f t="shared" si="161"/>
        <v>2016</v>
      </c>
    </row>
    <row r="3402" spans="1:19" ht="32" x14ac:dyDescent="0.2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 s="10">
        <v>42139.801712962959</v>
      </c>
      <c r="J3402" s="10">
        <v>42109.801712962959</v>
      </c>
      <c r="K3402" t="b">
        <v>0</v>
      </c>
      <c r="L3402">
        <v>1</v>
      </c>
      <c r="M3402" t="b">
        <v>0</v>
      </c>
      <c r="N3402" t="s">
        <v>8269</v>
      </c>
      <c r="O3402">
        <f t="shared" ref="O3402:O3465" si="162">ROUND(E3402/D3402*100,0)</f>
        <v>0</v>
      </c>
      <c r="P3402" s="6">
        <f t="shared" ref="P3402:P3465" si="163">IFERROR(ROUND(E3402/L3402,2),"0")</f>
        <v>5</v>
      </c>
      <c r="Q3402" s="12" t="s">
        <v>8315</v>
      </c>
      <c r="R3402" t="s">
        <v>8316</v>
      </c>
      <c r="S3402">
        <f t="shared" ref="S3402:S3465" si="164">YEAR(J3402)</f>
        <v>2015</v>
      </c>
    </row>
    <row r="3403" spans="1:19" ht="32" x14ac:dyDescent="0.2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 s="10">
        <v>41853.583333333336</v>
      </c>
      <c r="J3403" s="10">
        <v>41816.950370370367</v>
      </c>
      <c r="K3403" t="b">
        <v>0</v>
      </c>
      <c r="L3403">
        <v>16</v>
      </c>
      <c r="M3403" t="b">
        <v>0</v>
      </c>
      <c r="N3403" t="s">
        <v>8269</v>
      </c>
      <c r="O3403">
        <f t="shared" si="162"/>
        <v>32</v>
      </c>
      <c r="P3403" s="6">
        <f t="shared" si="163"/>
        <v>40.06</v>
      </c>
      <c r="Q3403" s="12" t="s">
        <v>8315</v>
      </c>
      <c r="R3403" t="s">
        <v>8316</v>
      </c>
      <c r="S3403">
        <f t="shared" si="164"/>
        <v>2014</v>
      </c>
    </row>
    <row r="3404" spans="1:19" ht="32" x14ac:dyDescent="0.2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 s="10">
        <v>42113.680393518516</v>
      </c>
      <c r="J3404" s="10">
        <v>42053.722060185188</v>
      </c>
      <c r="K3404" t="b">
        <v>0</v>
      </c>
      <c r="L3404">
        <v>3</v>
      </c>
      <c r="M3404" t="b">
        <v>0</v>
      </c>
      <c r="N3404" t="s">
        <v>8269</v>
      </c>
      <c r="O3404">
        <f t="shared" si="162"/>
        <v>6</v>
      </c>
      <c r="P3404" s="6">
        <f t="shared" si="163"/>
        <v>42</v>
      </c>
      <c r="Q3404" s="12" t="s">
        <v>8315</v>
      </c>
      <c r="R3404" t="s">
        <v>8316</v>
      </c>
      <c r="S3404">
        <f t="shared" si="164"/>
        <v>2015</v>
      </c>
    </row>
    <row r="3405" spans="1:19" ht="32" x14ac:dyDescent="0.2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 s="10">
        <v>42474.194212962961</v>
      </c>
      <c r="J3405" s="10">
        <v>42414.235879629632</v>
      </c>
      <c r="K3405" t="b">
        <v>0</v>
      </c>
      <c r="L3405">
        <v>4</v>
      </c>
      <c r="M3405" t="b">
        <v>0</v>
      </c>
      <c r="N3405" t="s">
        <v>8269</v>
      </c>
      <c r="O3405">
        <f t="shared" si="162"/>
        <v>14</v>
      </c>
      <c r="P3405" s="6">
        <f t="shared" si="163"/>
        <v>71.25</v>
      </c>
      <c r="Q3405" s="12" t="s">
        <v>8315</v>
      </c>
      <c r="R3405" t="s">
        <v>8316</v>
      </c>
      <c r="S3405">
        <f t="shared" si="164"/>
        <v>2016</v>
      </c>
    </row>
    <row r="3406" spans="1:19" ht="32" x14ac:dyDescent="0.2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 s="10">
        <v>42035.642974537041</v>
      </c>
      <c r="J3406" s="10">
        <v>41975.642974537041</v>
      </c>
      <c r="K3406" t="b">
        <v>0</v>
      </c>
      <c r="L3406">
        <v>8</v>
      </c>
      <c r="M3406" t="b">
        <v>0</v>
      </c>
      <c r="N3406" t="s">
        <v>8269</v>
      </c>
      <c r="O3406">
        <f t="shared" si="162"/>
        <v>11</v>
      </c>
      <c r="P3406" s="6">
        <f t="shared" si="163"/>
        <v>26.75</v>
      </c>
      <c r="Q3406" s="12" t="s">
        <v>8315</v>
      </c>
      <c r="R3406" t="s">
        <v>8316</v>
      </c>
      <c r="S3406">
        <f t="shared" si="164"/>
        <v>2014</v>
      </c>
    </row>
    <row r="3407" spans="1:19" ht="32" x14ac:dyDescent="0.2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 s="10">
        <v>42420.878472222219</v>
      </c>
      <c r="J3407" s="10">
        <v>42399.707407407404</v>
      </c>
      <c r="K3407" t="b">
        <v>0</v>
      </c>
      <c r="L3407">
        <v>19</v>
      </c>
      <c r="M3407" t="b">
        <v>0</v>
      </c>
      <c r="N3407" t="s">
        <v>8269</v>
      </c>
      <c r="O3407">
        <f t="shared" si="162"/>
        <v>32</v>
      </c>
      <c r="P3407" s="6">
        <f t="shared" si="163"/>
        <v>33.74</v>
      </c>
      <c r="Q3407" s="12" t="s">
        <v>8315</v>
      </c>
      <c r="R3407" t="s">
        <v>8316</v>
      </c>
      <c r="S3407">
        <f t="shared" si="164"/>
        <v>2016</v>
      </c>
    </row>
    <row r="3408" spans="1:19" ht="16" x14ac:dyDescent="0.2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 s="10">
        <v>41839.389930555553</v>
      </c>
      <c r="J3408" s="10">
        <v>41809.389930555553</v>
      </c>
      <c r="K3408" t="b">
        <v>0</v>
      </c>
      <c r="L3408">
        <v>1</v>
      </c>
      <c r="M3408" t="b">
        <v>0</v>
      </c>
      <c r="N3408" t="s">
        <v>8269</v>
      </c>
      <c r="O3408">
        <f t="shared" si="162"/>
        <v>0</v>
      </c>
      <c r="P3408" s="6">
        <f t="shared" si="163"/>
        <v>5</v>
      </c>
      <c r="Q3408" s="12" t="s">
        <v>8315</v>
      </c>
      <c r="R3408" t="s">
        <v>8316</v>
      </c>
      <c r="S3408">
        <f t="shared" si="164"/>
        <v>2014</v>
      </c>
    </row>
    <row r="3409" spans="1:19" ht="32" x14ac:dyDescent="0.2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 s="10">
        <v>42050.587349537032</v>
      </c>
      <c r="J3409" s="10">
        <v>42020.587349537032</v>
      </c>
      <c r="K3409" t="b">
        <v>0</v>
      </c>
      <c r="L3409">
        <v>2</v>
      </c>
      <c r="M3409" t="b">
        <v>0</v>
      </c>
      <c r="N3409" t="s">
        <v>8269</v>
      </c>
      <c r="O3409">
        <f t="shared" si="162"/>
        <v>10</v>
      </c>
      <c r="P3409" s="6">
        <f t="shared" si="163"/>
        <v>100.5</v>
      </c>
      <c r="Q3409" s="12" t="s">
        <v>8315</v>
      </c>
      <c r="R3409" t="s">
        <v>8316</v>
      </c>
      <c r="S3409">
        <f t="shared" si="164"/>
        <v>2015</v>
      </c>
    </row>
    <row r="3410" spans="1:19" ht="32" x14ac:dyDescent="0.2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 s="10">
        <v>41877.686111111107</v>
      </c>
      <c r="J3410" s="10">
        <v>41848.772928240738</v>
      </c>
      <c r="K3410" t="b">
        <v>0</v>
      </c>
      <c r="L3410">
        <v>1</v>
      </c>
      <c r="M3410" t="b">
        <v>0</v>
      </c>
      <c r="N3410" t="s">
        <v>8269</v>
      </c>
      <c r="O3410">
        <f t="shared" si="162"/>
        <v>0</v>
      </c>
      <c r="P3410" s="6">
        <f t="shared" si="163"/>
        <v>5</v>
      </c>
      <c r="Q3410" s="12" t="s">
        <v>8315</v>
      </c>
      <c r="R3410" t="s">
        <v>8316</v>
      </c>
      <c r="S3410">
        <f t="shared" si="164"/>
        <v>2014</v>
      </c>
    </row>
    <row r="3411" spans="1:19" ht="32" x14ac:dyDescent="0.2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 s="10">
        <v>42051.301192129627</v>
      </c>
      <c r="J3411" s="10">
        <v>42021.301192129627</v>
      </c>
      <c r="K3411" t="b">
        <v>0</v>
      </c>
      <c r="L3411">
        <v>2</v>
      </c>
      <c r="M3411" t="b">
        <v>0</v>
      </c>
      <c r="N3411" t="s">
        <v>8269</v>
      </c>
      <c r="O3411">
        <f t="shared" si="162"/>
        <v>1</v>
      </c>
      <c r="P3411" s="6">
        <f t="shared" si="163"/>
        <v>13</v>
      </c>
      <c r="Q3411" s="12" t="s">
        <v>8315</v>
      </c>
      <c r="R3411" t="s">
        <v>8316</v>
      </c>
      <c r="S3411">
        <f t="shared" si="164"/>
        <v>2015</v>
      </c>
    </row>
    <row r="3412" spans="1:19" ht="32" x14ac:dyDescent="0.2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 s="10">
        <v>41795.938657407409</v>
      </c>
      <c r="J3412" s="10">
        <v>41765.938657407409</v>
      </c>
      <c r="K3412" t="b">
        <v>0</v>
      </c>
      <c r="L3412">
        <v>11</v>
      </c>
      <c r="M3412" t="b">
        <v>0</v>
      </c>
      <c r="N3412" t="s">
        <v>8269</v>
      </c>
      <c r="O3412">
        <f t="shared" si="162"/>
        <v>28</v>
      </c>
      <c r="P3412" s="6">
        <f t="shared" si="163"/>
        <v>51</v>
      </c>
      <c r="Q3412" s="12" t="s">
        <v>8315</v>
      </c>
      <c r="R3412" t="s">
        <v>8316</v>
      </c>
      <c r="S3412">
        <f t="shared" si="164"/>
        <v>2014</v>
      </c>
    </row>
    <row r="3413" spans="1:19" ht="32" x14ac:dyDescent="0.2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 s="10">
        <v>42123.588263888887</v>
      </c>
      <c r="J3413" s="10">
        <v>42093.588263888887</v>
      </c>
      <c r="K3413" t="b">
        <v>0</v>
      </c>
      <c r="L3413">
        <v>6</v>
      </c>
      <c r="M3413" t="b">
        <v>0</v>
      </c>
      <c r="N3413" t="s">
        <v>8269</v>
      </c>
      <c r="O3413">
        <f t="shared" si="162"/>
        <v>19</v>
      </c>
      <c r="P3413" s="6">
        <f t="shared" si="163"/>
        <v>64.17</v>
      </c>
      <c r="Q3413" s="12" t="s">
        <v>8315</v>
      </c>
      <c r="R3413" t="s">
        <v>8316</v>
      </c>
      <c r="S3413">
        <f t="shared" si="164"/>
        <v>2015</v>
      </c>
    </row>
    <row r="3414" spans="1:19" ht="32" x14ac:dyDescent="0.2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 s="10">
        <v>41820.727777777778</v>
      </c>
      <c r="J3414" s="10">
        <v>41779.045937499999</v>
      </c>
      <c r="K3414" t="b">
        <v>0</v>
      </c>
      <c r="L3414">
        <v>13</v>
      </c>
      <c r="M3414" t="b">
        <v>0</v>
      </c>
      <c r="N3414" t="s">
        <v>8269</v>
      </c>
      <c r="O3414">
        <f t="shared" si="162"/>
        <v>29</v>
      </c>
      <c r="P3414" s="6">
        <f t="shared" si="163"/>
        <v>44.31</v>
      </c>
      <c r="Q3414" s="12" t="s">
        <v>8315</v>
      </c>
      <c r="R3414" t="s">
        <v>8316</v>
      </c>
      <c r="S3414">
        <f t="shared" si="164"/>
        <v>2014</v>
      </c>
    </row>
    <row r="3415" spans="1:19" ht="32" x14ac:dyDescent="0.2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 s="10">
        <v>42020.43472222222</v>
      </c>
      <c r="J3415" s="10">
        <v>41990.612546296295</v>
      </c>
      <c r="K3415" t="b">
        <v>0</v>
      </c>
      <c r="L3415">
        <v>3</v>
      </c>
      <c r="M3415" t="b">
        <v>0</v>
      </c>
      <c r="N3415" t="s">
        <v>8269</v>
      </c>
      <c r="O3415">
        <f t="shared" si="162"/>
        <v>11</v>
      </c>
      <c r="P3415" s="6">
        <f t="shared" si="163"/>
        <v>72</v>
      </c>
      <c r="Q3415" s="12" t="s">
        <v>8315</v>
      </c>
      <c r="R3415" t="s">
        <v>8316</v>
      </c>
      <c r="S3415">
        <f t="shared" si="164"/>
        <v>2014</v>
      </c>
    </row>
    <row r="3416" spans="1:19" ht="32" x14ac:dyDescent="0.2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 s="10">
        <v>41934.207638888889</v>
      </c>
      <c r="J3416" s="10">
        <v>41890.086805555555</v>
      </c>
      <c r="K3416" t="b">
        <v>0</v>
      </c>
      <c r="L3416">
        <v>8</v>
      </c>
      <c r="M3416" t="b">
        <v>0</v>
      </c>
      <c r="N3416" t="s">
        <v>8269</v>
      </c>
      <c r="O3416">
        <f t="shared" si="162"/>
        <v>37</v>
      </c>
      <c r="P3416" s="6">
        <f t="shared" si="163"/>
        <v>91.25</v>
      </c>
      <c r="Q3416" s="12" t="s">
        <v>8315</v>
      </c>
      <c r="R3416" t="s">
        <v>8316</v>
      </c>
      <c r="S3416">
        <f t="shared" si="164"/>
        <v>2014</v>
      </c>
    </row>
    <row r="3417" spans="1:19" ht="32" x14ac:dyDescent="0.2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 s="10">
        <v>41906.916678240741</v>
      </c>
      <c r="J3417" s="10">
        <v>41883.916678240741</v>
      </c>
      <c r="K3417" t="b">
        <v>0</v>
      </c>
      <c r="L3417">
        <v>4</v>
      </c>
      <c r="M3417" t="b">
        <v>0</v>
      </c>
      <c r="N3417" t="s">
        <v>8269</v>
      </c>
      <c r="O3417">
        <f t="shared" si="162"/>
        <v>2</v>
      </c>
      <c r="P3417" s="6">
        <f t="shared" si="163"/>
        <v>10.25</v>
      </c>
      <c r="Q3417" s="12" t="s">
        <v>8315</v>
      </c>
      <c r="R3417" t="s">
        <v>8316</v>
      </c>
      <c r="S3417">
        <f t="shared" si="164"/>
        <v>2014</v>
      </c>
    </row>
    <row r="3418" spans="1:19" ht="32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 s="10">
        <v>41990.119085648148</v>
      </c>
      <c r="J3418" s="10">
        <v>41960.119085648148</v>
      </c>
      <c r="K3418" t="b">
        <v>0</v>
      </c>
      <c r="L3418">
        <v>45</v>
      </c>
      <c r="M3418" t="b">
        <v>1</v>
      </c>
      <c r="N3418" t="s">
        <v>8269</v>
      </c>
      <c r="O3418">
        <f t="shared" si="162"/>
        <v>110</v>
      </c>
      <c r="P3418" s="6">
        <f t="shared" si="163"/>
        <v>51.22</v>
      </c>
      <c r="Q3418" s="12" t="s">
        <v>8315</v>
      </c>
      <c r="R3418" t="s">
        <v>8316</v>
      </c>
      <c r="S3418">
        <f t="shared" si="164"/>
        <v>2014</v>
      </c>
    </row>
    <row r="3419" spans="1:19" ht="32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 s="10">
        <v>42434.041666666672</v>
      </c>
      <c r="J3419" s="10">
        <v>42411.942291666666</v>
      </c>
      <c r="K3419" t="b">
        <v>0</v>
      </c>
      <c r="L3419">
        <v>13</v>
      </c>
      <c r="M3419" t="b">
        <v>1</v>
      </c>
      <c r="N3419" t="s">
        <v>8269</v>
      </c>
      <c r="O3419">
        <f t="shared" si="162"/>
        <v>102</v>
      </c>
      <c r="P3419" s="6">
        <f t="shared" si="163"/>
        <v>164.62</v>
      </c>
      <c r="Q3419" s="12" t="s">
        <v>8315</v>
      </c>
      <c r="R3419" t="s">
        <v>8316</v>
      </c>
      <c r="S3419">
        <f t="shared" si="164"/>
        <v>2016</v>
      </c>
    </row>
    <row r="3420" spans="1:19" ht="32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 s="10">
        <v>42535.904861111107</v>
      </c>
      <c r="J3420" s="10">
        <v>42497.275706018518</v>
      </c>
      <c r="K3420" t="b">
        <v>0</v>
      </c>
      <c r="L3420">
        <v>27</v>
      </c>
      <c r="M3420" t="b">
        <v>1</v>
      </c>
      <c r="N3420" t="s">
        <v>8269</v>
      </c>
      <c r="O3420">
        <f t="shared" si="162"/>
        <v>101</v>
      </c>
      <c r="P3420" s="6">
        <f t="shared" si="163"/>
        <v>78.52</v>
      </c>
      <c r="Q3420" s="12" t="s">
        <v>8315</v>
      </c>
      <c r="R3420" t="s">
        <v>8316</v>
      </c>
      <c r="S3420">
        <f t="shared" si="164"/>
        <v>2016</v>
      </c>
    </row>
    <row r="3421" spans="1:19" ht="32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 s="10">
        <v>41580.867673611108</v>
      </c>
      <c r="J3421" s="10">
        <v>41550.867673611108</v>
      </c>
      <c r="K3421" t="b">
        <v>1</v>
      </c>
      <c r="L3421">
        <v>67</v>
      </c>
      <c r="M3421" t="b">
        <v>1</v>
      </c>
      <c r="N3421" t="s">
        <v>8269</v>
      </c>
      <c r="O3421">
        <f t="shared" si="162"/>
        <v>106</v>
      </c>
      <c r="P3421" s="6">
        <f t="shared" si="163"/>
        <v>34.79</v>
      </c>
      <c r="Q3421" s="12" t="s">
        <v>8315</v>
      </c>
      <c r="R3421" t="s">
        <v>8316</v>
      </c>
      <c r="S3421">
        <f t="shared" si="164"/>
        <v>2013</v>
      </c>
    </row>
    <row r="3422" spans="1:19" ht="32" x14ac:dyDescent="0.2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 s="10">
        <v>41868.649583333332</v>
      </c>
      <c r="J3422" s="10">
        <v>41808.649583333332</v>
      </c>
      <c r="K3422" t="b">
        <v>0</v>
      </c>
      <c r="L3422">
        <v>20</v>
      </c>
      <c r="M3422" t="b">
        <v>1</v>
      </c>
      <c r="N3422" t="s">
        <v>8269</v>
      </c>
      <c r="O3422">
        <f t="shared" si="162"/>
        <v>100</v>
      </c>
      <c r="P3422" s="6">
        <f t="shared" si="163"/>
        <v>110.5</v>
      </c>
      <c r="Q3422" s="12" t="s">
        <v>8315</v>
      </c>
      <c r="R3422" t="s">
        <v>8316</v>
      </c>
      <c r="S3422">
        <f t="shared" si="164"/>
        <v>2014</v>
      </c>
    </row>
    <row r="3423" spans="1:19" ht="16" x14ac:dyDescent="0.2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 s="10">
        <v>41823.710231481484</v>
      </c>
      <c r="J3423" s="10">
        <v>41793.710231481484</v>
      </c>
      <c r="K3423" t="b">
        <v>0</v>
      </c>
      <c r="L3423">
        <v>0</v>
      </c>
      <c r="M3423" t="b">
        <v>0</v>
      </c>
      <c r="N3423" t="s">
        <v>8269</v>
      </c>
      <c r="O3423">
        <f t="shared" si="162"/>
        <v>0</v>
      </c>
      <c r="P3423" s="6" t="str">
        <f t="shared" si="163"/>
        <v>0</v>
      </c>
      <c r="Q3423" s="12" t="s">
        <v>8315</v>
      </c>
      <c r="R3423" t="s">
        <v>8316</v>
      </c>
      <c r="S3423">
        <f t="shared" si="164"/>
        <v>2014</v>
      </c>
    </row>
    <row r="3424" spans="1:19" ht="32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 s="10">
        <v>42071.539641203708</v>
      </c>
      <c r="J3424" s="10">
        <v>42041.581307870365</v>
      </c>
      <c r="K3424" t="b">
        <v>0</v>
      </c>
      <c r="L3424">
        <v>12</v>
      </c>
      <c r="M3424" t="b">
        <v>0</v>
      </c>
      <c r="N3424" t="s">
        <v>8269</v>
      </c>
      <c r="O3424">
        <f t="shared" si="162"/>
        <v>16</v>
      </c>
      <c r="P3424" s="6">
        <f t="shared" si="163"/>
        <v>29.17</v>
      </c>
      <c r="Q3424" s="12" t="s">
        <v>8315</v>
      </c>
      <c r="R3424" t="s">
        <v>8316</v>
      </c>
      <c r="S3424">
        <f t="shared" si="164"/>
        <v>2015</v>
      </c>
    </row>
    <row r="3425" spans="1:19" ht="16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 s="10">
        <v>42620.472685185188</v>
      </c>
      <c r="J3425" s="10">
        <v>42590.472685185188</v>
      </c>
      <c r="K3425" t="b">
        <v>1</v>
      </c>
      <c r="L3425">
        <v>50</v>
      </c>
      <c r="M3425" t="b">
        <v>1</v>
      </c>
      <c r="N3425" t="s">
        <v>8269</v>
      </c>
      <c r="O3425">
        <f t="shared" si="162"/>
        <v>128</v>
      </c>
      <c r="P3425" s="6">
        <f t="shared" si="163"/>
        <v>57.52</v>
      </c>
      <c r="Q3425" s="12" t="s">
        <v>8315</v>
      </c>
      <c r="R3425" t="s">
        <v>8316</v>
      </c>
      <c r="S3425">
        <f t="shared" si="164"/>
        <v>2016</v>
      </c>
    </row>
    <row r="3426" spans="1:19" ht="32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 s="10">
        <v>42691.483726851853</v>
      </c>
      <c r="J3426" s="10">
        <v>42661.442060185189</v>
      </c>
      <c r="K3426" t="b">
        <v>0</v>
      </c>
      <c r="L3426">
        <v>14</v>
      </c>
      <c r="M3426" t="b">
        <v>1</v>
      </c>
      <c r="N3426" t="s">
        <v>8269</v>
      </c>
      <c r="O3426">
        <f t="shared" si="162"/>
        <v>100</v>
      </c>
      <c r="P3426" s="6">
        <f t="shared" si="163"/>
        <v>171.43</v>
      </c>
      <c r="Q3426" s="12" t="s">
        <v>8315</v>
      </c>
      <c r="R3426" t="s">
        <v>8316</v>
      </c>
      <c r="S3426">
        <f t="shared" si="164"/>
        <v>2016</v>
      </c>
    </row>
    <row r="3427" spans="1:19" ht="32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 s="10">
        <v>41881.229166666664</v>
      </c>
      <c r="J3427" s="10">
        <v>41841.651597222226</v>
      </c>
      <c r="K3427" t="b">
        <v>0</v>
      </c>
      <c r="L3427">
        <v>14</v>
      </c>
      <c r="M3427" t="b">
        <v>0</v>
      </c>
      <c r="N3427" t="s">
        <v>8269</v>
      </c>
      <c r="O3427">
        <f t="shared" si="162"/>
        <v>27</v>
      </c>
      <c r="P3427" s="6">
        <f t="shared" si="163"/>
        <v>46.43</v>
      </c>
      <c r="Q3427" s="12" t="s">
        <v>8315</v>
      </c>
      <c r="R3427" t="s">
        <v>8316</v>
      </c>
      <c r="S3427">
        <f t="shared" si="164"/>
        <v>2014</v>
      </c>
    </row>
    <row r="3428" spans="1:19" ht="32" x14ac:dyDescent="0.2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 s="10">
        <v>42214.708333333328</v>
      </c>
      <c r="J3428" s="10">
        <v>42184.572881944448</v>
      </c>
      <c r="K3428" t="b">
        <v>0</v>
      </c>
      <c r="L3428">
        <v>64</v>
      </c>
      <c r="M3428" t="b">
        <v>1</v>
      </c>
      <c r="N3428" t="s">
        <v>8269</v>
      </c>
      <c r="O3428">
        <f t="shared" si="162"/>
        <v>102</v>
      </c>
      <c r="P3428" s="6">
        <f t="shared" si="163"/>
        <v>39.83</v>
      </c>
      <c r="Q3428" s="12" t="s">
        <v>8315</v>
      </c>
      <c r="R3428" t="s">
        <v>8316</v>
      </c>
      <c r="S3428">
        <f t="shared" si="164"/>
        <v>2015</v>
      </c>
    </row>
    <row r="3429" spans="1:19" ht="32" x14ac:dyDescent="0.2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 s="10">
        <v>42705.099664351852</v>
      </c>
      <c r="J3429" s="10">
        <v>42675.057997685188</v>
      </c>
      <c r="K3429" t="b">
        <v>0</v>
      </c>
      <c r="L3429">
        <v>50</v>
      </c>
      <c r="M3429" t="b">
        <v>1</v>
      </c>
      <c r="N3429" t="s">
        <v>8269</v>
      </c>
      <c r="O3429">
        <f t="shared" si="162"/>
        <v>100</v>
      </c>
      <c r="P3429" s="6">
        <f t="shared" si="163"/>
        <v>50</v>
      </c>
      <c r="Q3429" s="12" t="s">
        <v>8315</v>
      </c>
      <c r="R3429" t="s">
        <v>8316</v>
      </c>
      <c r="S3429">
        <f t="shared" si="164"/>
        <v>2016</v>
      </c>
    </row>
    <row r="3430" spans="1:19" ht="16" x14ac:dyDescent="0.2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 s="10">
        <v>41829.569212962961</v>
      </c>
      <c r="J3430" s="10">
        <v>41815.569212962961</v>
      </c>
      <c r="K3430" t="b">
        <v>0</v>
      </c>
      <c r="L3430">
        <v>74</v>
      </c>
      <c r="M3430" t="b">
        <v>1</v>
      </c>
      <c r="N3430" t="s">
        <v>8269</v>
      </c>
      <c r="O3430">
        <f t="shared" si="162"/>
        <v>118</v>
      </c>
      <c r="P3430" s="6">
        <f t="shared" si="163"/>
        <v>39.81</v>
      </c>
      <c r="Q3430" s="12" t="s">
        <v>8315</v>
      </c>
      <c r="R3430" t="s">
        <v>8316</v>
      </c>
      <c r="S3430">
        <f t="shared" si="164"/>
        <v>2014</v>
      </c>
    </row>
    <row r="3431" spans="1:19" ht="32" x14ac:dyDescent="0.2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 s="10">
        <v>42459.610416666663</v>
      </c>
      <c r="J3431" s="10">
        <v>42451.496817129635</v>
      </c>
      <c r="K3431" t="b">
        <v>0</v>
      </c>
      <c r="L3431">
        <v>21</v>
      </c>
      <c r="M3431" t="b">
        <v>1</v>
      </c>
      <c r="N3431" t="s">
        <v>8269</v>
      </c>
      <c r="O3431">
        <f t="shared" si="162"/>
        <v>102</v>
      </c>
      <c r="P3431" s="6">
        <f t="shared" si="163"/>
        <v>121.9</v>
      </c>
      <c r="Q3431" s="12" t="s">
        <v>8315</v>
      </c>
      <c r="R3431" t="s">
        <v>8316</v>
      </c>
      <c r="S3431">
        <f t="shared" si="164"/>
        <v>2016</v>
      </c>
    </row>
    <row r="3432" spans="1:19" ht="32" x14ac:dyDescent="0.2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 s="10">
        <v>41791.165972222225</v>
      </c>
      <c r="J3432" s="10">
        <v>41759.13962962963</v>
      </c>
      <c r="K3432" t="b">
        <v>0</v>
      </c>
      <c r="L3432">
        <v>57</v>
      </c>
      <c r="M3432" t="b">
        <v>1</v>
      </c>
      <c r="N3432" t="s">
        <v>8269</v>
      </c>
      <c r="O3432">
        <f t="shared" si="162"/>
        <v>108</v>
      </c>
      <c r="P3432" s="6">
        <f t="shared" si="163"/>
        <v>47.46</v>
      </c>
      <c r="Q3432" s="12" t="s">
        <v>8315</v>
      </c>
      <c r="R3432" t="s">
        <v>8316</v>
      </c>
      <c r="S3432">
        <f t="shared" si="164"/>
        <v>2014</v>
      </c>
    </row>
    <row r="3433" spans="1:19" ht="32" x14ac:dyDescent="0.2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 s="10">
        <v>42523.434236111112</v>
      </c>
      <c r="J3433" s="10">
        <v>42495.434236111112</v>
      </c>
      <c r="K3433" t="b">
        <v>0</v>
      </c>
      <c r="L3433">
        <v>76</v>
      </c>
      <c r="M3433" t="b">
        <v>1</v>
      </c>
      <c r="N3433" t="s">
        <v>8269</v>
      </c>
      <c r="O3433">
        <f t="shared" si="162"/>
        <v>107</v>
      </c>
      <c r="P3433" s="6">
        <f t="shared" si="163"/>
        <v>35.04</v>
      </c>
      <c r="Q3433" s="12" t="s">
        <v>8315</v>
      </c>
      <c r="R3433" t="s">
        <v>8316</v>
      </c>
      <c r="S3433">
        <f t="shared" si="164"/>
        <v>2016</v>
      </c>
    </row>
    <row r="3434" spans="1:19" ht="32" x14ac:dyDescent="0.2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 s="10">
        <v>41966.916666666672</v>
      </c>
      <c r="J3434" s="10">
        <v>41938.709421296298</v>
      </c>
      <c r="K3434" t="b">
        <v>0</v>
      </c>
      <c r="L3434">
        <v>95</v>
      </c>
      <c r="M3434" t="b">
        <v>1</v>
      </c>
      <c r="N3434" t="s">
        <v>8269</v>
      </c>
      <c r="O3434">
        <f t="shared" si="162"/>
        <v>115</v>
      </c>
      <c r="P3434" s="6">
        <f t="shared" si="163"/>
        <v>30.19</v>
      </c>
      <c r="Q3434" s="12" t="s">
        <v>8315</v>
      </c>
      <c r="R3434" t="s">
        <v>8316</v>
      </c>
      <c r="S3434">
        <f t="shared" si="164"/>
        <v>2014</v>
      </c>
    </row>
    <row r="3435" spans="1:19" ht="32" x14ac:dyDescent="0.2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 s="10">
        <v>42081.708333333328</v>
      </c>
      <c r="J3435" s="10">
        <v>42060.035636574074</v>
      </c>
      <c r="K3435" t="b">
        <v>0</v>
      </c>
      <c r="L3435">
        <v>132</v>
      </c>
      <c r="M3435" t="b">
        <v>1</v>
      </c>
      <c r="N3435" t="s">
        <v>8269</v>
      </c>
      <c r="O3435">
        <f t="shared" si="162"/>
        <v>104</v>
      </c>
      <c r="P3435" s="6">
        <f t="shared" si="163"/>
        <v>19.7</v>
      </c>
      <c r="Q3435" s="12" t="s">
        <v>8315</v>
      </c>
      <c r="R3435" t="s">
        <v>8316</v>
      </c>
      <c r="S3435">
        <f t="shared" si="164"/>
        <v>2015</v>
      </c>
    </row>
    <row r="3436" spans="1:19" ht="16" x14ac:dyDescent="0.2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 s="10">
        <v>42202.554166666669</v>
      </c>
      <c r="J3436" s="10">
        <v>42172.613506944443</v>
      </c>
      <c r="K3436" t="b">
        <v>0</v>
      </c>
      <c r="L3436">
        <v>3</v>
      </c>
      <c r="M3436" t="b">
        <v>0</v>
      </c>
      <c r="N3436" t="s">
        <v>8269</v>
      </c>
      <c r="O3436">
        <f t="shared" si="162"/>
        <v>2</v>
      </c>
      <c r="P3436" s="6">
        <f t="shared" si="163"/>
        <v>13.33</v>
      </c>
      <c r="Q3436" s="12" t="s">
        <v>8315</v>
      </c>
      <c r="R3436" t="s">
        <v>8316</v>
      </c>
      <c r="S3436">
        <f t="shared" si="164"/>
        <v>2015</v>
      </c>
    </row>
    <row r="3437" spans="1:19" ht="32" x14ac:dyDescent="0.2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 s="10">
        <v>42555.166666666672</v>
      </c>
      <c r="J3437" s="10">
        <v>42531.195277777777</v>
      </c>
      <c r="K3437" t="b">
        <v>0</v>
      </c>
      <c r="L3437">
        <v>10</v>
      </c>
      <c r="M3437" t="b">
        <v>0</v>
      </c>
      <c r="N3437" t="s">
        <v>8269</v>
      </c>
      <c r="O3437">
        <f t="shared" si="162"/>
        <v>20</v>
      </c>
      <c r="P3437" s="6">
        <f t="shared" si="163"/>
        <v>50.4</v>
      </c>
      <c r="Q3437" s="12" t="s">
        <v>8315</v>
      </c>
      <c r="R3437" t="s">
        <v>8316</v>
      </c>
      <c r="S3437">
        <f t="shared" si="164"/>
        <v>2016</v>
      </c>
    </row>
    <row r="3438" spans="1:19" ht="32" x14ac:dyDescent="0.2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 s="10">
        <v>42032.817488425921</v>
      </c>
      <c r="J3438" s="10">
        <v>42002.817488425921</v>
      </c>
      <c r="K3438" t="b">
        <v>0</v>
      </c>
      <c r="L3438">
        <v>8</v>
      </c>
      <c r="M3438" t="b">
        <v>0</v>
      </c>
      <c r="N3438" t="s">
        <v>8269</v>
      </c>
      <c r="O3438">
        <f t="shared" si="162"/>
        <v>38</v>
      </c>
      <c r="P3438" s="6">
        <f t="shared" si="163"/>
        <v>119.13</v>
      </c>
      <c r="Q3438" s="12" t="s">
        <v>8315</v>
      </c>
      <c r="R3438" t="s">
        <v>8316</v>
      </c>
      <c r="S3438">
        <f t="shared" si="164"/>
        <v>2014</v>
      </c>
    </row>
    <row r="3439" spans="1:19" ht="32" x14ac:dyDescent="0.2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 s="10">
        <v>42504.877743055556</v>
      </c>
      <c r="J3439" s="10">
        <v>42444.877743055556</v>
      </c>
      <c r="K3439" t="b">
        <v>0</v>
      </c>
      <c r="L3439">
        <v>2</v>
      </c>
      <c r="M3439" t="b">
        <v>0</v>
      </c>
      <c r="N3439" t="s">
        <v>8269</v>
      </c>
      <c r="O3439">
        <f t="shared" si="162"/>
        <v>0</v>
      </c>
      <c r="P3439" s="6">
        <f t="shared" si="163"/>
        <v>1</v>
      </c>
      <c r="Q3439" s="12" t="s">
        <v>8315</v>
      </c>
      <c r="R3439" t="s">
        <v>8316</v>
      </c>
      <c r="S3439">
        <f t="shared" si="164"/>
        <v>2016</v>
      </c>
    </row>
    <row r="3440" spans="1:19" ht="32" x14ac:dyDescent="0.2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 s="10">
        <v>42088.750810185185</v>
      </c>
      <c r="J3440" s="10">
        <v>42058.792476851857</v>
      </c>
      <c r="K3440" t="b">
        <v>0</v>
      </c>
      <c r="L3440">
        <v>13</v>
      </c>
      <c r="M3440" t="b">
        <v>0</v>
      </c>
      <c r="N3440" t="s">
        <v>8269</v>
      </c>
      <c r="O3440">
        <f t="shared" si="162"/>
        <v>27</v>
      </c>
      <c r="P3440" s="6">
        <f t="shared" si="163"/>
        <v>51.62</v>
      </c>
      <c r="Q3440" s="12" t="s">
        <v>8315</v>
      </c>
      <c r="R3440" t="s">
        <v>8316</v>
      </c>
      <c r="S3440">
        <f t="shared" si="164"/>
        <v>2015</v>
      </c>
    </row>
    <row r="3441" spans="1:19" ht="32" x14ac:dyDescent="0.2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 s="10">
        <v>41799.805729166663</v>
      </c>
      <c r="J3441" s="10">
        <v>41766.805729166663</v>
      </c>
      <c r="K3441" t="b">
        <v>1</v>
      </c>
      <c r="L3441">
        <v>71</v>
      </c>
      <c r="M3441" t="b">
        <v>1</v>
      </c>
      <c r="N3441" t="s">
        <v>8269</v>
      </c>
      <c r="O3441">
        <f t="shared" si="162"/>
        <v>107</v>
      </c>
      <c r="P3441" s="6">
        <f t="shared" si="163"/>
        <v>37.590000000000003</v>
      </c>
      <c r="Q3441" s="12" t="s">
        <v>8315</v>
      </c>
      <c r="R3441" t="s">
        <v>8316</v>
      </c>
      <c r="S3441">
        <f t="shared" si="164"/>
        <v>2014</v>
      </c>
    </row>
    <row r="3442" spans="1:19" ht="32" x14ac:dyDescent="0.2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 s="10">
        <v>41803.916666666664</v>
      </c>
      <c r="J3442" s="10">
        <v>41772.105937500004</v>
      </c>
      <c r="K3442" t="b">
        <v>1</v>
      </c>
      <c r="L3442">
        <v>61</v>
      </c>
      <c r="M3442" t="b">
        <v>1</v>
      </c>
      <c r="N3442" t="s">
        <v>8269</v>
      </c>
      <c r="O3442">
        <f t="shared" si="162"/>
        <v>124</v>
      </c>
      <c r="P3442" s="6">
        <f t="shared" si="163"/>
        <v>50.9</v>
      </c>
      <c r="Q3442" s="12" t="s">
        <v>8315</v>
      </c>
      <c r="R3442" t="s">
        <v>8316</v>
      </c>
      <c r="S3442">
        <f t="shared" si="164"/>
        <v>2014</v>
      </c>
    </row>
    <row r="3443" spans="1:19" ht="32" x14ac:dyDescent="0.2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 s="10">
        <v>41811.666770833333</v>
      </c>
      <c r="J3443" s="10">
        <v>41781.666770833333</v>
      </c>
      <c r="K3443" t="b">
        <v>1</v>
      </c>
      <c r="L3443">
        <v>51</v>
      </c>
      <c r="M3443" t="b">
        <v>1</v>
      </c>
      <c r="N3443" t="s">
        <v>8269</v>
      </c>
      <c r="O3443">
        <f t="shared" si="162"/>
        <v>117</v>
      </c>
      <c r="P3443" s="6">
        <f t="shared" si="163"/>
        <v>57.55</v>
      </c>
      <c r="Q3443" s="12" t="s">
        <v>8315</v>
      </c>
      <c r="R3443" t="s">
        <v>8316</v>
      </c>
      <c r="S3443">
        <f t="shared" si="164"/>
        <v>2014</v>
      </c>
    </row>
    <row r="3444" spans="1:19" ht="16" x14ac:dyDescent="0.2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 s="10">
        <v>41509.79478009259</v>
      </c>
      <c r="J3444" s="10">
        <v>41491.79478009259</v>
      </c>
      <c r="K3444" t="b">
        <v>1</v>
      </c>
      <c r="L3444">
        <v>68</v>
      </c>
      <c r="M3444" t="b">
        <v>1</v>
      </c>
      <c r="N3444" t="s">
        <v>8269</v>
      </c>
      <c r="O3444">
        <f t="shared" si="162"/>
        <v>109</v>
      </c>
      <c r="P3444" s="6">
        <f t="shared" si="163"/>
        <v>40.07</v>
      </c>
      <c r="Q3444" s="12" t="s">
        <v>8315</v>
      </c>
      <c r="R3444" t="s">
        <v>8316</v>
      </c>
      <c r="S3444">
        <f t="shared" si="164"/>
        <v>2013</v>
      </c>
    </row>
    <row r="3445" spans="1:19" ht="16" x14ac:dyDescent="0.2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 s="10">
        <v>42301.895138888889</v>
      </c>
      <c r="J3445" s="10">
        <v>42270.582141203704</v>
      </c>
      <c r="K3445" t="b">
        <v>1</v>
      </c>
      <c r="L3445">
        <v>84</v>
      </c>
      <c r="M3445" t="b">
        <v>1</v>
      </c>
      <c r="N3445" t="s">
        <v>8269</v>
      </c>
      <c r="O3445">
        <f t="shared" si="162"/>
        <v>125</v>
      </c>
      <c r="P3445" s="6">
        <f t="shared" si="163"/>
        <v>37.14</v>
      </c>
      <c r="Q3445" s="12" t="s">
        <v>8315</v>
      </c>
      <c r="R3445" t="s">
        <v>8316</v>
      </c>
      <c r="S3445">
        <f t="shared" si="164"/>
        <v>2015</v>
      </c>
    </row>
    <row r="3446" spans="1:19" ht="32" x14ac:dyDescent="0.2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 s="10">
        <v>42197.434166666666</v>
      </c>
      <c r="J3446" s="10">
        <v>42167.434166666666</v>
      </c>
      <c r="K3446" t="b">
        <v>1</v>
      </c>
      <c r="L3446">
        <v>57</v>
      </c>
      <c r="M3446" t="b">
        <v>1</v>
      </c>
      <c r="N3446" t="s">
        <v>8269</v>
      </c>
      <c r="O3446">
        <f t="shared" si="162"/>
        <v>106</v>
      </c>
      <c r="P3446" s="6">
        <f t="shared" si="163"/>
        <v>46.43</v>
      </c>
      <c r="Q3446" s="12" t="s">
        <v>8315</v>
      </c>
      <c r="R3446" t="s">
        <v>8316</v>
      </c>
      <c r="S3446">
        <f t="shared" si="164"/>
        <v>2015</v>
      </c>
    </row>
    <row r="3447" spans="1:19" ht="16" x14ac:dyDescent="0.2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 s="10">
        <v>42307.875</v>
      </c>
      <c r="J3447" s="10">
        <v>42284.516064814816</v>
      </c>
      <c r="K3447" t="b">
        <v>1</v>
      </c>
      <c r="L3447">
        <v>68</v>
      </c>
      <c r="M3447" t="b">
        <v>1</v>
      </c>
      <c r="N3447" t="s">
        <v>8269</v>
      </c>
      <c r="O3447">
        <f t="shared" si="162"/>
        <v>112</v>
      </c>
      <c r="P3447" s="6">
        <f t="shared" si="163"/>
        <v>41.24</v>
      </c>
      <c r="Q3447" s="12" t="s">
        <v>8315</v>
      </c>
      <c r="R3447" t="s">
        <v>8316</v>
      </c>
      <c r="S3447">
        <f t="shared" si="164"/>
        <v>2015</v>
      </c>
    </row>
    <row r="3448" spans="1:19" ht="16" x14ac:dyDescent="0.2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 s="10">
        <v>42032.916666666672</v>
      </c>
      <c r="J3448" s="10">
        <v>42016.800208333334</v>
      </c>
      <c r="K3448" t="b">
        <v>1</v>
      </c>
      <c r="L3448">
        <v>49</v>
      </c>
      <c r="M3448" t="b">
        <v>1</v>
      </c>
      <c r="N3448" t="s">
        <v>8269</v>
      </c>
      <c r="O3448">
        <f t="shared" si="162"/>
        <v>103</v>
      </c>
      <c r="P3448" s="6">
        <f t="shared" si="163"/>
        <v>52.55</v>
      </c>
      <c r="Q3448" s="12" t="s">
        <v>8315</v>
      </c>
      <c r="R3448" t="s">
        <v>8316</v>
      </c>
      <c r="S3448">
        <f t="shared" si="164"/>
        <v>2015</v>
      </c>
    </row>
    <row r="3449" spans="1:19" ht="32" x14ac:dyDescent="0.2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 s="10">
        <v>42154.848414351851</v>
      </c>
      <c r="J3449" s="10">
        <v>42124.848414351851</v>
      </c>
      <c r="K3449" t="b">
        <v>1</v>
      </c>
      <c r="L3449">
        <v>34</v>
      </c>
      <c r="M3449" t="b">
        <v>1</v>
      </c>
      <c r="N3449" t="s">
        <v>8269</v>
      </c>
      <c r="O3449">
        <f t="shared" si="162"/>
        <v>103</v>
      </c>
      <c r="P3449" s="6">
        <f t="shared" si="163"/>
        <v>76.03</v>
      </c>
      <c r="Q3449" s="12" t="s">
        <v>8315</v>
      </c>
      <c r="R3449" t="s">
        <v>8316</v>
      </c>
      <c r="S3449">
        <f t="shared" si="164"/>
        <v>2015</v>
      </c>
    </row>
    <row r="3450" spans="1:19" ht="16" x14ac:dyDescent="0.2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 s="10">
        <v>42336.750324074077</v>
      </c>
      <c r="J3450" s="10">
        <v>42311.750324074077</v>
      </c>
      <c r="K3450" t="b">
        <v>0</v>
      </c>
      <c r="L3450">
        <v>34</v>
      </c>
      <c r="M3450" t="b">
        <v>1</v>
      </c>
      <c r="N3450" t="s">
        <v>8269</v>
      </c>
      <c r="O3450">
        <f t="shared" si="162"/>
        <v>100</v>
      </c>
      <c r="P3450" s="6">
        <f t="shared" si="163"/>
        <v>73.53</v>
      </c>
      <c r="Q3450" s="12" t="s">
        <v>8315</v>
      </c>
      <c r="R3450" t="s">
        <v>8316</v>
      </c>
      <c r="S3450">
        <f t="shared" si="164"/>
        <v>2015</v>
      </c>
    </row>
    <row r="3451" spans="1:19" ht="32" x14ac:dyDescent="0.2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 s="10">
        <v>42294.29178240741</v>
      </c>
      <c r="J3451" s="10">
        <v>42264.29178240741</v>
      </c>
      <c r="K3451" t="b">
        <v>0</v>
      </c>
      <c r="L3451">
        <v>45</v>
      </c>
      <c r="M3451" t="b">
        <v>1</v>
      </c>
      <c r="N3451" t="s">
        <v>8269</v>
      </c>
      <c r="O3451">
        <f t="shared" si="162"/>
        <v>110</v>
      </c>
      <c r="P3451" s="6">
        <f t="shared" si="163"/>
        <v>61.02</v>
      </c>
      <c r="Q3451" s="12" t="s">
        <v>8315</v>
      </c>
      <c r="R3451" t="s">
        <v>8316</v>
      </c>
      <c r="S3451">
        <f t="shared" si="164"/>
        <v>2015</v>
      </c>
    </row>
    <row r="3452" spans="1:19" ht="32" x14ac:dyDescent="0.2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 s="10">
        <v>42685.916666666672</v>
      </c>
      <c r="J3452" s="10">
        <v>42664.809560185182</v>
      </c>
      <c r="K3452" t="b">
        <v>0</v>
      </c>
      <c r="L3452">
        <v>41</v>
      </c>
      <c r="M3452" t="b">
        <v>1</v>
      </c>
      <c r="N3452" t="s">
        <v>8269</v>
      </c>
      <c r="O3452">
        <f t="shared" si="162"/>
        <v>100</v>
      </c>
      <c r="P3452" s="6">
        <f t="shared" si="163"/>
        <v>61</v>
      </c>
      <c r="Q3452" s="12" t="s">
        <v>8315</v>
      </c>
      <c r="R3452" t="s">
        <v>8316</v>
      </c>
      <c r="S3452">
        <f t="shared" si="164"/>
        <v>2016</v>
      </c>
    </row>
    <row r="3453" spans="1:19" ht="32" x14ac:dyDescent="0.2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 s="10">
        <v>42543.045798611114</v>
      </c>
      <c r="J3453" s="10">
        <v>42513.045798611114</v>
      </c>
      <c r="K3453" t="b">
        <v>0</v>
      </c>
      <c r="L3453">
        <v>38</v>
      </c>
      <c r="M3453" t="b">
        <v>1</v>
      </c>
      <c r="N3453" t="s">
        <v>8269</v>
      </c>
      <c r="O3453">
        <f t="shared" si="162"/>
        <v>101</v>
      </c>
      <c r="P3453" s="6">
        <f t="shared" si="163"/>
        <v>66.45</v>
      </c>
      <c r="Q3453" s="12" t="s">
        <v>8315</v>
      </c>
      <c r="R3453" t="s">
        <v>8316</v>
      </c>
      <c r="S3453">
        <f t="shared" si="164"/>
        <v>2016</v>
      </c>
    </row>
    <row r="3454" spans="1:19" ht="32" x14ac:dyDescent="0.2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 s="10">
        <v>41922.875</v>
      </c>
      <c r="J3454" s="10">
        <v>41901.282025462962</v>
      </c>
      <c r="K3454" t="b">
        <v>0</v>
      </c>
      <c r="L3454">
        <v>34</v>
      </c>
      <c r="M3454" t="b">
        <v>1</v>
      </c>
      <c r="N3454" t="s">
        <v>8269</v>
      </c>
      <c r="O3454">
        <f t="shared" si="162"/>
        <v>110</v>
      </c>
      <c r="P3454" s="6">
        <f t="shared" si="163"/>
        <v>81.03</v>
      </c>
      <c r="Q3454" s="12" t="s">
        <v>8315</v>
      </c>
      <c r="R3454" t="s">
        <v>8316</v>
      </c>
      <c r="S3454">
        <f t="shared" si="164"/>
        <v>2014</v>
      </c>
    </row>
    <row r="3455" spans="1:19" ht="32" x14ac:dyDescent="0.2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 s="10">
        <v>42351.101759259254</v>
      </c>
      <c r="J3455" s="10">
        <v>42321.101759259254</v>
      </c>
      <c r="K3455" t="b">
        <v>0</v>
      </c>
      <c r="L3455">
        <v>3</v>
      </c>
      <c r="M3455" t="b">
        <v>1</v>
      </c>
      <c r="N3455" t="s">
        <v>8269</v>
      </c>
      <c r="O3455">
        <f t="shared" si="162"/>
        <v>104</v>
      </c>
      <c r="P3455" s="6">
        <f t="shared" si="163"/>
        <v>866.67</v>
      </c>
      <c r="Q3455" s="12" t="s">
        <v>8315</v>
      </c>
      <c r="R3455" t="s">
        <v>8316</v>
      </c>
      <c r="S3455">
        <f t="shared" si="164"/>
        <v>2015</v>
      </c>
    </row>
    <row r="3456" spans="1:19" ht="32" x14ac:dyDescent="0.2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 s="10">
        <v>42126.875</v>
      </c>
      <c r="J3456" s="10">
        <v>42100.927858796298</v>
      </c>
      <c r="K3456" t="b">
        <v>0</v>
      </c>
      <c r="L3456">
        <v>14</v>
      </c>
      <c r="M3456" t="b">
        <v>1</v>
      </c>
      <c r="N3456" t="s">
        <v>8269</v>
      </c>
      <c r="O3456">
        <f t="shared" si="162"/>
        <v>104</v>
      </c>
      <c r="P3456" s="6">
        <f t="shared" si="163"/>
        <v>186.07</v>
      </c>
      <c r="Q3456" s="12" t="s">
        <v>8315</v>
      </c>
      <c r="R3456" t="s">
        <v>8316</v>
      </c>
      <c r="S3456">
        <f t="shared" si="164"/>
        <v>2015</v>
      </c>
    </row>
    <row r="3457" spans="1:19" ht="32" x14ac:dyDescent="0.2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 s="10">
        <v>42321.845138888893</v>
      </c>
      <c r="J3457" s="10">
        <v>42294.429641203707</v>
      </c>
      <c r="K3457" t="b">
        <v>0</v>
      </c>
      <c r="L3457">
        <v>43</v>
      </c>
      <c r="M3457" t="b">
        <v>1</v>
      </c>
      <c r="N3457" t="s">
        <v>8269</v>
      </c>
      <c r="O3457">
        <f t="shared" si="162"/>
        <v>103</v>
      </c>
      <c r="P3457" s="6">
        <f t="shared" si="163"/>
        <v>59.65</v>
      </c>
      <c r="Q3457" s="12" t="s">
        <v>8315</v>
      </c>
      <c r="R3457" t="s">
        <v>8316</v>
      </c>
      <c r="S3457">
        <f t="shared" si="164"/>
        <v>2015</v>
      </c>
    </row>
    <row r="3458" spans="1:19" ht="32" x14ac:dyDescent="0.2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 s="10">
        <v>42536.760405092587</v>
      </c>
      <c r="J3458" s="10">
        <v>42506.760405092587</v>
      </c>
      <c r="K3458" t="b">
        <v>0</v>
      </c>
      <c r="L3458">
        <v>44</v>
      </c>
      <c r="M3458" t="b">
        <v>1</v>
      </c>
      <c r="N3458" t="s">
        <v>8269</v>
      </c>
      <c r="O3458">
        <f t="shared" si="162"/>
        <v>114</v>
      </c>
      <c r="P3458" s="6">
        <f t="shared" si="163"/>
        <v>64.91</v>
      </c>
      <c r="Q3458" s="12" t="s">
        <v>8315</v>
      </c>
      <c r="R3458" t="s">
        <v>8316</v>
      </c>
      <c r="S3458">
        <f t="shared" si="164"/>
        <v>2016</v>
      </c>
    </row>
    <row r="3459" spans="1:19" ht="32" x14ac:dyDescent="0.2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 s="10">
        <v>42575.478333333333</v>
      </c>
      <c r="J3459" s="10">
        <v>42545.478333333333</v>
      </c>
      <c r="K3459" t="b">
        <v>0</v>
      </c>
      <c r="L3459">
        <v>38</v>
      </c>
      <c r="M3459" t="b">
        <v>1</v>
      </c>
      <c r="N3459" t="s">
        <v>8269</v>
      </c>
      <c r="O3459">
        <f t="shared" si="162"/>
        <v>108</v>
      </c>
      <c r="P3459" s="6">
        <f t="shared" si="163"/>
        <v>70.760000000000005</v>
      </c>
      <c r="Q3459" s="12" t="s">
        <v>8315</v>
      </c>
      <c r="R3459" t="s">
        <v>8316</v>
      </c>
      <c r="S3459">
        <f t="shared" si="164"/>
        <v>2016</v>
      </c>
    </row>
    <row r="3460" spans="1:19" ht="80" x14ac:dyDescent="0.2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 s="10">
        <v>41772.166666666664</v>
      </c>
      <c r="J3460" s="10">
        <v>41760.935706018521</v>
      </c>
      <c r="K3460" t="b">
        <v>0</v>
      </c>
      <c r="L3460">
        <v>39</v>
      </c>
      <c r="M3460" t="b">
        <v>1</v>
      </c>
      <c r="N3460" t="s">
        <v>8269</v>
      </c>
      <c r="O3460">
        <f t="shared" si="162"/>
        <v>104</v>
      </c>
      <c r="P3460" s="6">
        <f t="shared" si="163"/>
        <v>66.510000000000005</v>
      </c>
      <c r="Q3460" s="12" t="s">
        <v>8315</v>
      </c>
      <c r="R3460" t="s">
        <v>8316</v>
      </c>
      <c r="S3460">
        <f t="shared" si="164"/>
        <v>2014</v>
      </c>
    </row>
    <row r="3461" spans="1:19" ht="32" x14ac:dyDescent="0.2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 s="10">
        <v>41890.125</v>
      </c>
      <c r="J3461" s="10">
        <v>41856.010069444441</v>
      </c>
      <c r="K3461" t="b">
        <v>0</v>
      </c>
      <c r="L3461">
        <v>11</v>
      </c>
      <c r="M3461" t="b">
        <v>1</v>
      </c>
      <c r="N3461" t="s">
        <v>8269</v>
      </c>
      <c r="O3461">
        <f t="shared" si="162"/>
        <v>100</v>
      </c>
      <c r="P3461" s="6">
        <f t="shared" si="163"/>
        <v>227.27</v>
      </c>
      <c r="Q3461" s="12" t="s">
        <v>8315</v>
      </c>
      <c r="R3461" t="s">
        <v>8316</v>
      </c>
      <c r="S3461">
        <f t="shared" si="164"/>
        <v>2014</v>
      </c>
    </row>
    <row r="3462" spans="1:19" ht="16" x14ac:dyDescent="0.2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 s="10">
        <v>42070.831678240742</v>
      </c>
      <c r="J3462" s="10">
        <v>42040.831678240742</v>
      </c>
      <c r="K3462" t="b">
        <v>0</v>
      </c>
      <c r="L3462">
        <v>24</v>
      </c>
      <c r="M3462" t="b">
        <v>1</v>
      </c>
      <c r="N3462" t="s">
        <v>8269</v>
      </c>
      <c r="O3462">
        <f t="shared" si="162"/>
        <v>100</v>
      </c>
      <c r="P3462" s="6">
        <f t="shared" si="163"/>
        <v>104.17</v>
      </c>
      <c r="Q3462" s="12" t="s">
        <v>8315</v>
      </c>
      <c r="R3462" t="s">
        <v>8316</v>
      </c>
      <c r="S3462">
        <f t="shared" si="164"/>
        <v>2015</v>
      </c>
    </row>
    <row r="3463" spans="1:19" ht="32" x14ac:dyDescent="0.2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 s="10">
        <v>42492.893495370372</v>
      </c>
      <c r="J3463" s="10">
        <v>42462.893495370372</v>
      </c>
      <c r="K3463" t="b">
        <v>0</v>
      </c>
      <c r="L3463">
        <v>64</v>
      </c>
      <c r="M3463" t="b">
        <v>1</v>
      </c>
      <c r="N3463" t="s">
        <v>8269</v>
      </c>
      <c r="O3463">
        <f t="shared" si="162"/>
        <v>105</v>
      </c>
      <c r="P3463" s="6">
        <f t="shared" si="163"/>
        <v>40.94</v>
      </c>
      <c r="Q3463" s="12" t="s">
        <v>8315</v>
      </c>
      <c r="R3463" t="s">
        <v>8316</v>
      </c>
      <c r="S3463">
        <f t="shared" si="164"/>
        <v>2016</v>
      </c>
    </row>
    <row r="3464" spans="1:19" ht="112" x14ac:dyDescent="0.2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 s="10">
        <v>42221.775000000001</v>
      </c>
      <c r="J3464" s="10">
        <v>42203.680300925931</v>
      </c>
      <c r="K3464" t="b">
        <v>0</v>
      </c>
      <c r="L3464">
        <v>54</v>
      </c>
      <c r="M3464" t="b">
        <v>1</v>
      </c>
      <c r="N3464" t="s">
        <v>8269</v>
      </c>
      <c r="O3464">
        <f t="shared" si="162"/>
        <v>102</v>
      </c>
      <c r="P3464" s="6">
        <f t="shared" si="163"/>
        <v>47.41</v>
      </c>
      <c r="Q3464" s="12" t="s">
        <v>8315</v>
      </c>
      <c r="R3464" t="s">
        <v>8316</v>
      </c>
      <c r="S3464">
        <f t="shared" si="164"/>
        <v>2015</v>
      </c>
    </row>
    <row r="3465" spans="1:19" ht="32" x14ac:dyDescent="0.2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 s="10">
        <v>42432.249305555553</v>
      </c>
      <c r="J3465" s="10">
        <v>42417.585532407407</v>
      </c>
      <c r="K3465" t="b">
        <v>0</v>
      </c>
      <c r="L3465">
        <v>33</v>
      </c>
      <c r="M3465" t="b">
        <v>1</v>
      </c>
      <c r="N3465" t="s">
        <v>8269</v>
      </c>
      <c r="O3465">
        <f t="shared" si="162"/>
        <v>103</v>
      </c>
      <c r="P3465" s="6">
        <f t="shared" si="163"/>
        <v>77.73</v>
      </c>
      <c r="Q3465" s="12" t="s">
        <v>8315</v>
      </c>
      <c r="R3465" t="s">
        <v>8316</v>
      </c>
      <c r="S3465">
        <f t="shared" si="164"/>
        <v>2016</v>
      </c>
    </row>
    <row r="3466" spans="1:19" ht="32" x14ac:dyDescent="0.2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 s="10">
        <v>42102.370381944449</v>
      </c>
      <c r="J3466" s="10">
        <v>42072.370381944449</v>
      </c>
      <c r="K3466" t="b">
        <v>0</v>
      </c>
      <c r="L3466">
        <v>51</v>
      </c>
      <c r="M3466" t="b">
        <v>1</v>
      </c>
      <c r="N3466" t="s">
        <v>8269</v>
      </c>
      <c r="O3466">
        <f t="shared" ref="O3466:O3529" si="165">ROUND(E3466/D3466*100,0)</f>
        <v>136</v>
      </c>
      <c r="P3466" s="6">
        <f t="shared" ref="P3466:P3529" si="166">IFERROR(ROUND(E3466/L3466,2),"0")</f>
        <v>66.67</v>
      </c>
      <c r="Q3466" s="12" t="s">
        <v>8315</v>
      </c>
      <c r="R3466" t="s">
        <v>8316</v>
      </c>
      <c r="S3466">
        <f t="shared" ref="S3466:S3529" si="167">YEAR(J3466)</f>
        <v>2015</v>
      </c>
    </row>
    <row r="3467" spans="1:19" ht="32" x14ac:dyDescent="0.2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 s="10">
        <v>42174.041851851856</v>
      </c>
      <c r="J3467" s="10">
        <v>42144.041851851856</v>
      </c>
      <c r="K3467" t="b">
        <v>0</v>
      </c>
      <c r="L3467">
        <v>71</v>
      </c>
      <c r="M3467" t="b">
        <v>1</v>
      </c>
      <c r="N3467" t="s">
        <v>8269</v>
      </c>
      <c r="O3467">
        <f t="shared" si="165"/>
        <v>101</v>
      </c>
      <c r="P3467" s="6">
        <f t="shared" si="166"/>
        <v>35.49</v>
      </c>
      <c r="Q3467" s="12" t="s">
        <v>8315</v>
      </c>
      <c r="R3467" t="s">
        <v>8316</v>
      </c>
      <c r="S3467">
        <f t="shared" si="167"/>
        <v>2015</v>
      </c>
    </row>
    <row r="3468" spans="1:19" ht="32" x14ac:dyDescent="0.2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 s="10">
        <v>42348.593703703707</v>
      </c>
      <c r="J3468" s="10">
        <v>42318.593703703707</v>
      </c>
      <c r="K3468" t="b">
        <v>0</v>
      </c>
      <c r="L3468">
        <v>72</v>
      </c>
      <c r="M3468" t="b">
        <v>1</v>
      </c>
      <c r="N3468" t="s">
        <v>8269</v>
      </c>
      <c r="O3468">
        <f t="shared" si="165"/>
        <v>107</v>
      </c>
      <c r="P3468" s="6">
        <f t="shared" si="166"/>
        <v>37.08</v>
      </c>
      <c r="Q3468" s="12" t="s">
        <v>8315</v>
      </c>
      <c r="R3468" t="s">
        <v>8316</v>
      </c>
      <c r="S3468">
        <f t="shared" si="167"/>
        <v>2015</v>
      </c>
    </row>
    <row r="3469" spans="1:19" ht="32" x14ac:dyDescent="0.2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 s="10">
        <v>42082.908148148148</v>
      </c>
      <c r="J3469" s="10">
        <v>42052.949814814812</v>
      </c>
      <c r="K3469" t="b">
        <v>0</v>
      </c>
      <c r="L3469">
        <v>45</v>
      </c>
      <c r="M3469" t="b">
        <v>1</v>
      </c>
      <c r="N3469" t="s">
        <v>8269</v>
      </c>
      <c r="O3469">
        <f t="shared" si="165"/>
        <v>125</v>
      </c>
      <c r="P3469" s="6">
        <f t="shared" si="166"/>
        <v>69.33</v>
      </c>
      <c r="Q3469" s="12" t="s">
        <v>8315</v>
      </c>
      <c r="R3469" t="s">
        <v>8316</v>
      </c>
      <c r="S3469">
        <f t="shared" si="167"/>
        <v>2015</v>
      </c>
    </row>
    <row r="3470" spans="1:19" ht="16" x14ac:dyDescent="0.2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 s="10">
        <v>41846.291666666664</v>
      </c>
      <c r="J3470" s="10">
        <v>41828.736921296295</v>
      </c>
      <c r="K3470" t="b">
        <v>0</v>
      </c>
      <c r="L3470">
        <v>34</v>
      </c>
      <c r="M3470" t="b">
        <v>1</v>
      </c>
      <c r="N3470" t="s">
        <v>8269</v>
      </c>
      <c r="O3470">
        <f t="shared" si="165"/>
        <v>120</v>
      </c>
      <c r="P3470" s="6">
        <f t="shared" si="166"/>
        <v>88.24</v>
      </c>
      <c r="Q3470" s="12" t="s">
        <v>8315</v>
      </c>
      <c r="R3470" t="s">
        <v>8316</v>
      </c>
      <c r="S3470">
        <f t="shared" si="167"/>
        <v>2014</v>
      </c>
    </row>
    <row r="3471" spans="1:19" ht="32" x14ac:dyDescent="0.2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 s="10">
        <v>41927.602037037039</v>
      </c>
      <c r="J3471" s="10">
        <v>41897.602037037039</v>
      </c>
      <c r="K3471" t="b">
        <v>0</v>
      </c>
      <c r="L3471">
        <v>40</v>
      </c>
      <c r="M3471" t="b">
        <v>1</v>
      </c>
      <c r="N3471" t="s">
        <v>8269</v>
      </c>
      <c r="O3471">
        <f t="shared" si="165"/>
        <v>101</v>
      </c>
      <c r="P3471" s="6">
        <f t="shared" si="166"/>
        <v>63</v>
      </c>
      <c r="Q3471" s="12" t="s">
        <v>8315</v>
      </c>
      <c r="R3471" t="s">
        <v>8316</v>
      </c>
      <c r="S3471">
        <f t="shared" si="167"/>
        <v>2014</v>
      </c>
    </row>
    <row r="3472" spans="1:19" ht="16" x14ac:dyDescent="0.2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 s="10">
        <v>42190.957638888889</v>
      </c>
      <c r="J3472" s="10">
        <v>42164.299722222218</v>
      </c>
      <c r="K3472" t="b">
        <v>0</v>
      </c>
      <c r="L3472">
        <v>1</v>
      </c>
      <c r="M3472" t="b">
        <v>0</v>
      </c>
      <c r="N3472" t="s">
        <v>8269</v>
      </c>
      <c r="O3472">
        <f t="shared" si="165"/>
        <v>1</v>
      </c>
      <c r="P3472" s="6">
        <f t="shared" si="166"/>
        <v>25</v>
      </c>
      <c r="Q3472" s="12" t="s">
        <v>8315</v>
      </c>
      <c r="R3472" t="s">
        <v>8316</v>
      </c>
      <c r="S3472">
        <f t="shared" si="167"/>
        <v>2015</v>
      </c>
    </row>
    <row r="3473" spans="1:19" ht="32" x14ac:dyDescent="0.2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 s="10">
        <v>42205.165972222225</v>
      </c>
      <c r="J3473" s="10">
        <v>42170.910231481481</v>
      </c>
      <c r="K3473" t="b">
        <v>0</v>
      </c>
      <c r="L3473">
        <v>41</v>
      </c>
      <c r="M3473" t="b">
        <v>1</v>
      </c>
      <c r="N3473" t="s">
        <v>8269</v>
      </c>
      <c r="O3473">
        <f t="shared" si="165"/>
        <v>106</v>
      </c>
      <c r="P3473" s="6">
        <f t="shared" si="166"/>
        <v>64.63</v>
      </c>
      <c r="Q3473" s="12" t="s">
        <v>8315</v>
      </c>
      <c r="R3473" t="s">
        <v>8316</v>
      </c>
      <c r="S3473">
        <f t="shared" si="167"/>
        <v>2015</v>
      </c>
    </row>
    <row r="3474" spans="1:19" ht="32" x14ac:dyDescent="0.2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 s="10">
        <v>42202.439571759256</v>
      </c>
      <c r="J3474" s="10">
        <v>42172.439571759256</v>
      </c>
      <c r="K3474" t="b">
        <v>1</v>
      </c>
      <c r="L3474">
        <v>24</v>
      </c>
      <c r="M3474" t="b">
        <v>0</v>
      </c>
      <c r="N3474" t="s">
        <v>8269</v>
      </c>
      <c r="O3474">
        <f t="shared" si="165"/>
        <v>34</v>
      </c>
      <c r="P3474" s="6">
        <f t="shared" si="166"/>
        <v>35.5</v>
      </c>
      <c r="Q3474" s="12" t="s">
        <v>8315</v>
      </c>
      <c r="R3474" t="s">
        <v>8316</v>
      </c>
      <c r="S3474">
        <f t="shared" si="167"/>
        <v>2015</v>
      </c>
    </row>
    <row r="3475" spans="1:19" ht="32" x14ac:dyDescent="0.2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 s="10">
        <v>41815.875</v>
      </c>
      <c r="J3475" s="10">
        <v>41789.893599537041</v>
      </c>
      <c r="K3475" t="b">
        <v>0</v>
      </c>
      <c r="L3475">
        <v>1</v>
      </c>
      <c r="M3475" t="b">
        <v>0</v>
      </c>
      <c r="N3475" t="s">
        <v>8269</v>
      </c>
      <c r="O3475">
        <f t="shared" si="165"/>
        <v>0</v>
      </c>
      <c r="P3475" s="6">
        <f t="shared" si="166"/>
        <v>1</v>
      </c>
      <c r="Q3475" s="12" t="s">
        <v>8315</v>
      </c>
      <c r="R3475" t="s">
        <v>8316</v>
      </c>
      <c r="S3475">
        <f t="shared" si="167"/>
        <v>2014</v>
      </c>
    </row>
    <row r="3476" spans="1:19" ht="32" x14ac:dyDescent="0.2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 s="10">
        <v>42012.87364583333</v>
      </c>
      <c r="J3476" s="10">
        <v>41982.87364583333</v>
      </c>
      <c r="K3476" t="b">
        <v>0</v>
      </c>
      <c r="L3476">
        <v>10</v>
      </c>
      <c r="M3476" t="b">
        <v>0</v>
      </c>
      <c r="N3476" t="s">
        <v>8269</v>
      </c>
      <c r="O3476">
        <f t="shared" si="165"/>
        <v>18</v>
      </c>
      <c r="P3476" s="6">
        <f t="shared" si="166"/>
        <v>44</v>
      </c>
      <c r="Q3476" s="12" t="s">
        <v>8315</v>
      </c>
      <c r="R3476" t="s">
        <v>8316</v>
      </c>
      <c r="S3476">
        <f t="shared" si="167"/>
        <v>2014</v>
      </c>
    </row>
    <row r="3477" spans="1:19" ht="32" x14ac:dyDescent="0.2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 s="10">
        <v>42233.666666666672</v>
      </c>
      <c r="J3477" s="10">
        <v>42193.482291666667</v>
      </c>
      <c r="K3477" t="b">
        <v>0</v>
      </c>
      <c r="L3477">
        <v>16</v>
      </c>
      <c r="M3477" t="b">
        <v>0</v>
      </c>
      <c r="N3477" t="s">
        <v>8269</v>
      </c>
      <c r="O3477">
        <f t="shared" si="165"/>
        <v>33</v>
      </c>
      <c r="P3477" s="6">
        <f t="shared" si="166"/>
        <v>50.88</v>
      </c>
      <c r="Q3477" s="12" t="s">
        <v>8315</v>
      </c>
      <c r="R3477" t="s">
        <v>8316</v>
      </c>
      <c r="S3477">
        <f t="shared" si="167"/>
        <v>2015</v>
      </c>
    </row>
    <row r="3478" spans="1:19" ht="16" x14ac:dyDescent="0.2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 s="10">
        <v>42166.092488425929</v>
      </c>
      <c r="J3478" s="10">
        <v>42136.092488425929</v>
      </c>
      <c r="K3478" t="b">
        <v>0</v>
      </c>
      <c r="L3478">
        <v>5</v>
      </c>
      <c r="M3478" t="b">
        <v>0</v>
      </c>
      <c r="N3478" t="s">
        <v>8269</v>
      </c>
      <c r="O3478">
        <f t="shared" si="165"/>
        <v>5</v>
      </c>
      <c r="P3478" s="6">
        <f t="shared" si="166"/>
        <v>27</v>
      </c>
      <c r="Q3478" s="12" t="s">
        <v>8315</v>
      </c>
      <c r="R3478" t="s">
        <v>8316</v>
      </c>
      <c r="S3478">
        <f t="shared" si="167"/>
        <v>2015</v>
      </c>
    </row>
    <row r="3479" spans="1:19" ht="32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 s="10">
        <v>42134.957638888889</v>
      </c>
      <c r="J3479" s="10">
        <v>42114.818935185191</v>
      </c>
      <c r="K3479" t="b">
        <v>0</v>
      </c>
      <c r="L3479">
        <v>27</v>
      </c>
      <c r="M3479" t="b">
        <v>0</v>
      </c>
      <c r="N3479" t="s">
        <v>8269</v>
      </c>
      <c r="O3479">
        <f t="shared" si="165"/>
        <v>36</v>
      </c>
      <c r="P3479" s="6">
        <f t="shared" si="166"/>
        <v>33.67</v>
      </c>
      <c r="Q3479" s="12" t="s">
        <v>8315</v>
      </c>
      <c r="R3479" t="s">
        <v>8316</v>
      </c>
      <c r="S3479">
        <f t="shared" si="167"/>
        <v>2015</v>
      </c>
    </row>
    <row r="3480" spans="1:19" ht="32" x14ac:dyDescent="0.2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 s="10">
        <v>42687.428935185184</v>
      </c>
      <c r="J3480" s="10">
        <v>42657.38726851852</v>
      </c>
      <c r="K3480" t="b">
        <v>0</v>
      </c>
      <c r="L3480">
        <v>3</v>
      </c>
      <c r="M3480" t="b">
        <v>0</v>
      </c>
      <c r="N3480" t="s">
        <v>8269</v>
      </c>
      <c r="O3480">
        <f t="shared" si="165"/>
        <v>5</v>
      </c>
      <c r="P3480" s="6">
        <f t="shared" si="166"/>
        <v>45</v>
      </c>
      <c r="Q3480" s="12" t="s">
        <v>8315</v>
      </c>
      <c r="R3480" t="s">
        <v>8316</v>
      </c>
      <c r="S3480">
        <f t="shared" si="167"/>
        <v>2016</v>
      </c>
    </row>
    <row r="3481" spans="1:19" ht="32" x14ac:dyDescent="0.2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 s="10">
        <v>41860.267407407409</v>
      </c>
      <c r="J3481" s="10">
        <v>41830.267407407409</v>
      </c>
      <c r="K3481" t="b">
        <v>0</v>
      </c>
      <c r="L3481">
        <v>2</v>
      </c>
      <c r="M3481" t="b">
        <v>0</v>
      </c>
      <c r="N3481" t="s">
        <v>8269</v>
      </c>
      <c r="O3481">
        <f t="shared" si="165"/>
        <v>1</v>
      </c>
      <c r="P3481" s="6">
        <f t="shared" si="166"/>
        <v>12.5</v>
      </c>
      <c r="Q3481" s="12" t="s">
        <v>8315</v>
      </c>
      <c r="R3481" t="s">
        <v>8316</v>
      </c>
      <c r="S3481">
        <f t="shared" si="167"/>
        <v>2014</v>
      </c>
    </row>
    <row r="3482" spans="1:19" ht="32" x14ac:dyDescent="0.2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 s="10">
        <v>41825.598923611113</v>
      </c>
      <c r="J3482" s="10">
        <v>41795.598923611113</v>
      </c>
      <c r="K3482" t="b">
        <v>0</v>
      </c>
      <c r="L3482">
        <v>7</v>
      </c>
      <c r="M3482" t="b">
        <v>0</v>
      </c>
      <c r="N3482" t="s">
        <v>8269</v>
      </c>
      <c r="O3482">
        <f t="shared" si="165"/>
        <v>18</v>
      </c>
      <c r="P3482" s="6">
        <f t="shared" si="166"/>
        <v>64.290000000000006</v>
      </c>
      <c r="Q3482" s="12" t="s">
        <v>8315</v>
      </c>
      <c r="R3482" t="s">
        <v>8316</v>
      </c>
      <c r="S3482">
        <f t="shared" si="167"/>
        <v>2014</v>
      </c>
    </row>
    <row r="3483" spans="1:19" ht="32" x14ac:dyDescent="0.2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 s="10">
        <v>42403.78402777778</v>
      </c>
      <c r="J3483" s="10">
        <v>42374.655081018514</v>
      </c>
      <c r="K3483" t="b">
        <v>0</v>
      </c>
      <c r="L3483">
        <v>6</v>
      </c>
      <c r="M3483" t="b">
        <v>0</v>
      </c>
      <c r="N3483" t="s">
        <v>8269</v>
      </c>
      <c r="O3483">
        <f t="shared" si="165"/>
        <v>16</v>
      </c>
      <c r="P3483" s="6">
        <f t="shared" si="166"/>
        <v>66.67</v>
      </c>
      <c r="Q3483" s="12" t="s">
        <v>8315</v>
      </c>
      <c r="R3483" t="s">
        <v>8316</v>
      </c>
      <c r="S3483">
        <f t="shared" si="167"/>
        <v>2016</v>
      </c>
    </row>
    <row r="3484" spans="1:19" ht="32" x14ac:dyDescent="0.2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 s="10">
        <v>41929.798726851848</v>
      </c>
      <c r="J3484" s="10">
        <v>41869.798726851848</v>
      </c>
      <c r="K3484" t="b">
        <v>0</v>
      </c>
      <c r="L3484">
        <v>4</v>
      </c>
      <c r="M3484" t="b">
        <v>0</v>
      </c>
      <c r="N3484" t="s">
        <v>8269</v>
      </c>
      <c r="O3484">
        <f t="shared" si="165"/>
        <v>12</v>
      </c>
      <c r="P3484" s="6">
        <f t="shared" si="166"/>
        <v>75.25</v>
      </c>
      <c r="Q3484" s="12" t="s">
        <v>8315</v>
      </c>
      <c r="R3484" t="s">
        <v>8316</v>
      </c>
      <c r="S3484">
        <f t="shared" si="167"/>
        <v>2014</v>
      </c>
    </row>
    <row r="3485" spans="1:19" ht="32" x14ac:dyDescent="0.2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 s="10">
        <v>42238.815891203703</v>
      </c>
      <c r="J3485" s="10">
        <v>42178.815891203703</v>
      </c>
      <c r="K3485" t="b">
        <v>0</v>
      </c>
      <c r="L3485">
        <v>4</v>
      </c>
      <c r="M3485" t="b">
        <v>0</v>
      </c>
      <c r="N3485" t="s">
        <v>8269</v>
      </c>
      <c r="O3485">
        <f t="shared" si="165"/>
        <v>2</v>
      </c>
      <c r="P3485" s="6">
        <f t="shared" si="166"/>
        <v>15</v>
      </c>
      <c r="Q3485" s="12" t="s">
        <v>8315</v>
      </c>
      <c r="R3485" t="s">
        <v>8316</v>
      </c>
      <c r="S3485">
        <f t="shared" si="167"/>
        <v>2015</v>
      </c>
    </row>
    <row r="3486" spans="1:19" ht="32" x14ac:dyDescent="0.2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 s="10">
        <v>42428</v>
      </c>
      <c r="J3486" s="10">
        <v>42400.946597222224</v>
      </c>
      <c r="K3486" t="b">
        <v>0</v>
      </c>
      <c r="L3486">
        <v>1</v>
      </c>
      <c r="M3486" t="b">
        <v>0</v>
      </c>
      <c r="N3486" t="s">
        <v>8269</v>
      </c>
      <c r="O3486">
        <f t="shared" si="165"/>
        <v>0</v>
      </c>
      <c r="P3486" s="6">
        <f t="shared" si="166"/>
        <v>1</v>
      </c>
      <c r="Q3486" s="12" t="s">
        <v>8315</v>
      </c>
      <c r="R3486" t="s">
        <v>8316</v>
      </c>
      <c r="S3486">
        <f t="shared" si="167"/>
        <v>2016</v>
      </c>
    </row>
    <row r="3487" spans="1:19" ht="32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 s="10">
        <v>41913.165972222225</v>
      </c>
      <c r="J3487" s="10">
        <v>41898.168124999997</v>
      </c>
      <c r="K3487" t="b">
        <v>1</v>
      </c>
      <c r="L3487">
        <v>37</v>
      </c>
      <c r="M3487" t="b">
        <v>1</v>
      </c>
      <c r="N3487" t="s">
        <v>8269</v>
      </c>
      <c r="O3487">
        <f t="shared" si="165"/>
        <v>110</v>
      </c>
      <c r="P3487" s="6">
        <f t="shared" si="166"/>
        <v>77.22</v>
      </c>
      <c r="Q3487" s="12" t="s">
        <v>8315</v>
      </c>
      <c r="R3487" t="s">
        <v>8316</v>
      </c>
      <c r="S3487">
        <f t="shared" si="167"/>
        <v>2014</v>
      </c>
    </row>
    <row r="3488" spans="1:19" ht="16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 s="10">
        <v>42076.290972222225</v>
      </c>
      <c r="J3488" s="10">
        <v>42050.008368055554</v>
      </c>
      <c r="K3488" t="b">
        <v>0</v>
      </c>
      <c r="L3488">
        <v>62</v>
      </c>
      <c r="M3488" t="b">
        <v>1</v>
      </c>
      <c r="N3488" t="s">
        <v>8269</v>
      </c>
      <c r="O3488">
        <f t="shared" si="165"/>
        <v>119</v>
      </c>
      <c r="P3488" s="6">
        <f t="shared" si="166"/>
        <v>49.69</v>
      </c>
      <c r="Q3488" s="12" t="s">
        <v>8315</v>
      </c>
      <c r="R3488" t="s">
        <v>8316</v>
      </c>
      <c r="S3488">
        <f t="shared" si="167"/>
        <v>2015</v>
      </c>
    </row>
    <row r="3489" spans="1:19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 s="10">
        <v>42288.083333333328</v>
      </c>
      <c r="J3489" s="10">
        <v>42268.127696759257</v>
      </c>
      <c r="K3489" t="b">
        <v>0</v>
      </c>
      <c r="L3489">
        <v>35</v>
      </c>
      <c r="M3489" t="b">
        <v>1</v>
      </c>
      <c r="N3489" t="s">
        <v>8269</v>
      </c>
      <c r="O3489">
        <f t="shared" si="165"/>
        <v>108</v>
      </c>
      <c r="P3489" s="6">
        <f t="shared" si="166"/>
        <v>83.51</v>
      </c>
      <c r="Q3489" s="12" t="s">
        <v>8315</v>
      </c>
      <c r="R3489" t="s">
        <v>8316</v>
      </c>
      <c r="S3489">
        <f t="shared" si="167"/>
        <v>2015</v>
      </c>
    </row>
    <row r="3490" spans="1:19" ht="32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 s="10">
        <v>42341.708333333328</v>
      </c>
      <c r="J3490" s="10">
        <v>42311.711979166663</v>
      </c>
      <c r="K3490" t="b">
        <v>1</v>
      </c>
      <c r="L3490">
        <v>63</v>
      </c>
      <c r="M3490" t="b">
        <v>1</v>
      </c>
      <c r="N3490" t="s">
        <v>8269</v>
      </c>
      <c r="O3490">
        <f t="shared" si="165"/>
        <v>164</v>
      </c>
      <c r="P3490" s="6">
        <f t="shared" si="166"/>
        <v>70.290000000000006</v>
      </c>
      <c r="Q3490" s="12" t="s">
        <v>8315</v>
      </c>
      <c r="R3490" t="s">
        <v>8316</v>
      </c>
      <c r="S3490">
        <f t="shared" si="167"/>
        <v>2015</v>
      </c>
    </row>
    <row r="3491" spans="1:19" ht="32" x14ac:dyDescent="0.2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 s="10">
        <v>42813.471516203703</v>
      </c>
      <c r="J3491" s="10">
        <v>42783.513182870374</v>
      </c>
      <c r="K3491" t="b">
        <v>0</v>
      </c>
      <c r="L3491">
        <v>3</v>
      </c>
      <c r="M3491" t="b">
        <v>0</v>
      </c>
      <c r="N3491" t="s">
        <v>8269</v>
      </c>
      <c r="O3491">
        <f t="shared" si="165"/>
        <v>2</v>
      </c>
      <c r="P3491" s="6">
        <f t="shared" si="166"/>
        <v>15</v>
      </c>
      <c r="Q3491" s="12" t="s">
        <v>8315</v>
      </c>
      <c r="R3491" t="s">
        <v>8316</v>
      </c>
      <c r="S3491">
        <f t="shared" si="167"/>
        <v>2017</v>
      </c>
    </row>
    <row r="3492" spans="1:19" ht="32" x14ac:dyDescent="0.2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 s="10">
        <v>42466.895833333328</v>
      </c>
      <c r="J3492" s="10">
        <v>42448.821585648147</v>
      </c>
      <c r="K3492" t="b">
        <v>0</v>
      </c>
      <c r="L3492">
        <v>46</v>
      </c>
      <c r="M3492" t="b">
        <v>1</v>
      </c>
      <c r="N3492" t="s">
        <v>8269</v>
      </c>
      <c r="O3492">
        <f t="shared" si="165"/>
        <v>107</v>
      </c>
      <c r="P3492" s="6">
        <f t="shared" si="166"/>
        <v>63.7</v>
      </c>
      <c r="Q3492" s="12" t="s">
        <v>8315</v>
      </c>
      <c r="R3492" t="s">
        <v>8316</v>
      </c>
      <c r="S3492">
        <f t="shared" si="167"/>
        <v>2016</v>
      </c>
    </row>
    <row r="3493" spans="1:19" ht="32" x14ac:dyDescent="0.2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 s="10">
        <v>42470.833333333328</v>
      </c>
      <c r="J3493" s="10">
        <v>42442.623344907406</v>
      </c>
      <c r="K3493" t="b">
        <v>0</v>
      </c>
      <c r="L3493">
        <v>22</v>
      </c>
      <c r="M3493" t="b">
        <v>1</v>
      </c>
      <c r="N3493" t="s">
        <v>8269</v>
      </c>
      <c r="O3493">
        <f t="shared" si="165"/>
        <v>100</v>
      </c>
      <c r="P3493" s="6">
        <f t="shared" si="166"/>
        <v>125</v>
      </c>
      <c r="Q3493" s="12" t="s">
        <v>8315</v>
      </c>
      <c r="R3493" t="s">
        <v>8316</v>
      </c>
      <c r="S3493">
        <f t="shared" si="167"/>
        <v>2016</v>
      </c>
    </row>
    <row r="3494" spans="1:19" ht="32" x14ac:dyDescent="0.2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 s="10">
        <v>42313.594618055555</v>
      </c>
      <c r="J3494" s="10">
        <v>42283.552951388891</v>
      </c>
      <c r="K3494" t="b">
        <v>0</v>
      </c>
      <c r="L3494">
        <v>21</v>
      </c>
      <c r="M3494" t="b">
        <v>0</v>
      </c>
      <c r="N3494" t="s">
        <v>8269</v>
      </c>
      <c r="O3494">
        <f t="shared" si="165"/>
        <v>27</v>
      </c>
      <c r="P3494" s="6">
        <f t="shared" si="166"/>
        <v>35</v>
      </c>
      <c r="Q3494" s="12" t="s">
        <v>8315</v>
      </c>
      <c r="R3494" t="s">
        <v>8316</v>
      </c>
      <c r="S3494">
        <f t="shared" si="167"/>
        <v>2015</v>
      </c>
    </row>
    <row r="3495" spans="1:19" ht="32" x14ac:dyDescent="0.2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 s="10">
        <v>42718.742604166662</v>
      </c>
      <c r="J3495" s="10">
        <v>42693.742604166662</v>
      </c>
      <c r="K3495" t="b">
        <v>0</v>
      </c>
      <c r="L3495">
        <v>96</v>
      </c>
      <c r="M3495" t="b">
        <v>1</v>
      </c>
      <c r="N3495" t="s">
        <v>8269</v>
      </c>
      <c r="O3495">
        <f t="shared" si="165"/>
        <v>128</v>
      </c>
      <c r="P3495" s="6">
        <f t="shared" si="166"/>
        <v>37.21</v>
      </c>
      <c r="Q3495" s="12" t="s">
        <v>8315</v>
      </c>
      <c r="R3495" t="s">
        <v>8316</v>
      </c>
      <c r="S3495">
        <f t="shared" si="167"/>
        <v>2016</v>
      </c>
    </row>
    <row r="3496" spans="1:19" ht="32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 s="10">
        <v>42186.510393518518</v>
      </c>
      <c r="J3496" s="10">
        <v>42156.510393518518</v>
      </c>
      <c r="K3496" t="b">
        <v>1</v>
      </c>
      <c r="L3496">
        <v>79</v>
      </c>
      <c r="M3496" t="b">
        <v>1</v>
      </c>
      <c r="N3496" t="s">
        <v>8269</v>
      </c>
      <c r="O3496">
        <f t="shared" si="165"/>
        <v>112</v>
      </c>
      <c r="P3496" s="6">
        <f t="shared" si="166"/>
        <v>39.81</v>
      </c>
      <c r="Q3496" s="12" t="s">
        <v>8315</v>
      </c>
      <c r="R3496" t="s">
        <v>8316</v>
      </c>
      <c r="S3496">
        <f t="shared" si="167"/>
        <v>2015</v>
      </c>
    </row>
    <row r="3497" spans="1:19" ht="32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 s="10">
        <v>42488.641724537039</v>
      </c>
      <c r="J3497" s="10">
        <v>42458.641724537039</v>
      </c>
      <c r="K3497" t="b">
        <v>0</v>
      </c>
      <c r="L3497">
        <v>63</v>
      </c>
      <c r="M3497" t="b">
        <v>1</v>
      </c>
      <c r="N3497" t="s">
        <v>8269</v>
      </c>
      <c r="O3497">
        <f t="shared" si="165"/>
        <v>113</v>
      </c>
      <c r="P3497" s="6">
        <f t="shared" si="166"/>
        <v>50.4</v>
      </c>
      <c r="Q3497" s="12" t="s">
        <v>8315</v>
      </c>
      <c r="R3497" t="s">
        <v>8316</v>
      </c>
      <c r="S3497">
        <f t="shared" si="167"/>
        <v>2016</v>
      </c>
    </row>
    <row r="3498" spans="1:19" ht="32" x14ac:dyDescent="0.2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 s="10">
        <v>41794.207638888889</v>
      </c>
      <c r="J3498" s="10">
        <v>41781.096203703702</v>
      </c>
      <c r="K3498" t="b">
        <v>0</v>
      </c>
      <c r="L3498">
        <v>44</v>
      </c>
      <c r="M3498" t="b">
        <v>1</v>
      </c>
      <c r="N3498" t="s">
        <v>8269</v>
      </c>
      <c r="O3498">
        <f t="shared" si="165"/>
        <v>118</v>
      </c>
      <c r="P3498" s="6">
        <f t="shared" si="166"/>
        <v>75.34</v>
      </c>
      <c r="Q3498" s="12" t="s">
        <v>8315</v>
      </c>
      <c r="R3498" t="s">
        <v>8316</v>
      </c>
      <c r="S3498">
        <f t="shared" si="167"/>
        <v>2014</v>
      </c>
    </row>
    <row r="3499" spans="1:19" ht="32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 s="10">
        <v>42611.163194444445</v>
      </c>
      <c r="J3499" s="10">
        <v>42601.854699074072</v>
      </c>
      <c r="K3499" t="b">
        <v>0</v>
      </c>
      <c r="L3499">
        <v>6</v>
      </c>
      <c r="M3499" t="b">
        <v>0</v>
      </c>
      <c r="N3499" t="s">
        <v>8269</v>
      </c>
      <c r="O3499">
        <f t="shared" si="165"/>
        <v>7</v>
      </c>
      <c r="P3499" s="6">
        <f t="shared" si="166"/>
        <v>35.17</v>
      </c>
      <c r="Q3499" s="12" t="s">
        <v>8315</v>
      </c>
      <c r="R3499" t="s">
        <v>8316</v>
      </c>
      <c r="S3499">
        <f t="shared" si="167"/>
        <v>2016</v>
      </c>
    </row>
    <row r="3500" spans="1:19" ht="32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 s="10">
        <v>41813.75</v>
      </c>
      <c r="J3500" s="10">
        <v>41792.542986111112</v>
      </c>
      <c r="K3500" t="b">
        <v>0</v>
      </c>
      <c r="L3500">
        <v>35</v>
      </c>
      <c r="M3500" t="b">
        <v>1</v>
      </c>
      <c r="N3500" t="s">
        <v>8269</v>
      </c>
      <c r="O3500">
        <f t="shared" si="165"/>
        <v>103</v>
      </c>
      <c r="P3500" s="6">
        <f t="shared" si="166"/>
        <v>83.57</v>
      </c>
      <c r="Q3500" s="12" t="s">
        <v>8315</v>
      </c>
      <c r="R3500" t="s">
        <v>8316</v>
      </c>
      <c r="S3500">
        <f t="shared" si="167"/>
        <v>2014</v>
      </c>
    </row>
    <row r="3501" spans="1:19" ht="32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 s="10">
        <v>42562.631481481483</v>
      </c>
      <c r="J3501" s="10">
        <v>42534.631481481483</v>
      </c>
      <c r="K3501" t="b">
        <v>0</v>
      </c>
      <c r="L3501">
        <v>10</v>
      </c>
      <c r="M3501" t="b">
        <v>0</v>
      </c>
      <c r="N3501" t="s">
        <v>8269</v>
      </c>
      <c r="O3501">
        <f t="shared" si="165"/>
        <v>86</v>
      </c>
      <c r="P3501" s="6">
        <f t="shared" si="166"/>
        <v>248.5</v>
      </c>
      <c r="Q3501" s="12" t="s">
        <v>8315</v>
      </c>
      <c r="R3501" t="s">
        <v>8316</v>
      </c>
      <c r="S3501">
        <f t="shared" si="167"/>
        <v>2016</v>
      </c>
    </row>
    <row r="3502" spans="1:19" ht="32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 s="10">
        <v>42010.114108796297</v>
      </c>
      <c r="J3502" s="10">
        <v>41950.114108796297</v>
      </c>
      <c r="K3502" t="b">
        <v>0</v>
      </c>
      <c r="L3502">
        <v>0</v>
      </c>
      <c r="M3502" t="b">
        <v>0</v>
      </c>
      <c r="N3502" t="s">
        <v>8269</v>
      </c>
      <c r="O3502">
        <f t="shared" si="165"/>
        <v>0</v>
      </c>
      <c r="P3502" s="6" t="str">
        <f t="shared" si="166"/>
        <v>0</v>
      </c>
      <c r="Q3502" s="12" t="s">
        <v>8315</v>
      </c>
      <c r="R3502" t="s">
        <v>8316</v>
      </c>
      <c r="S3502">
        <f t="shared" si="167"/>
        <v>2014</v>
      </c>
    </row>
    <row r="3503" spans="1:19" ht="32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 s="10">
        <v>42223.723912037036</v>
      </c>
      <c r="J3503" s="10">
        <v>42193.723912037036</v>
      </c>
      <c r="K3503" t="b">
        <v>0</v>
      </c>
      <c r="L3503">
        <v>66</v>
      </c>
      <c r="M3503" t="b">
        <v>1</v>
      </c>
      <c r="N3503" t="s">
        <v>8269</v>
      </c>
      <c r="O3503">
        <f t="shared" si="165"/>
        <v>102</v>
      </c>
      <c r="P3503" s="6">
        <f t="shared" si="166"/>
        <v>44.76</v>
      </c>
      <c r="Q3503" s="12" t="s">
        <v>8315</v>
      </c>
      <c r="R3503" t="s">
        <v>8316</v>
      </c>
      <c r="S3503">
        <f t="shared" si="167"/>
        <v>2015</v>
      </c>
    </row>
    <row r="3504" spans="1:19" ht="32" x14ac:dyDescent="0.2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 s="10">
        <v>42449.999131944445</v>
      </c>
      <c r="J3504" s="10">
        <v>42430.040798611109</v>
      </c>
      <c r="K3504" t="b">
        <v>0</v>
      </c>
      <c r="L3504">
        <v>31</v>
      </c>
      <c r="M3504" t="b">
        <v>1</v>
      </c>
      <c r="N3504" t="s">
        <v>8269</v>
      </c>
      <c r="O3504">
        <f t="shared" si="165"/>
        <v>115</v>
      </c>
      <c r="P3504" s="6">
        <f t="shared" si="166"/>
        <v>110.97</v>
      </c>
      <c r="Q3504" s="12" t="s">
        <v>8315</v>
      </c>
      <c r="R3504" t="s">
        <v>8316</v>
      </c>
      <c r="S3504">
        <f t="shared" si="167"/>
        <v>2016</v>
      </c>
    </row>
    <row r="3505" spans="1:19" ht="32" x14ac:dyDescent="0.2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 s="10">
        <v>42101.291666666672</v>
      </c>
      <c r="J3505" s="10">
        <v>42064.652673611112</v>
      </c>
      <c r="K3505" t="b">
        <v>0</v>
      </c>
      <c r="L3505">
        <v>42</v>
      </c>
      <c r="M3505" t="b">
        <v>1</v>
      </c>
      <c r="N3505" t="s">
        <v>8269</v>
      </c>
      <c r="O3505">
        <f t="shared" si="165"/>
        <v>146</v>
      </c>
      <c r="P3505" s="6">
        <f t="shared" si="166"/>
        <v>104.07</v>
      </c>
      <c r="Q3505" s="12" t="s">
        <v>8315</v>
      </c>
      <c r="R3505" t="s">
        <v>8316</v>
      </c>
      <c r="S3505">
        <f t="shared" si="167"/>
        <v>2015</v>
      </c>
    </row>
    <row r="3506" spans="1:19" ht="32" x14ac:dyDescent="0.2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 s="10">
        <v>42522.789583333331</v>
      </c>
      <c r="J3506" s="10">
        <v>42483.675208333334</v>
      </c>
      <c r="K3506" t="b">
        <v>0</v>
      </c>
      <c r="L3506">
        <v>24</v>
      </c>
      <c r="M3506" t="b">
        <v>1</v>
      </c>
      <c r="N3506" t="s">
        <v>8269</v>
      </c>
      <c r="O3506">
        <f t="shared" si="165"/>
        <v>135</v>
      </c>
      <c r="P3506" s="6">
        <f t="shared" si="166"/>
        <v>168.75</v>
      </c>
      <c r="Q3506" s="12" t="s">
        <v>8315</v>
      </c>
      <c r="R3506" t="s">
        <v>8316</v>
      </c>
      <c r="S3506">
        <f t="shared" si="167"/>
        <v>2016</v>
      </c>
    </row>
    <row r="3507" spans="1:19" ht="16" x14ac:dyDescent="0.2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 s="10">
        <v>42075.166666666672</v>
      </c>
      <c r="J3507" s="10">
        <v>42056.013124999998</v>
      </c>
      <c r="K3507" t="b">
        <v>0</v>
      </c>
      <c r="L3507">
        <v>24</v>
      </c>
      <c r="M3507" t="b">
        <v>1</v>
      </c>
      <c r="N3507" t="s">
        <v>8269</v>
      </c>
      <c r="O3507">
        <f t="shared" si="165"/>
        <v>101</v>
      </c>
      <c r="P3507" s="6">
        <f t="shared" si="166"/>
        <v>126.46</v>
      </c>
      <c r="Q3507" s="12" t="s">
        <v>8315</v>
      </c>
      <c r="R3507" t="s">
        <v>8316</v>
      </c>
      <c r="S3507">
        <f t="shared" si="167"/>
        <v>2015</v>
      </c>
    </row>
    <row r="3508" spans="1:19" ht="32" x14ac:dyDescent="0.2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 s="10">
        <v>42046.938692129625</v>
      </c>
      <c r="J3508" s="10">
        <v>42016.938692129625</v>
      </c>
      <c r="K3508" t="b">
        <v>0</v>
      </c>
      <c r="L3508">
        <v>66</v>
      </c>
      <c r="M3508" t="b">
        <v>1</v>
      </c>
      <c r="N3508" t="s">
        <v>8269</v>
      </c>
      <c r="O3508">
        <f t="shared" si="165"/>
        <v>105</v>
      </c>
      <c r="P3508" s="6">
        <f t="shared" si="166"/>
        <v>47.88</v>
      </c>
      <c r="Q3508" s="12" t="s">
        <v>8315</v>
      </c>
      <c r="R3508" t="s">
        <v>8316</v>
      </c>
      <c r="S3508">
        <f t="shared" si="167"/>
        <v>2015</v>
      </c>
    </row>
    <row r="3509" spans="1:19" ht="32" x14ac:dyDescent="0.2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 s="10">
        <v>42222.64707175926</v>
      </c>
      <c r="J3509" s="10">
        <v>42192.64707175926</v>
      </c>
      <c r="K3509" t="b">
        <v>0</v>
      </c>
      <c r="L3509">
        <v>90</v>
      </c>
      <c r="M3509" t="b">
        <v>1</v>
      </c>
      <c r="N3509" t="s">
        <v>8269</v>
      </c>
      <c r="O3509">
        <f t="shared" si="165"/>
        <v>102</v>
      </c>
      <c r="P3509" s="6">
        <f t="shared" si="166"/>
        <v>33.94</v>
      </c>
      <c r="Q3509" s="12" t="s">
        <v>8315</v>
      </c>
      <c r="R3509" t="s">
        <v>8316</v>
      </c>
      <c r="S3509">
        <f t="shared" si="167"/>
        <v>2015</v>
      </c>
    </row>
    <row r="3510" spans="1:19" ht="32" x14ac:dyDescent="0.2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 s="10">
        <v>42221.458333333328</v>
      </c>
      <c r="J3510" s="10">
        <v>42185.267245370371</v>
      </c>
      <c r="K3510" t="b">
        <v>0</v>
      </c>
      <c r="L3510">
        <v>76</v>
      </c>
      <c r="M3510" t="b">
        <v>1</v>
      </c>
      <c r="N3510" t="s">
        <v>8269</v>
      </c>
      <c r="O3510">
        <f t="shared" si="165"/>
        <v>112</v>
      </c>
      <c r="P3510" s="6">
        <f t="shared" si="166"/>
        <v>44.25</v>
      </c>
      <c r="Q3510" s="12" t="s">
        <v>8315</v>
      </c>
      <c r="R3510" t="s">
        <v>8316</v>
      </c>
      <c r="S3510">
        <f t="shared" si="167"/>
        <v>2015</v>
      </c>
    </row>
    <row r="3511" spans="1:19" ht="32" x14ac:dyDescent="0.2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 s="10">
        <v>42218.666666666672</v>
      </c>
      <c r="J3511" s="10">
        <v>42188.467499999999</v>
      </c>
      <c r="K3511" t="b">
        <v>0</v>
      </c>
      <c r="L3511">
        <v>169</v>
      </c>
      <c r="M3511" t="b">
        <v>1</v>
      </c>
      <c r="N3511" t="s">
        <v>8269</v>
      </c>
      <c r="O3511">
        <f t="shared" si="165"/>
        <v>142</v>
      </c>
      <c r="P3511" s="6">
        <f t="shared" si="166"/>
        <v>25.13</v>
      </c>
      <c r="Q3511" s="12" t="s">
        <v>8315</v>
      </c>
      <c r="R3511" t="s">
        <v>8316</v>
      </c>
      <c r="S3511">
        <f t="shared" si="167"/>
        <v>2015</v>
      </c>
    </row>
    <row r="3512" spans="1:19" ht="32" x14ac:dyDescent="0.2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 s="10">
        <v>42342.792662037042</v>
      </c>
      <c r="J3512" s="10">
        <v>42312.792662037042</v>
      </c>
      <c r="K3512" t="b">
        <v>0</v>
      </c>
      <c r="L3512">
        <v>51</v>
      </c>
      <c r="M3512" t="b">
        <v>1</v>
      </c>
      <c r="N3512" t="s">
        <v>8269</v>
      </c>
      <c r="O3512">
        <f t="shared" si="165"/>
        <v>103</v>
      </c>
      <c r="P3512" s="6">
        <f t="shared" si="166"/>
        <v>60.78</v>
      </c>
      <c r="Q3512" s="12" t="s">
        <v>8315</v>
      </c>
      <c r="R3512" t="s">
        <v>8316</v>
      </c>
      <c r="S3512">
        <f t="shared" si="167"/>
        <v>2015</v>
      </c>
    </row>
    <row r="3513" spans="1:19" ht="16" x14ac:dyDescent="0.2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 s="10">
        <v>41771.165972222225</v>
      </c>
      <c r="J3513" s="10">
        <v>41758.839675925927</v>
      </c>
      <c r="K3513" t="b">
        <v>0</v>
      </c>
      <c r="L3513">
        <v>11</v>
      </c>
      <c r="M3513" t="b">
        <v>1</v>
      </c>
      <c r="N3513" t="s">
        <v>8269</v>
      </c>
      <c r="O3513">
        <f t="shared" si="165"/>
        <v>100</v>
      </c>
      <c r="P3513" s="6">
        <f t="shared" si="166"/>
        <v>272.73</v>
      </c>
      <c r="Q3513" s="12" t="s">
        <v>8315</v>
      </c>
      <c r="R3513" t="s">
        <v>8316</v>
      </c>
      <c r="S3513">
        <f t="shared" si="167"/>
        <v>2014</v>
      </c>
    </row>
    <row r="3514" spans="1:19" ht="16" x14ac:dyDescent="0.2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 s="10">
        <v>42201.824884259258</v>
      </c>
      <c r="J3514" s="10">
        <v>42171.824884259258</v>
      </c>
      <c r="K3514" t="b">
        <v>0</v>
      </c>
      <c r="L3514">
        <v>52</v>
      </c>
      <c r="M3514" t="b">
        <v>1</v>
      </c>
      <c r="N3514" t="s">
        <v>8269</v>
      </c>
      <c r="O3514">
        <f t="shared" si="165"/>
        <v>111</v>
      </c>
      <c r="P3514" s="6">
        <f t="shared" si="166"/>
        <v>63.85</v>
      </c>
      <c r="Q3514" s="12" t="s">
        <v>8315</v>
      </c>
      <c r="R3514" t="s">
        <v>8316</v>
      </c>
      <c r="S3514">
        <f t="shared" si="167"/>
        <v>2015</v>
      </c>
    </row>
    <row r="3515" spans="1:19" ht="32" x14ac:dyDescent="0.2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 s="10">
        <v>42224.898611111115</v>
      </c>
      <c r="J3515" s="10">
        <v>42165.037581018521</v>
      </c>
      <c r="K3515" t="b">
        <v>0</v>
      </c>
      <c r="L3515">
        <v>6</v>
      </c>
      <c r="M3515" t="b">
        <v>0</v>
      </c>
      <c r="N3515" t="s">
        <v>8269</v>
      </c>
      <c r="O3515">
        <f t="shared" si="165"/>
        <v>5</v>
      </c>
      <c r="P3515" s="6">
        <f t="shared" si="166"/>
        <v>24.33</v>
      </c>
      <c r="Q3515" s="12" t="s">
        <v>8315</v>
      </c>
      <c r="R3515" t="s">
        <v>8316</v>
      </c>
      <c r="S3515">
        <f t="shared" si="167"/>
        <v>2015</v>
      </c>
    </row>
    <row r="3516" spans="1:19" ht="16" x14ac:dyDescent="0.2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 s="10">
        <v>42175.11618055556</v>
      </c>
      <c r="J3516" s="10">
        <v>42115.11618055556</v>
      </c>
      <c r="K3516" t="b">
        <v>0</v>
      </c>
      <c r="L3516">
        <v>0</v>
      </c>
      <c r="M3516" t="b">
        <v>0</v>
      </c>
      <c r="N3516" t="s">
        <v>8269</v>
      </c>
      <c r="O3516">
        <f t="shared" si="165"/>
        <v>0</v>
      </c>
      <c r="P3516" s="6" t="str">
        <f t="shared" si="166"/>
        <v>0</v>
      </c>
      <c r="Q3516" s="12" t="s">
        <v>8315</v>
      </c>
      <c r="R3516" t="s">
        <v>8316</v>
      </c>
      <c r="S3516">
        <f t="shared" si="167"/>
        <v>2015</v>
      </c>
    </row>
    <row r="3517" spans="1:19" ht="32" x14ac:dyDescent="0.2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 s="10">
        <v>42188.615682870368</v>
      </c>
      <c r="J3517" s="10">
        <v>42128.615682870368</v>
      </c>
      <c r="K3517" t="b">
        <v>0</v>
      </c>
      <c r="L3517">
        <v>4</v>
      </c>
      <c r="M3517" t="b">
        <v>0</v>
      </c>
      <c r="N3517" t="s">
        <v>8269</v>
      </c>
      <c r="O3517">
        <f t="shared" si="165"/>
        <v>2</v>
      </c>
      <c r="P3517" s="6">
        <f t="shared" si="166"/>
        <v>15.75</v>
      </c>
      <c r="Q3517" s="12" t="s">
        <v>8315</v>
      </c>
      <c r="R3517" t="s">
        <v>8316</v>
      </c>
      <c r="S3517">
        <f t="shared" si="167"/>
        <v>2015</v>
      </c>
    </row>
    <row r="3518" spans="1:19" ht="32" x14ac:dyDescent="0.2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 s="10">
        <v>42015.427361111113</v>
      </c>
      <c r="J3518" s="10">
        <v>41985.427361111113</v>
      </c>
      <c r="K3518" t="b">
        <v>0</v>
      </c>
      <c r="L3518">
        <v>1</v>
      </c>
      <c r="M3518" t="b">
        <v>0</v>
      </c>
      <c r="N3518" t="s">
        <v>8269</v>
      </c>
      <c r="O3518">
        <f t="shared" si="165"/>
        <v>0</v>
      </c>
      <c r="P3518" s="6">
        <f t="shared" si="166"/>
        <v>5</v>
      </c>
      <c r="Q3518" s="12" t="s">
        <v>8315</v>
      </c>
      <c r="R3518" t="s">
        <v>8316</v>
      </c>
      <c r="S3518">
        <f t="shared" si="167"/>
        <v>2014</v>
      </c>
    </row>
    <row r="3519" spans="1:19" ht="32" x14ac:dyDescent="0.2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 s="10">
        <v>41880.863252314812</v>
      </c>
      <c r="J3519" s="10">
        <v>41850.863252314812</v>
      </c>
      <c r="K3519" t="b">
        <v>0</v>
      </c>
      <c r="L3519">
        <v>14</v>
      </c>
      <c r="M3519" t="b">
        <v>0</v>
      </c>
      <c r="N3519" t="s">
        <v>8269</v>
      </c>
      <c r="O3519">
        <f t="shared" si="165"/>
        <v>38</v>
      </c>
      <c r="P3519" s="6">
        <f t="shared" si="166"/>
        <v>81.569999999999993</v>
      </c>
      <c r="Q3519" s="12" t="s">
        <v>8315</v>
      </c>
      <c r="R3519" t="s">
        <v>8316</v>
      </c>
      <c r="S3519">
        <f t="shared" si="167"/>
        <v>2014</v>
      </c>
    </row>
    <row r="3520" spans="1:19" ht="32" x14ac:dyDescent="0.2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 s="10">
        <v>42716.25</v>
      </c>
      <c r="J3520" s="10">
        <v>42701.908807870372</v>
      </c>
      <c r="K3520" t="b">
        <v>0</v>
      </c>
      <c r="L3520">
        <v>12</v>
      </c>
      <c r="M3520" t="b">
        <v>0</v>
      </c>
      <c r="N3520" t="s">
        <v>8269</v>
      </c>
      <c r="O3520">
        <f t="shared" si="165"/>
        <v>21</v>
      </c>
      <c r="P3520" s="6">
        <f t="shared" si="166"/>
        <v>52.08</v>
      </c>
      <c r="Q3520" s="12" t="s">
        <v>8315</v>
      </c>
      <c r="R3520" t="s">
        <v>8316</v>
      </c>
      <c r="S3520">
        <f t="shared" si="167"/>
        <v>2016</v>
      </c>
    </row>
    <row r="3521" spans="1:19" ht="32" x14ac:dyDescent="0.2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 s="10">
        <v>42086.093055555553</v>
      </c>
      <c r="J3521" s="10">
        <v>42026.88118055556</v>
      </c>
      <c r="K3521" t="b">
        <v>0</v>
      </c>
      <c r="L3521">
        <v>30</v>
      </c>
      <c r="M3521" t="b">
        <v>1</v>
      </c>
      <c r="N3521" t="s">
        <v>8269</v>
      </c>
      <c r="O3521">
        <f t="shared" si="165"/>
        <v>114</v>
      </c>
      <c r="P3521" s="6">
        <f t="shared" si="166"/>
        <v>113.57</v>
      </c>
      <c r="Q3521" s="12" t="s">
        <v>8315</v>
      </c>
      <c r="R3521" t="s">
        <v>8316</v>
      </c>
      <c r="S3521">
        <f t="shared" si="167"/>
        <v>2015</v>
      </c>
    </row>
    <row r="3522" spans="1:19" ht="32" x14ac:dyDescent="0.2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 s="10">
        <v>42240.083333333328</v>
      </c>
      <c r="J3522" s="10">
        <v>42219.915856481486</v>
      </c>
      <c r="K3522" t="b">
        <v>0</v>
      </c>
      <c r="L3522">
        <v>24</v>
      </c>
      <c r="M3522" t="b">
        <v>1</v>
      </c>
      <c r="N3522" t="s">
        <v>8269</v>
      </c>
      <c r="O3522">
        <f t="shared" si="165"/>
        <v>109</v>
      </c>
      <c r="P3522" s="6">
        <f t="shared" si="166"/>
        <v>136.46</v>
      </c>
      <c r="Q3522" s="12" t="s">
        <v>8315</v>
      </c>
      <c r="R3522" t="s">
        <v>8316</v>
      </c>
      <c r="S3522">
        <f t="shared" si="167"/>
        <v>2015</v>
      </c>
    </row>
    <row r="3523" spans="1:19" ht="32" x14ac:dyDescent="0.2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 s="10">
        <v>40664.207638888889</v>
      </c>
      <c r="J3523" s="10">
        <v>40633.154363425929</v>
      </c>
      <c r="K3523" t="b">
        <v>1</v>
      </c>
      <c r="L3523">
        <v>241</v>
      </c>
      <c r="M3523" t="b">
        <v>1</v>
      </c>
      <c r="N3523" t="s">
        <v>8269</v>
      </c>
      <c r="O3523">
        <f t="shared" si="165"/>
        <v>336</v>
      </c>
      <c r="P3523" s="6">
        <f t="shared" si="166"/>
        <v>41.77</v>
      </c>
      <c r="Q3523" s="12" t="s">
        <v>8315</v>
      </c>
      <c r="R3523" t="s">
        <v>8316</v>
      </c>
      <c r="S3523">
        <f t="shared" si="167"/>
        <v>2011</v>
      </c>
    </row>
    <row r="3524" spans="1:19" ht="16" x14ac:dyDescent="0.2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 s="10">
        <v>41853.175706018519</v>
      </c>
      <c r="J3524" s="10">
        <v>41839.175706018519</v>
      </c>
      <c r="K3524" t="b">
        <v>1</v>
      </c>
      <c r="L3524">
        <v>55</v>
      </c>
      <c r="M3524" t="b">
        <v>1</v>
      </c>
      <c r="N3524" t="s">
        <v>8269</v>
      </c>
      <c r="O3524">
        <f t="shared" si="165"/>
        <v>116</v>
      </c>
      <c r="P3524" s="6">
        <f t="shared" si="166"/>
        <v>63.36</v>
      </c>
      <c r="Q3524" s="12" t="s">
        <v>8315</v>
      </c>
      <c r="R3524" t="s">
        <v>8316</v>
      </c>
      <c r="S3524">
        <f t="shared" si="167"/>
        <v>2014</v>
      </c>
    </row>
    <row r="3525" spans="1:19" ht="32" x14ac:dyDescent="0.2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 s="10">
        <v>41876.864675925928</v>
      </c>
      <c r="J3525" s="10">
        <v>41862.864675925928</v>
      </c>
      <c r="K3525" t="b">
        <v>1</v>
      </c>
      <c r="L3525">
        <v>23</v>
      </c>
      <c r="M3525" t="b">
        <v>1</v>
      </c>
      <c r="N3525" t="s">
        <v>8269</v>
      </c>
      <c r="O3525">
        <f t="shared" si="165"/>
        <v>101</v>
      </c>
      <c r="P3525" s="6">
        <f t="shared" si="166"/>
        <v>131.91</v>
      </c>
      <c r="Q3525" s="12" t="s">
        <v>8315</v>
      </c>
      <c r="R3525" t="s">
        <v>8316</v>
      </c>
      <c r="S3525">
        <f t="shared" si="167"/>
        <v>2014</v>
      </c>
    </row>
    <row r="3526" spans="1:19" ht="32" x14ac:dyDescent="0.2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 s="10">
        <v>41061.165972222225</v>
      </c>
      <c r="J3526" s="10">
        <v>41013.936562499999</v>
      </c>
      <c r="K3526" t="b">
        <v>1</v>
      </c>
      <c r="L3526">
        <v>60</v>
      </c>
      <c r="M3526" t="b">
        <v>1</v>
      </c>
      <c r="N3526" t="s">
        <v>8269</v>
      </c>
      <c r="O3526">
        <f t="shared" si="165"/>
        <v>126</v>
      </c>
      <c r="P3526" s="6">
        <f t="shared" si="166"/>
        <v>62.88</v>
      </c>
      <c r="Q3526" s="12" t="s">
        <v>8315</v>
      </c>
      <c r="R3526" t="s">
        <v>8316</v>
      </c>
      <c r="S3526">
        <f t="shared" si="167"/>
        <v>2012</v>
      </c>
    </row>
    <row r="3527" spans="1:19" ht="32" x14ac:dyDescent="0.2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 s="10">
        <v>42782.958333333328</v>
      </c>
      <c r="J3527" s="10">
        <v>42754.693842592591</v>
      </c>
      <c r="K3527" t="b">
        <v>0</v>
      </c>
      <c r="L3527">
        <v>34</v>
      </c>
      <c r="M3527" t="b">
        <v>1</v>
      </c>
      <c r="N3527" t="s">
        <v>8269</v>
      </c>
      <c r="O3527">
        <f t="shared" si="165"/>
        <v>101</v>
      </c>
      <c r="P3527" s="6">
        <f t="shared" si="166"/>
        <v>88.74</v>
      </c>
      <c r="Q3527" s="12" t="s">
        <v>8315</v>
      </c>
      <c r="R3527" t="s">
        <v>8316</v>
      </c>
      <c r="S3527">
        <f t="shared" si="167"/>
        <v>2017</v>
      </c>
    </row>
    <row r="3528" spans="1:19" ht="32" x14ac:dyDescent="0.2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 s="10">
        <v>42398.249305555553</v>
      </c>
      <c r="J3528" s="10">
        <v>42380.884872685187</v>
      </c>
      <c r="K3528" t="b">
        <v>0</v>
      </c>
      <c r="L3528">
        <v>15</v>
      </c>
      <c r="M3528" t="b">
        <v>1</v>
      </c>
      <c r="N3528" t="s">
        <v>8269</v>
      </c>
      <c r="O3528">
        <f t="shared" si="165"/>
        <v>102</v>
      </c>
      <c r="P3528" s="6">
        <f t="shared" si="166"/>
        <v>203.2</v>
      </c>
      <c r="Q3528" s="12" t="s">
        <v>8315</v>
      </c>
      <c r="R3528" t="s">
        <v>8316</v>
      </c>
      <c r="S3528">
        <f t="shared" si="167"/>
        <v>2016</v>
      </c>
    </row>
    <row r="3529" spans="1:19" ht="32" x14ac:dyDescent="0.2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 s="10">
        <v>42291.917395833334</v>
      </c>
      <c r="J3529" s="10">
        <v>42261.917395833334</v>
      </c>
      <c r="K3529" t="b">
        <v>0</v>
      </c>
      <c r="L3529">
        <v>63</v>
      </c>
      <c r="M3529" t="b">
        <v>1</v>
      </c>
      <c r="N3529" t="s">
        <v>8269</v>
      </c>
      <c r="O3529">
        <f t="shared" si="165"/>
        <v>116</v>
      </c>
      <c r="P3529" s="6">
        <f t="shared" si="166"/>
        <v>55.33</v>
      </c>
      <c r="Q3529" s="12" t="s">
        <v>8315</v>
      </c>
      <c r="R3529" t="s">
        <v>8316</v>
      </c>
      <c r="S3529">
        <f t="shared" si="167"/>
        <v>2015</v>
      </c>
    </row>
    <row r="3530" spans="1:19" ht="32" x14ac:dyDescent="0.2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 s="10">
        <v>42123.743773148148</v>
      </c>
      <c r="J3530" s="10">
        <v>42102.743773148148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168">ROUND(E3530/D3530*100,0)</f>
        <v>136</v>
      </c>
      <c r="P3530" s="6">
        <f t="shared" ref="P3530:P3593" si="169">IFERROR(ROUND(E3530/L3530,2),"0")</f>
        <v>46.42</v>
      </c>
      <c r="Q3530" s="12" t="s">
        <v>8315</v>
      </c>
      <c r="R3530" t="s">
        <v>8316</v>
      </c>
      <c r="S3530">
        <f t="shared" ref="S3530:S3593" si="170">YEAR(J3530)</f>
        <v>2015</v>
      </c>
    </row>
    <row r="3531" spans="1:19" ht="32" x14ac:dyDescent="0.2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 s="10">
        <v>42583.290972222225</v>
      </c>
      <c r="J3531" s="10">
        <v>42538.735833333332</v>
      </c>
      <c r="K3531" t="b">
        <v>0</v>
      </c>
      <c r="L3531">
        <v>70</v>
      </c>
      <c r="M3531" t="b">
        <v>1</v>
      </c>
      <c r="N3531" t="s">
        <v>8269</v>
      </c>
      <c r="O3531">
        <f t="shared" si="168"/>
        <v>133</v>
      </c>
      <c r="P3531" s="6">
        <f t="shared" si="169"/>
        <v>57.2</v>
      </c>
      <c r="Q3531" s="12" t="s">
        <v>8315</v>
      </c>
      <c r="R3531" t="s">
        <v>8316</v>
      </c>
      <c r="S3531">
        <f t="shared" si="170"/>
        <v>2016</v>
      </c>
    </row>
    <row r="3532" spans="1:19" ht="32" x14ac:dyDescent="0.2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 s="10">
        <v>42710.974004629628</v>
      </c>
      <c r="J3532" s="10">
        <v>42685.974004629628</v>
      </c>
      <c r="K3532" t="b">
        <v>0</v>
      </c>
      <c r="L3532">
        <v>38</v>
      </c>
      <c r="M3532" t="b">
        <v>1</v>
      </c>
      <c r="N3532" t="s">
        <v>8269</v>
      </c>
      <c r="O3532">
        <f t="shared" si="168"/>
        <v>138</v>
      </c>
      <c r="P3532" s="6">
        <f t="shared" si="169"/>
        <v>109.08</v>
      </c>
      <c r="Q3532" s="12" t="s">
        <v>8315</v>
      </c>
      <c r="R3532" t="s">
        <v>8316</v>
      </c>
      <c r="S3532">
        <f t="shared" si="170"/>
        <v>2016</v>
      </c>
    </row>
    <row r="3533" spans="1:19" ht="16" x14ac:dyDescent="0.2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 s="10">
        <v>42306.167361111111</v>
      </c>
      <c r="J3533" s="10">
        <v>42270.7269212963</v>
      </c>
      <c r="K3533" t="b">
        <v>0</v>
      </c>
      <c r="L3533">
        <v>55</v>
      </c>
      <c r="M3533" t="b">
        <v>1</v>
      </c>
      <c r="N3533" t="s">
        <v>8269</v>
      </c>
      <c r="O3533">
        <f t="shared" si="168"/>
        <v>102</v>
      </c>
      <c r="P3533" s="6">
        <f t="shared" si="169"/>
        <v>55.6</v>
      </c>
      <c r="Q3533" s="12" t="s">
        <v>8315</v>
      </c>
      <c r="R3533" t="s">
        <v>8316</v>
      </c>
      <c r="S3533">
        <f t="shared" si="170"/>
        <v>2015</v>
      </c>
    </row>
    <row r="3534" spans="1:19" ht="32" x14ac:dyDescent="0.2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 s="10">
        <v>42444.875</v>
      </c>
      <c r="J3534" s="10">
        <v>42422.977418981478</v>
      </c>
      <c r="K3534" t="b">
        <v>0</v>
      </c>
      <c r="L3534">
        <v>72</v>
      </c>
      <c r="M3534" t="b">
        <v>1</v>
      </c>
      <c r="N3534" t="s">
        <v>8269</v>
      </c>
      <c r="O3534">
        <f t="shared" si="168"/>
        <v>106</v>
      </c>
      <c r="P3534" s="6">
        <f t="shared" si="169"/>
        <v>44.14</v>
      </c>
      <c r="Q3534" s="12" t="s">
        <v>8315</v>
      </c>
      <c r="R3534" t="s">
        <v>8316</v>
      </c>
      <c r="S3534">
        <f t="shared" si="170"/>
        <v>2016</v>
      </c>
    </row>
    <row r="3535" spans="1:19" ht="32" x14ac:dyDescent="0.2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 s="10">
        <v>41777.610798611109</v>
      </c>
      <c r="J3535" s="10">
        <v>41765.610798611109</v>
      </c>
      <c r="K3535" t="b">
        <v>0</v>
      </c>
      <c r="L3535">
        <v>17</v>
      </c>
      <c r="M3535" t="b">
        <v>1</v>
      </c>
      <c r="N3535" t="s">
        <v>8269</v>
      </c>
      <c r="O3535">
        <f t="shared" si="168"/>
        <v>100</v>
      </c>
      <c r="P3535" s="6">
        <f t="shared" si="169"/>
        <v>176.47</v>
      </c>
      <c r="Q3535" s="12" t="s">
        <v>8315</v>
      </c>
      <c r="R3535" t="s">
        <v>8316</v>
      </c>
      <c r="S3535">
        <f t="shared" si="170"/>
        <v>2014</v>
      </c>
    </row>
    <row r="3536" spans="1:19" ht="32" x14ac:dyDescent="0.2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 s="10">
        <v>41972.995115740741</v>
      </c>
      <c r="J3536" s="10">
        <v>41937.953449074077</v>
      </c>
      <c r="K3536" t="b">
        <v>0</v>
      </c>
      <c r="L3536">
        <v>28</v>
      </c>
      <c r="M3536" t="b">
        <v>1</v>
      </c>
      <c r="N3536" t="s">
        <v>8269</v>
      </c>
      <c r="O3536">
        <f t="shared" si="168"/>
        <v>104</v>
      </c>
      <c r="P3536" s="6">
        <f t="shared" si="169"/>
        <v>111.89</v>
      </c>
      <c r="Q3536" s="12" t="s">
        <v>8315</v>
      </c>
      <c r="R3536" t="s">
        <v>8316</v>
      </c>
      <c r="S3536">
        <f t="shared" si="170"/>
        <v>2014</v>
      </c>
    </row>
    <row r="3537" spans="1:19" ht="32" x14ac:dyDescent="0.2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 s="10">
        <v>41987.762592592597</v>
      </c>
      <c r="J3537" s="10">
        <v>41947.762592592597</v>
      </c>
      <c r="K3537" t="b">
        <v>0</v>
      </c>
      <c r="L3537">
        <v>35</v>
      </c>
      <c r="M3537" t="b">
        <v>1</v>
      </c>
      <c r="N3537" t="s">
        <v>8269</v>
      </c>
      <c r="O3537">
        <f t="shared" si="168"/>
        <v>117</v>
      </c>
      <c r="P3537" s="6">
        <f t="shared" si="169"/>
        <v>100.17</v>
      </c>
      <c r="Q3537" s="12" t="s">
        <v>8315</v>
      </c>
      <c r="R3537" t="s">
        <v>8316</v>
      </c>
      <c r="S3537">
        <f t="shared" si="170"/>
        <v>2014</v>
      </c>
    </row>
    <row r="3538" spans="1:19" ht="32" x14ac:dyDescent="0.2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 s="10">
        <v>42527.291666666672</v>
      </c>
      <c r="J3538" s="10">
        <v>42500.041550925926</v>
      </c>
      <c r="K3538" t="b">
        <v>0</v>
      </c>
      <c r="L3538">
        <v>40</v>
      </c>
      <c r="M3538" t="b">
        <v>1</v>
      </c>
      <c r="N3538" t="s">
        <v>8269</v>
      </c>
      <c r="O3538">
        <f t="shared" si="168"/>
        <v>109</v>
      </c>
      <c r="P3538" s="6">
        <f t="shared" si="169"/>
        <v>81.38</v>
      </c>
      <c r="Q3538" s="12" t="s">
        <v>8315</v>
      </c>
      <c r="R3538" t="s">
        <v>8316</v>
      </c>
      <c r="S3538">
        <f t="shared" si="170"/>
        <v>2016</v>
      </c>
    </row>
    <row r="3539" spans="1:19" ht="32" x14ac:dyDescent="0.2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 s="10">
        <v>41909.959050925929</v>
      </c>
      <c r="J3539" s="10">
        <v>41879.959050925929</v>
      </c>
      <c r="K3539" t="b">
        <v>0</v>
      </c>
      <c r="L3539">
        <v>26</v>
      </c>
      <c r="M3539" t="b">
        <v>1</v>
      </c>
      <c r="N3539" t="s">
        <v>8269</v>
      </c>
      <c r="O3539">
        <f t="shared" si="168"/>
        <v>100</v>
      </c>
      <c r="P3539" s="6">
        <f t="shared" si="169"/>
        <v>115.38</v>
      </c>
      <c r="Q3539" s="12" t="s">
        <v>8315</v>
      </c>
      <c r="R3539" t="s">
        <v>8316</v>
      </c>
      <c r="S3539">
        <f t="shared" si="170"/>
        <v>2014</v>
      </c>
    </row>
    <row r="3540" spans="1:19" ht="32" x14ac:dyDescent="0.2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 s="10">
        <v>42705.332638888889</v>
      </c>
      <c r="J3540" s="10">
        <v>42675.832465277781</v>
      </c>
      <c r="K3540" t="b">
        <v>0</v>
      </c>
      <c r="L3540">
        <v>44</v>
      </c>
      <c r="M3540" t="b">
        <v>1</v>
      </c>
      <c r="N3540" t="s">
        <v>8269</v>
      </c>
      <c r="O3540">
        <f t="shared" si="168"/>
        <v>104</v>
      </c>
      <c r="P3540" s="6">
        <f t="shared" si="169"/>
        <v>70.569999999999993</v>
      </c>
      <c r="Q3540" s="12" t="s">
        <v>8315</v>
      </c>
      <c r="R3540" t="s">
        <v>8316</v>
      </c>
      <c r="S3540">
        <f t="shared" si="170"/>
        <v>2016</v>
      </c>
    </row>
    <row r="3541" spans="1:19" ht="32" x14ac:dyDescent="0.2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 s="10">
        <v>42352</v>
      </c>
      <c r="J3541" s="10">
        <v>42323.562222222223</v>
      </c>
      <c r="K3541" t="b">
        <v>0</v>
      </c>
      <c r="L3541">
        <v>46</v>
      </c>
      <c r="M3541" t="b">
        <v>1</v>
      </c>
      <c r="N3541" t="s">
        <v>8269</v>
      </c>
      <c r="O3541">
        <f t="shared" si="168"/>
        <v>109</v>
      </c>
      <c r="P3541" s="6">
        <f t="shared" si="169"/>
        <v>71.150000000000006</v>
      </c>
      <c r="Q3541" s="12" t="s">
        <v>8315</v>
      </c>
      <c r="R3541" t="s">
        <v>8316</v>
      </c>
      <c r="S3541">
        <f t="shared" si="170"/>
        <v>2015</v>
      </c>
    </row>
    <row r="3542" spans="1:19" ht="32" x14ac:dyDescent="0.2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 s="10">
        <v>42235.710879629631</v>
      </c>
      <c r="J3542" s="10">
        <v>42205.710879629631</v>
      </c>
      <c r="K3542" t="b">
        <v>0</v>
      </c>
      <c r="L3542">
        <v>36</v>
      </c>
      <c r="M3542" t="b">
        <v>1</v>
      </c>
      <c r="N3542" t="s">
        <v>8269</v>
      </c>
      <c r="O3542">
        <f t="shared" si="168"/>
        <v>101</v>
      </c>
      <c r="P3542" s="6">
        <f t="shared" si="169"/>
        <v>84.17</v>
      </c>
      <c r="Q3542" s="12" t="s">
        <v>8315</v>
      </c>
      <c r="R3542" t="s">
        <v>8316</v>
      </c>
      <c r="S3542">
        <f t="shared" si="170"/>
        <v>2015</v>
      </c>
    </row>
    <row r="3543" spans="1:19" ht="32" x14ac:dyDescent="0.2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 s="10">
        <v>41852.290972222225</v>
      </c>
      <c r="J3543" s="10">
        <v>41821.205636574072</v>
      </c>
      <c r="K3543" t="b">
        <v>0</v>
      </c>
      <c r="L3543">
        <v>16</v>
      </c>
      <c r="M3543" t="b">
        <v>1</v>
      </c>
      <c r="N3543" t="s">
        <v>8269</v>
      </c>
      <c r="O3543">
        <f t="shared" si="168"/>
        <v>191</v>
      </c>
      <c r="P3543" s="6">
        <f t="shared" si="169"/>
        <v>358.69</v>
      </c>
      <c r="Q3543" s="12" t="s">
        <v>8315</v>
      </c>
      <c r="R3543" t="s">
        <v>8316</v>
      </c>
      <c r="S3543">
        <f t="shared" si="170"/>
        <v>2014</v>
      </c>
    </row>
    <row r="3544" spans="1:19" ht="16" x14ac:dyDescent="0.2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 s="10">
        <v>42083.630000000005</v>
      </c>
      <c r="J3544" s="10">
        <v>42053.671666666662</v>
      </c>
      <c r="K3544" t="b">
        <v>0</v>
      </c>
      <c r="L3544">
        <v>47</v>
      </c>
      <c r="M3544" t="b">
        <v>1</v>
      </c>
      <c r="N3544" t="s">
        <v>8269</v>
      </c>
      <c r="O3544">
        <f t="shared" si="168"/>
        <v>101</v>
      </c>
      <c r="P3544" s="6">
        <f t="shared" si="169"/>
        <v>64.47</v>
      </c>
      <c r="Q3544" s="12" t="s">
        <v>8315</v>
      </c>
      <c r="R3544" t="s">
        <v>8316</v>
      </c>
      <c r="S3544">
        <f t="shared" si="170"/>
        <v>2015</v>
      </c>
    </row>
    <row r="3545" spans="1:19" ht="32" x14ac:dyDescent="0.2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 s="10">
        <v>41826.771597222221</v>
      </c>
      <c r="J3545" s="10">
        <v>41796.771597222221</v>
      </c>
      <c r="K3545" t="b">
        <v>0</v>
      </c>
      <c r="L3545">
        <v>80</v>
      </c>
      <c r="M3545" t="b">
        <v>1</v>
      </c>
      <c r="N3545" t="s">
        <v>8269</v>
      </c>
      <c r="O3545">
        <f t="shared" si="168"/>
        <v>138</v>
      </c>
      <c r="P3545" s="6">
        <f t="shared" si="169"/>
        <v>51.88</v>
      </c>
      <c r="Q3545" s="12" t="s">
        <v>8315</v>
      </c>
      <c r="R3545" t="s">
        <v>8316</v>
      </c>
      <c r="S3545">
        <f t="shared" si="170"/>
        <v>2014</v>
      </c>
    </row>
    <row r="3546" spans="1:19" ht="32" x14ac:dyDescent="0.2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 s="10">
        <v>42158.290972222225</v>
      </c>
      <c r="J3546" s="10">
        <v>42126.87501157407</v>
      </c>
      <c r="K3546" t="b">
        <v>0</v>
      </c>
      <c r="L3546">
        <v>56</v>
      </c>
      <c r="M3546" t="b">
        <v>1</v>
      </c>
      <c r="N3546" t="s">
        <v>8269</v>
      </c>
      <c r="O3546">
        <f t="shared" si="168"/>
        <v>155</v>
      </c>
      <c r="P3546" s="6">
        <f t="shared" si="169"/>
        <v>83.14</v>
      </c>
      <c r="Q3546" s="12" t="s">
        <v>8315</v>
      </c>
      <c r="R3546" t="s">
        <v>8316</v>
      </c>
      <c r="S3546">
        <f t="shared" si="170"/>
        <v>2015</v>
      </c>
    </row>
    <row r="3547" spans="1:19" ht="32" x14ac:dyDescent="0.2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 s="10">
        <v>42111.666666666672</v>
      </c>
      <c r="J3547" s="10">
        <v>42087.768055555556</v>
      </c>
      <c r="K3547" t="b">
        <v>0</v>
      </c>
      <c r="L3547">
        <v>29</v>
      </c>
      <c r="M3547" t="b">
        <v>1</v>
      </c>
      <c r="N3547" t="s">
        <v>8269</v>
      </c>
      <c r="O3547">
        <f t="shared" si="168"/>
        <v>121</v>
      </c>
      <c r="P3547" s="6">
        <f t="shared" si="169"/>
        <v>125.38</v>
      </c>
      <c r="Q3547" s="12" t="s">
        <v>8315</v>
      </c>
      <c r="R3547" t="s">
        <v>8316</v>
      </c>
      <c r="S3547">
        <f t="shared" si="170"/>
        <v>2015</v>
      </c>
    </row>
    <row r="3548" spans="1:19" ht="32" x14ac:dyDescent="0.2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 s="10">
        <v>42624.846828703703</v>
      </c>
      <c r="J3548" s="10">
        <v>42584.846828703703</v>
      </c>
      <c r="K3548" t="b">
        <v>0</v>
      </c>
      <c r="L3548">
        <v>78</v>
      </c>
      <c r="M3548" t="b">
        <v>1</v>
      </c>
      <c r="N3548" t="s">
        <v>8269</v>
      </c>
      <c r="O3548">
        <f t="shared" si="168"/>
        <v>124</v>
      </c>
      <c r="P3548" s="6">
        <f t="shared" si="169"/>
        <v>47.85</v>
      </c>
      <c r="Q3548" s="12" t="s">
        <v>8315</v>
      </c>
      <c r="R3548" t="s">
        <v>8316</v>
      </c>
      <c r="S3548">
        <f t="shared" si="170"/>
        <v>2016</v>
      </c>
    </row>
    <row r="3549" spans="1:19" ht="32" x14ac:dyDescent="0.2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 s="10">
        <v>41874.734259259261</v>
      </c>
      <c r="J3549" s="10">
        <v>41829.734259259261</v>
      </c>
      <c r="K3549" t="b">
        <v>0</v>
      </c>
      <c r="L3549">
        <v>29</v>
      </c>
      <c r="M3549" t="b">
        <v>1</v>
      </c>
      <c r="N3549" t="s">
        <v>8269</v>
      </c>
      <c r="O3549">
        <f t="shared" si="168"/>
        <v>102</v>
      </c>
      <c r="P3549" s="6">
        <f t="shared" si="169"/>
        <v>105</v>
      </c>
      <c r="Q3549" s="12" t="s">
        <v>8315</v>
      </c>
      <c r="R3549" t="s">
        <v>8316</v>
      </c>
      <c r="S3549">
        <f t="shared" si="170"/>
        <v>2014</v>
      </c>
    </row>
    <row r="3550" spans="1:19" ht="32" x14ac:dyDescent="0.2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 s="10">
        <v>41964.204861111109</v>
      </c>
      <c r="J3550" s="10">
        <v>41950.859560185185</v>
      </c>
      <c r="K3550" t="b">
        <v>0</v>
      </c>
      <c r="L3550">
        <v>33</v>
      </c>
      <c r="M3550" t="b">
        <v>1</v>
      </c>
      <c r="N3550" t="s">
        <v>8269</v>
      </c>
      <c r="O3550">
        <f t="shared" si="168"/>
        <v>106</v>
      </c>
      <c r="P3550" s="6">
        <f t="shared" si="169"/>
        <v>96.67</v>
      </c>
      <c r="Q3550" s="12" t="s">
        <v>8315</v>
      </c>
      <c r="R3550" t="s">
        <v>8316</v>
      </c>
      <c r="S3550">
        <f t="shared" si="170"/>
        <v>2014</v>
      </c>
    </row>
    <row r="3551" spans="1:19" ht="32" x14ac:dyDescent="0.2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 s="10">
        <v>42155.772812499999</v>
      </c>
      <c r="J3551" s="10">
        <v>42125.772812499999</v>
      </c>
      <c r="K3551" t="b">
        <v>0</v>
      </c>
      <c r="L3551">
        <v>46</v>
      </c>
      <c r="M3551" t="b">
        <v>1</v>
      </c>
      <c r="N3551" t="s">
        <v>8269</v>
      </c>
      <c r="O3551">
        <f t="shared" si="168"/>
        <v>103</v>
      </c>
      <c r="P3551" s="6">
        <f t="shared" si="169"/>
        <v>66.959999999999994</v>
      </c>
      <c r="Q3551" s="12" t="s">
        <v>8315</v>
      </c>
      <c r="R3551" t="s">
        <v>8316</v>
      </c>
      <c r="S3551">
        <f t="shared" si="170"/>
        <v>2015</v>
      </c>
    </row>
    <row r="3552" spans="1:19" ht="16" x14ac:dyDescent="0.2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 s="10">
        <v>41951.417199074072</v>
      </c>
      <c r="J3552" s="10">
        <v>41921.375532407408</v>
      </c>
      <c r="K3552" t="b">
        <v>0</v>
      </c>
      <c r="L3552">
        <v>78</v>
      </c>
      <c r="M3552" t="b">
        <v>1</v>
      </c>
      <c r="N3552" t="s">
        <v>8269</v>
      </c>
      <c r="O3552">
        <f t="shared" si="168"/>
        <v>103</v>
      </c>
      <c r="P3552" s="6">
        <f t="shared" si="169"/>
        <v>39.54</v>
      </c>
      <c r="Q3552" s="12" t="s">
        <v>8315</v>
      </c>
      <c r="R3552" t="s">
        <v>8316</v>
      </c>
      <c r="S3552">
        <f t="shared" si="170"/>
        <v>2014</v>
      </c>
    </row>
    <row r="3553" spans="1:19" ht="32" x14ac:dyDescent="0.2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 s="10">
        <v>42478.384317129632</v>
      </c>
      <c r="J3553" s="10">
        <v>42418.425983796296</v>
      </c>
      <c r="K3553" t="b">
        <v>0</v>
      </c>
      <c r="L3553">
        <v>24</v>
      </c>
      <c r="M3553" t="b">
        <v>1</v>
      </c>
      <c r="N3553" t="s">
        <v>8269</v>
      </c>
      <c r="O3553">
        <f t="shared" si="168"/>
        <v>109</v>
      </c>
      <c r="P3553" s="6">
        <f t="shared" si="169"/>
        <v>135.63</v>
      </c>
      <c r="Q3553" s="12" t="s">
        <v>8315</v>
      </c>
      <c r="R3553" t="s">
        <v>8316</v>
      </c>
      <c r="S3553">
        <f t="shared" si="170"/>
        <v>2016</v>
      </c>
    </row>
    <row r="3554" spans="1:19" ht="64" x14ac:dyDescent="0.2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 s="10">
        <v>42198.316481481481</v>
      </c>
      <c r="J3554" s="10">
        <v>42168.316481481481</v>
      </c>
      <c r="K3554" t="b">
        <v>0</v>
      </c>
      <c r="L3554">
        <v>112</v>
      </c>
      <c r="M3554" t="b">
        <v>1</v>
      </c>
      <c r="N3554" t="s">
        <v>8269</v>
      </c>
      <c r="O3554">
        <f t="shared" si="168"/>
        <v>116</v>
      </c>
      <c r="P3554" s="6">
        <f t="shared" si="169"/>
        <v>30.94</v>
      </c>
      <c r="Q3554" s="12" t="s">
        <v>8315</v>
      </c>
      <c r="R3554" t="s">
        <v>8316</v>
      </c>
      <c r="S3554">
        <f t="shared" si="170"/>
        <v>2015</v>
      </c>
    </row>
    <row r="3555" spans="1:19" ht="32" x14ac:dyDescent="0.2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 s="10">
        <v>42009.851388888885</v>
      </c>
      <c r="J3555" s="10">
        <v>41974.898599537039</v>
      </c>
      <c r="K3555" t="b">
        <v>0</v>
      </c>
      <c r="L3555">
        <v>43</v>
      </c>
      <c r="M3555" t="b">
        <v>1</v>
      </c>
      <c r="N3555" t="s">
        <v>8269</v>
      </c>
      <c r="O3555">
        <f t="shared" si="168"/>
        <v>111</v>
      </c>
      <c r="P3555" s="6">
        <f t="shared" si="169"/>
        <v>77.19</v>
      </c>
      <c r="Q3555" s="12" t="s">
        <v>8315</v>
      </c>
      <c r="R3555" t="s">
        <v>8316</v>
      </c>
      <c r="S3555">
        <f t="shared" si="170"/>
        <v>2014</v>
      </c>
    </row>
    <row r="3556" spans="1:19" ht="32" x14ac:dyDescent="0.2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 s="10">
        <v>42489.290972222225</v>
      </c>
      <c r="J3556" s="10">
        <v>42483.015694444446</v>
      </c>
      <c r="K3556" t="b">
        <v>0</v>
      </c>
      <c r="L3556">
        <v>69</v>
      </c>
      <c r="M3556" t="b">
        <v>1</v>
      </c>
      <c r="N3556" t="s">
        <v>8269</v>
      </c>
      <c r="O3556">
        <f t="shared" si="168"/>
        <v>113</v>
      </c>
      <c r="P3556" s="6">
        <f t="shared" si="169"/>
        <v>49.06</v>
      </c>
      <c r="Q3556" s="12" t="s">
        <v>8315</v>
      </c>
      <c r="R3556" t="s">
        <v>8316</v>
      </c>
      <c r="S3556">
        <f t="shared" si="170"/>
        <v>2016</v>
      </c>
    </row>
    <row r="3557" spans="1:19" ht="32" x14ac:dyDescent="0.2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 s="10">
        <v>42596.604826388888</v>
      </c>
      <c r="J3557" s="10">
        <v>42566.604826388888</v>
      </c>
      <c r="K3557" t="b">
        <v>0</v>
      </c>
      <c r="L3557">
        <v>64</v>
      </c>
      <c r="M3557" t="b">
        <v>1</v>
      </c>
      <c r="N3557" t="s">
        <v>8269</v>
      </c>
      <c r="O3557">
        <f t="shared" si="168"/>
        <v>130</v>
      </c>
      <c r="P3557" s="6">
        <f t="shared" si="169"/>
        <v>61.06</v>
      </c>
      <c r="Q3557" s="12" t="s">
        <v>8315</v>
      </c>
      <c r="R3557" t="s">
        <v>8316</v>
      </c>
      <c r="S3557">
        <f t="shared" si="170"/>
        <v>2016</v>
      </c>
    </row>
    <row r="3558" spans="1:19" ht="32" x14ac:dyDescent="0.2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 s="10">
        <v>42643.875</v>
      </c>
      <c r="J3558" s="10">
        <v>42619.935694444444</v>
      </c>
      <c r="K3558" t="b">
        <v>0</v>
      </c>
      <c r="L3558">
        <v>70</v>
      </c>
      <c r="M3558" t="b">
        <v>1</v>
      </c>
      <c r="N3558" t="s">
        <v>8269</v>
      </c>
      <c r="O3558">
        <f t="shared" si="168"/>
        <v>110</v>
      </c>
      <c r="P3558" s="6">
        <f t="shared" si="169"/>
        <v>47.03</v>
      </c>
      <c r="Q3558" s="12" t="s">
        <v>8315</v>
      </c>
      <c r="R3558" t="s">
        <v>8316</v>
      </c>
      <c r="S3558">
        <f t="shared" si="170"/>
        <v>2016</v>
      </c>
    </row>
    <row r="3559" spans="1:19" ht="48" x14ac:dyDescent="0.2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 s="10">
        <v>42605.774189814816</v>
      </c>
      <c r="J3559" s="10">
        <v>42545.774189814816</v>
      </c>
      <c r="K3559" t="b">
        <v>0</v>
      </c>
      <c r="L3559">
        <v>39</v>
      </c>
      <c r="M3559" t="b">
        <v>1</v>
      </c>
      <c r="N3559" t="s">
        <v>8269</v>
      </c>
      <c r="O3559">
        <f t="shared" si="168"/>
        <v>105</v>
      </c>
      <c r="P3559" s="6">
        <f t="shared" si="169"/>
        <v>80.72</v>
      </c>
      <c r="Q3559" s="12" t="s">
        <v>8315</v>
      </c>
      <c r="R3559" t="s">
        <v>8316</v>
      </c>
      <c r="S3559">
        <f t="shared" si="170"/>
        <v>2016</v>
      </c>
    </row>
    <row r="3560" spans="1:19" ht="32" x14ac:dyDescent="0.2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 s="10">
        <v>42187.652511574073</v>
      </c>
      <c r="J3560" s="10">
        <v>42157.652511574073</v>
      </c>
      <c r="K3560" t="b">
        <v>0</v>
      </c>
      <c r="L3560">
        <v>78</v>
      </c>
      <c r="M3560" t="b">
        <v>1</v>
      </c>
      <c r="N3560" t="s">
        <v>8269</v>
      </c>
      <c r="O3560">
        <f t="shared" si="168"/>
        <v>103</v>
      </c>
      <c r="P3560" s="6">
        <f t="shared" si="169"/>
        <v>39.49</v>
      </c>
      <c r="Q3560" s="12" t="s">
        <v>8315</v>
      </c>
      <c r="R3560" t="s">
        <v>8316</v>
      </c>
      <c r="S3560">
        <f t="shared" si="170"/>
        <v>2015</v>
      </c>
    </row>
    <row r="3561" spans="1:19" ht="32" x14ac:dyDescent="0.2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 s="10">
        <v>42082.610416666663</v>
      </c>
      <c r="J3561" s="10">
        <v>42055.277199074073</v>
      </c>
      <c r="K3561" t="b">
        <v>0</v>
      </c>
      <c r="L3561">
        <v>13</v>
      </c>
      <c r="M3561" t="b">
        <v>1</v>
      </c>
      <c r="N3561" t="s">
        <v>8269</v>
      </c>
      <c r="O3561">
        <f t="shared" si="168"/>
        <v>102</v>
      </c>
      <c r="P3561" s="6">
        <f t="shared" si="169"/>
        <v>235.46</v>
      </c>
      <c r="Q3561" s="12" t="s">
        <v>8315</v>
      </c>
      <c r="R3561" t="s">
        <v>8316</v>
      </c>
      <c r="S3561">
        <f t="shared" si="170"/>
        <v>2015</v>
      </c>
    </row>
    <row r="3562" spans="1:19" ht="32" x14ac:dyDescent="0.2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 s="10">
        <v>42470.166666666672</v>
      </c>
      <c r="J3562" s="10">
        <v>42447.896666666667</v>
      </c>
      <c r="K3562" t="b">
        <v>0</v>
      </c>
      <c r="L3562">
        <v>36</v>
      </c>
      <c r="M3562" t="b">
        <v>1</v>
      </c>
      <c r="N3562" t="s">
        <v>8269</v>
      </c>
      <c r="O3562">
        <f t="shared" si="168"/>
        <v>111</v>
      </c>
      <c r="P3562" s="6">
        <f t="shared" si="169"/>
        <v>92.5</v>
      </c>
      <c r="Q3562" s="12" t="s">
        <v>8315</v>
      </c>
      <c r="R3562" t="s">
        <v>8316</v>
      </c>
      <c r="S3562">
        <f t="shared" si="170"/>
        <v>2016</v>
      </c>
    </row>
    <row r="3563" spans="1:19" ht="32" x14ac:dyDescent="0.2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 s="10">
        <v>42203.970127314809</v>
      </c>
      <c r="J3563" s="10">
        <v>42173.970127314809</v>
      </c>
      <c r="K3563" t="b">
        <v>0</v>
      </c>
      <c r="L3563">
        <v>58</v>
      </c>
      <c r="M3563" t="b">
        <v>1</v>
      </c>
      <c r="N3563" t="s">
        <v>8269</v>
      </c>
      <c r="O3563">
        <f t="shared" si="168"/>
        <v>103</v>
      </c>
      <c r="P3563" s="6">
        <f t="shared" si="169"/>
        <v>53.36</v>
      </c>
      <c r="Q3563" s="12" t="s">
        <v>8315</v>
      </c>
      <c r="R3563" t="s">
        <v>8316</v>
      </c>
      <c r="S3563">
        <f t="shared" si="170"/>
        <v>2015</v>
      </c>
    </row>
    <row r="3564" spans="1:19" ht="32" x14ac:dyDescent="0.2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 s="10">
        <v>41908.946574074071</v>
      </c>
      <c r="J3564" s="10">
        <v>41878.946574074071</v>
      </c>
      <c r="K3564" t="b">
        <v>0</v>
      </c>
      <c r="L3564">
        <v>57</v>
      </c>
      <c r="M3564" t="b">
        <v>1</v>
      </c>
      <c r="N3564" t="s">
        <v>8269</v>
      </c>
      <c r="O3564">
        <f t="shared" si="168"/>
        <v>102</v>
      </c>
      <c r="P3564" s="6">
        <f t="shared" si="169"/>
        <v>53.44</v>
      </c>
      <c r="Q3564" s="12" t="s">
        <v>8315</v>
      </c>
      <c r="R3564" t="s">
        <v>8316</v>
      </c>
      <c r="S3564">
        <f t="shared" si="170"/>
        <v>2014</v>
      </c>
    </row>
    <row r="3565" spans="1:19" ht="32" x14ac:dyDescent="0.2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 s="10">
        <v>42648.454097222224</v>
      </c>
      <c r="J3565" s="10">
        <v>42627.454097222224</v>
      </c>
      <c r="K3565" t="b">
        <v>0</v>
      </c>
      <c r="L3565">
        <v>34</v>
      </c>
      <c r="M3565" t="b">
        <v>1</v>
      </c>
      <c r="N3565" t="s">
        <v>8269</v>
      </c>
      <c r="O3565">
        <f t="shared" si="168"/>
        <v>113</v>
      </c>
      <c r="P3565" s="6">
        <f t="shared" si="169"/>
        <v>99.5</v>
      </c>
      <c r="Q3565" s="12" t="s">
        <v>8315</v>
      </c>
      <c r="R3565" t="s">
        <v>8316</v>
      </c>
      <c r="S3565">
        <f t="shared" si="170"/>
        <v>2016</v>
      </c>
    </row>
    <row r="3566" spans="1:19" ht="32" x14ac:dyDescent="0.2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 s="10">
        <v>41806.290972222225</v>
      </c>
      <c r="J3566" s="10">
        <v>41772.685393518521</v>
      </c>
      <c r="K3566" t="b">
        <v>0</v>
      </c>
      <c r="L3566">
        <v>67</v>
      </c>
      <c r="M3566" t="b">
        <v>1</v>
      </c>
      <c r="N3566" t="s">
        <v>8269</v>
      </c>
      <c r="O3566">
        <f t="shared" si="168"/>
        <v>139</v>
      </c>
      <c r="P3566" s="6">
        <f t="shared" si="169"/>
        <v>62.33</v>
      </c>
      <c r="Q3566" s="12" t="s">
        <v>8315</v>
      </c>
      <c r="R3566" t="s">
        <v>8316</v>
      </c>
      <c r="S3566">
        <f t="shared" si="170"/>
        <v>2014</v>
      </c>
    </row>
    <row r="3567" spans="1:19" ht="32" x14ac:dyDescent="0.2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 s="10">
        <v>41859.787083333329</v>
      </c>
      <c r="J3567" s="10">
        <v>41829.787083333329</v>
      </c>
      <c r="K3567" t="b">
        <v>0</v>
      </c>
      <c r="L3567">
        <v>39</v>
      </c>
      <c r="M3567" t="b">
        <v>1</v>
      </c>
      <c r="N3567" t="s">
        <v>8269</v>
      </c>
      <c r="O3567">
        <f t="shared" si="168"/>
        <v>109</v>
      </c>
      <c r="P3567" s="6">
        <f t="shared" si="169"/>
        <v>83.97</v>
      </c>
      <c r="Q3567" s="12" t="s">
        <v>8315</v>
      </c>
      <c r="R3567" t="s">
        <v>8316</v>
      </c>
      <c r="S3567">
        <f t="shared" si="170"/>
        <v>2014</v>
      </c>
    </row>
    <row r="3568" spans="1:19" ht="32" x14ac:dyDescent="0.2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 s="10">
        <v>42176.934027777781</v>
      </c>
      <c r="J3568" s="10">
        <v>42147.826840277776</v>
      </c>
      <c r="K3568" t="b">
        <v>0</v>
      </c>
      <c r="L3568">
        <v>62</v>
      </c>
      <c r="M3568" t="b">
        <v>1</v>
      </c>
      <c r="N3568" t="s">
        <v>8269</v>
      </c>
      <c r="O3568">
        <f t="shared" si="168"/>
        <v>118</v>
      </c>
      <c r="P3568" s="6">
        <f t="shared" si="169"/>
        <v>57.26</v>
      </c>
      <c r="Q3568" s="12" t="s">
        <v>8315</v>
      </c>
      <c r="R3568" t="s">
        <v>8316</v>
      </c>
      <c r="S3568">
        <f t="shared" si="170"/>
        <v>2015</v>
      </c>
    </row>
    <row r="3569" spans="1:19" ht="32" x14ac:dyDescent="0.2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 s="10">
        <v>42561.957638888889</v>
      </c>
      <c r="J3569" s="10">
        <v>42524.53800925926</v>
      </c>
      <c r="K3569" t="b">
        <v>0</v>
      </c>
      <c r="L3569">
        <v>21</v>
      </c>
      <c r="M3569" t="b">
        <v>1</v>
      </c>
      <c r="N3569" t="s">
        <v>8269</v>
      </c>
      <c r="O3569">
        <f t="shared" si="168"/>
        <v>109</v>
      </c>
      <c r="P3569" s="6">
        <f t="shared" si="169"/>
        <v>155.94999999999999</v>
      </c>
      <c r="Q3569" s="12" t="s">
        <v>8315</v>
      </c>
      <c r="R3569" t="s">
        <v>8316</v>
      </c>
      <c r="S3569">
        <f t="shared" si="170"/>
        <v>2016</v>
      </c>
    </row>
    <row r="3570" spans="1:19" ht="32" x14ac:dyDescent="0.2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 s="10">
        <v>42090</v>
      </c>
      <c r="J3570" s="10">
        <v>42034.928252314814</v>
      </c>
      <c r="K3570" t="b">
        <v>0</v>
      </c>
      <c r="L3570">
        <v>65</v>
      </c>
      <c r="M3570" t="b">
        <v>1</v>
      </c>
      <c r="N3570" t="s">
        <v>8269</v>
      </c>
      <c r="O3570">
        <f t="shared" si="168"/>
        <v>153</v>
      </c>
      <c r="P3570" s="6">
        <f t="shared" si="169"/>
        <v>70.459999999999994</v>
      </c>
      <c r="Q3570" s="12" t="s">
        <v>8315</v>
      </c>
      <c r="R3570" t="s">
        <v>8316</v>
      </c>
      <c r="S3570">
        <f t="shared" si="170"/>
        <v>2015</v>
      </c>
    </row>
    <row r="3571" spans="1:19" ht="32" x14ac:dyDescent="0.2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 s="10">
        <v>42173.445219907408</v>
      </c>
      <c r="J3571" s="10">
        <v>42143.445219907408</v>
      </c>
      <c r="K3571" t="b">
        <v>0</v>
      </c>
      <c r="L3571">
        <v>57</v>
      </c>
      <c r="M3571" t="b">
        <v>1</v>
      </c>
      <c r="N3571" t="s">
        <v>8269</v>
      </c>
      <c r="O3571">
        <f t="shared" si="168"/>
        <v>109</v>
      </c>
      <c r="P3571" s="6">
        <f t="shared" si="169"/>
        <v>57.39</v>
      </c>
      <c r="Q3571" s="12" t="s">
        <v>8315</v>
      </c>
      <c r="R3571" t="s">
        <v>8316</v>
      </c>
      <c r="S3571">
        <f t="shared" si="170"/>
        <v>2015</v>
      </c>
    </row>
    <row r="3572" spans="1:19" ht="32" x14ac:dyDescent="0.2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 s="10">
        <v>42357.826377314814</v>
      </c>
      <c r="J3572" s="10">
        <v>42317.826377314814</v>
      </c>
      <c r="K3572" t="b">
        <v>0</v>
      </c>
      <c r="L3572">
        <v>1</v>
      </c>
      <c r="M3572" t="b">
        <v>0</v>
      </c>
      <c r="N3572" t="s">
        <v>8269</v>
      </c>
      <c r="O3572">
        <f t="shared" si="168"/>
        <v>1</v>
      </c>
      <c r="P3572" s="6">
        <f t="shared" si="169"/>
        <v>25</v>
      </c>
      <c r="Q3572" s="12" t="s">
        <v>8315</v>
      </c>
      <c r="R3572" t="s">
        <v>8316</v>
      </c>
      <c r="S3572">
        <f t="shared" si="170"/>
        <v>2015</v>
      </c>
    </row>
    <row r="3573" spans="1:19" ht="32" x14ac:dyDescent="0.2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 s="10">
        <v>42688.509745370371</v>
      </c>
      <c r="J3573" s="10">
        <v>42663.468078703707</v>
      </c>
      <c r="K3573" t="b">
        <v>0</v>
      </c>
      <c r="L3573">
        <v>31</v>
      </c>
      <c r="M3573" t="b">
        <v>0</v>
      </c>
      <c r="N3573" t="s">
        <v>8269</v>
      </c>
      <c r="O3573">
        <f t="shared" si="168"/>
        <v>49</v>
      </c>
      <c r="P3573" s="6">
        <f t="shared" si="169"/>
        <v>47.26</v>
      </c>
      <c r="Q3573" s="12" t="s">
        <v>8315</v>
      </c>
      <c r="R3573" t="s">
        <v>8316</v>
      </c>
      <c r="S3573">
        <f t="shared" si="170"/>
        <v>2016</v>
      </c>
    </row>
    <row r="3574" spans="1:19" ht="32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 s="10">
        <v>41938.75</v>
      </c>
      <c r="J3574" s="10">
        <v>41926.542303240742</v>
      </c>
      <c r="K3574" t="b">
        <v>0</v>
      </c>
      <c r="L3574">
        <v>0</v>
      </c>
      <c r="M3574" t="b">
        <v>0</v>
      </c>
      <c r="N3574" t="s">
        <v>8269</v>
      </c>
      <c r="O3574">
        <f t="shared" si="168"/>
        <v>0</v>
      </c>
      <c r="P3574" s="6" t="str">
        <f t="shared" si="169"/>
        <v>0</v>
      </c>
      <c r="Q3574" s="12" t="s">
        <v>8315</v>
      </c>
      <c r="R3574" t="s">
        <v>8316</v>
      </c>
      <c r="S3574">
        <f t="shared" si="170"/>
        <v>2014</v>
      </c>
    </row>
    <row r="3575" spans="1:19" ht="32" x14ac:dyDescent="0.2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 s="10">
        <v>42281.656782407408</v>
      </c>
      <c r="J3575" s="10">
        <v>42221.656782407408</v>
      </c>
      <c r="K3575" t="b">
        <v>0</v>
      </c>
      <c r="L3575">
        <v>23</v>
      </c>
      <c r="M3575" t="b">
        <v>0</v>
      </c>
      <c r="N3575" t="s">
        <v>8269</v>
      </c>
      <c r="O3575">
        <f t="shared" si="168"/>
        <v>44</v>
      </c>
      <c r="P3575" s="6">
        <f t="shared" si="169"/>
        <v>57.17</v>
      </c>
      <c r="Q3575" s="12" t="s">
        <v>8315</v>
      </c>
      <c r="R3575" t="s">
        <v>8316</v>
      </c>
      <c r="S3575">
        <f t="shared" si="170"/>
        <v>2015</v>
      </c>
    </row>
    <row r="3576" spans="1:19" ht="32" x14ac:dyDescent="0.2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 s="10">
        <v>42645.142870370371</v>
      </c>
      <c r="J3576" s="10">
        <v>42615.142870370371</v>
      </c>
      <c r="K3576" t="b">
        <v>0</v>
      </c>
      <c r="L3576">
        <v>2</v>
      </c>
      <c r="M3576" t="b">
        <v>0</v>
      </c>
      <c r="N3576" t="s">
        <v>8269</v>
      </c>
      <c r="O3576">
        <f t="shared" si="168"/>
        <v>3</v>
      </c>
      <c r="P3576" s="6">
        <f t="shared" si="169"/>
        <v>50.5</v>
      </c>
      <c r="Q3576" s="12" t="s">
        <v>8315</v>
      </c>
      <c r="R3576" t="s">
        <v>8316</v>
      </c>
      <c r="S3576">
        <f t="shared" si="170"/>
        <v>2016</v>
      </c>
    </row>
    <row r="3577" spans="1:19" ht="32" x14ac:dyDescent="0.2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 s="10">
        <v>42372.845555555556</v>
      </c>
      <c r="J3577" s="10">
        <v>42342.845555555556</v>
      </c>
      <c r="K3577" t="b">
        <v>0</v>
      </c>
      <c r="L3577">
        <v>4</v>
      </c>
      <c r="M3577" t="b">
        <v>0</v>
      </c>
      <c r="N3577" t="s">
        <v>8269</v>
      </c>
      <c r="O3577">
        <f t="shared" si="168"/>
        <v>2</v>
      </c>
      <c r="P3577" s="6">
        <f t="shared" si="169"/>
        <v>11.25</v>
      </c>
      <c r="Q3577" s="12" t="s">
        <v>8315</v>
      </c>
      <c r="R3577" t="s">
        <v>8316</v>
      </c>
      <c r="S3577">
        <f t="shared" si="170"/>
        <v>2015</v>
      </c>
    </row>
    <row r="3578" spans="1:19" ht="32" x14ac:dyDescent="0.2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 s="10">
        <v>42316.791446759264</v>
      </c>
      <c r="J3578" s="10">
        <v>42286.749780092592</v>
      </c>
      <c r="K3578" t="b">
        <v>0</v>
      </c>
      <c r="L3578">
        <v>0</v>
      </c>
      <c r="M3578" t="b">
        <v>0</v>
      </c>
      <c r="N3578" t="s">
        <v>8269</v>
      </c>
      <c r="O3578">
        <f t="shared" si="168"/>
        <v>0</v>
      </c>
      <c r="P3578" s="6" t="str">
        <f t="shared" si="169"/>
        <v>0</v>
      </c>
      <c r="Q3578" s="12" t="s">
        <v>8315</v>
      </c>
      <c r="R3578" t="s">
        <v>8316</v>
      </c>
      <c r="S3578">
        <f t="shared" si="170"/>
        <v>2015</v>
      </c>
    </row>
    <row r="3579" spans="1:19" ht="32" x14ac:dyDescent="0.2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 s="10">
        <v>41963.669444444444</v>
      </c>
      <c r="J3579" s="10">
        <v>41950.266944444447</v>
      </c>
      <c r="K3579" t="b">
        <v>0</v>
      </c>
      <c r="L3579">
        <v>17</v>
      </c>
      <c r="M3579" t="b">
        <v>0</v>
      </c>
      <c r="N3579" t="s">
        <v>8269</v>
      </c>
      <c r="O3579">
        <f t="shared" si="168"/>
        <v>17</v>
      </c>
      <c r="P3579" s="6">
        <f t="shared" si="169"/>
        <v>29.24</v>
      </c>
      <c r="Q3579" s="12" t="s">
        <v>8315</v>
      </c>
      <c r="R3579" t="s">
        <v>8316</v>
      </c>
      <c r="S3579">
        <f t="shared" si="170"/>
        <v>2014</v>
      </c>
    </row>
    <row r="3580" spans="1:19" ht="32" x14ac:dyDescent="0.2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 s="10">
        <v>42099.349780092598</v>
      </c>
      <c r="J3580" s="10">
        <v>42069.391446759255</v>
      </c>
      <c r="K3580" t="b">
        <v>0</v>
      </c>
      <c r="L3580">
        <v>0</v>
      </c>
      <c r="M3580" t="b">
        <v>0</v>
      </c>
      <c r="N3580" t="s">
        <v>8269</v>
      </c>
      <c r="O3580">
        <f t="shared" si="168"/>
        <v>0</v>
      </c>
      <c r="P3580" s="6" t="str">
        <f t="shared" si="169"/>
        <v>0</v>
      </c>
      <c r="Q3580" s="12" t="s">
        <v>8315</v>
      </c>
      <c r="R3580" t="s">
        <v>8316</v>
      </c>
      <c r="S3580">
        <f t="shared" si="170"/>
        <v>2015</v>
      </c>
    </row>
    <row r="3581" spans="1:19" ht="32" x14ac:dyDescent="0.2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 s="10">
        <v>41932.807696759257</v>
      </c>
      <c r="J3581" s="10">
        <v>41872.807696759257</v>
      </c>
      <c r="K3581" t="b">
        <v>0</v>
      </c>
      <c r="L3581">
        <v>2</v>
      </c>
      <c r="M3581" t="b">
        <v>0</v>
      </c>
      <c r="N3581" t="s">
        <v>8269</v>
      </c>
      <c r="O3581">
        <f t="shared" si="168"/>
        <v>1</v>
      </c>
      <c r="P3581" s="6">
        <f t="shared" si="169"/>
        <v>20</v>
      </c>
      <c r="Q3581" s="12" t="s">
        <v>8315</v>
      </c>
      <c r="R3581" t="s">
        <v>8316</v>
      </c>
      <c r="S3581">
        <f t="shared" si="170"/>
        <v>2014</v>
      </c>
    </row>
    <row r="3582" spans="1:19" ht="32" x14ac:dyDescent="0.2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 s="10">
        <v>42789.041666666672</v>
      </c>
      <c r="J3582" s="10">
        <v>42768.97084490741</v>
      </c>
      <c r="K3582" t="b">
        <v>0</v>
      </c>
      <c r="L3582">
        <v>7</v>
      </c>
      <c r="M3582" t="b">
        <v>0</v>
      </c>
      <c r="N3582" t="s">
        <v>8269</v>
      </c>
      <c r="O3582">
        <f t="shared" si="168"/>
        <v>7</v>
      </c>
      <c r="P3582" s="6">
        <f t="shared" si="169"/>
        <v>30.71</v>
      </c>
      <c r="Q3582" s="12" t="s">
        <v>8315</v>
      </c>
      <c r="R3582" t="s">
        <v>8316</v>
      </c>
      <c r="S3582">
        <f t="shared" si="170"/>
        <v>2017</v>
      </c>
    </row>
    <row r="3583" spans="1:19" ht="48" x14ac:dyDescent="0.2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 s="10">
        <v>41925.878657407404</v>
      </c>
      <c r="J3583" s="10">
        <v>41865.878657407404</v>
      </c>
      <c r="K3583" t="b">
        <v>0</v>
      </c>
      <c r="L3583">
        <v>13</v>
      </c>
      <c r="M3583" t="b">
        <v>0</v>
      </c>
      <c r="N3583" t="s">
        <v>8269</v>
      </c>
      <c r="O3583">
        <f t="shared" si="168"/>
        <v>38</v>
      </c>
      <c r="P3583" s="6">
        <f t="shared" si="169"/>
        <v>86.62</v>
      </c>
      <c r="Q3583" s="12" t="s">
        <v>8315</v>
      </c>
      <c r="R3583" t="s">
        <v>8316</v>
      </c>
      <c r="S3583">
        <f t="shared" si="170"/>
        <v>2014</v>
      </c>
    </row>
    <row r="3584" spans="1:19" ht="32" x14ac:dyDescent="0.2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 s="10">
        <v>42540.938900462963</v>
      </c>
      <c r="J3584" s="10">
        <v>42510.938900462963</v>
      </c>
      <c r="K3584" t="b">
        <v>0</v>
      </c>
      <c r="L3584">
        <v>1</v>
      </c>
      <c r="M3584" t="b">
        <v>0</v>
      </c>
      <c r="N3584" t="s">
        <v>8269</v>
      </c>
      <c r="O3584">
        <f t="shared" si="168"/>
        <v>0</v>
      </c>
      <c r="P3584" s="6">
        <f t="shared" si="169"/>
        <v>5</v>
      </c>
      <c r="Q3584" s="12" t="s">
        <v>8315</v>
      </c>
      <c r="R3584" t="s">
        <v>8316</v>
      </c>
      <c r="S3584">
        <f t="shared" si="170"/>
        <v>2016</v>
      </c>
    </row>
    <row r="3585" spans="1:19" ht="32" x14ac:dyDescent="0.2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 s="10">
        <v>42535.787499999999</v>
      </c>
      <c r="J3585" s="10">
        <v>42511.698101851856</v>
      </c>
      <c r="K3585" t="b">
        <v>0</v>
      </c>
      <c r="L3585">
        <v>0</v>
      </c>
      <c r="M3585" t="b">
        <v>0</v>
      </c>
      <c r="N3585" t="s">
        <v>8269</v>
      </c>
      <c r="O3585">
        <f t="shared" si="168"/>
        <v>0</v>
      </c>
      <c r="P3585" s="6" t="str">
        <f t="shared" si="169"/>
        <v>0</v>
      </c>
      <c r="Q3585" s="12" t="s">
        <v>8315</v>
      </c>
      <c r="R3585" t="s">
        <v>8316</v>
      </c>
      <c r="S3585">
        <f t="shared" si="170"/>
        <v>2016</v>
      </c>
    </row>
    <row r="3586" spans="1:19" ht="32" x14ac:dyDescent="0.2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 s="10">
        <v>42652.436412037037</v>
      </c>
      <c r="J3586" s="10">
        <v>42622.436412037037</v>
      </c>
      <c r="K3586" t="b">
        <v>0</v>
      </c>
      <c r="L3586">
        <v>1</v>
      </c>
      <c r="M3586" t="b">
        <v>0</v>
      </c>
      <c r="N3586" t="s">
        <v>8269</v>
      </c>
      <c r="O3586">
        <f t="shared" si="168"/>
        <v>0</v>
      </c>
      <c r="P3586" s="6">
        <f t="shared" si="169"/>
        <v>10</v>
      </c>
      <c r="Q3586" s="12" t="s">
        <v>8315</v>
      </c>
      <c r="R3586" t="s">
        <v>8316</v>
      </c>
      <c r="S3586">
        <f t="shared" si="170"/>
        <v>2016</v>
      </c>
    </row>
    <row r="3587" spans="1:19" ht="32" x14ac:dyDescent="0.2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 s="10">
        <v>42670.278171296297</v>
      </c>
      <c r="J3587" s="10">
        <v>42640.278171296297</v>
      </c>
      <c r="K3587" t="b">
        <v>0</v>
      </c>
      <c r="L3587">
        <v>14</v>
      </c>
      <c r="M3587" t="b">
        <v>0</v>
      </c>
      <c r="N3587" t="s">
        <v>8269</v>
      </c>
      <c r="O3587">
        <f t="shared" si="168"/>
        <v>21</v>
      </c>
      <c r="P3587" s="6">
        <f t="shared" si="169"/>
        <v>45.79</v>
      </c>
      <c r="Q3587" s="12" t="s">
        <v>8315</v>
      </c>
      <c r="R3587" t="s">
        <v>8316</v>
      </c>
      <c r="S3587">
        <f t="shared" si="170"/>
        <v>2016</v>
      </c>
    </row>
    <row r="3588" spans="1:19" ht="32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 s="10">
        <v>42797.208333333328</v>
      </c>
      <c r="J3588" s="10">
        <v>42767.031678240739</v>
      </c>
      <c r="K3588" t="b">
        <v>0</v>
      </c>
      <c r="L3588">
        <v>1</v>
      </c>
      <c r="M3588" t="b">
        <v>0</v>
      </c>
      <c r="N3588" t="s">
        <v>8269</v>
      </c>
      <c r="O3588">
        <f t="shared" si="168"/>
        <v>2</v>
      </c>
      <c r="P3588" s="6">
        <f t="shared" si="169"/>
        <v>59</v>
      </c>
      <c r="Q3588" s="12" t="s">
        <v>8315</v>
      </c>
      <c r="R3588" t="s">
        <v>8316</v>
      </c>
      <c r="S3588">
        <f t="shared" si="170"/>
        <v>2017</v>
      </c>
    </row>
    <row r="3589" spans="1:19" ht="32" x14ac:dyDescent="0.2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 s="10">
        <v>42059.135879629626</v>
      </c>
      <c r="J3589" s="10">
        <v>42029.135879629626</v>
      </c>
      <c r="K3589" t="b">
        <v>0</v>
      </c>
      <c r="L3589">
        <v>6</v>
      </c>
      <c r="M3589" t="b">
        <v>0</v>
      </c>
      <c r="N3589" t="s">
        <v>8269</v>
      </c>
      <c r="O3589">
        <f t="shared" si="168"/>
        <v>3</v>
      </c>
      <c r="P3589" s="6">
        <f t="shared" si="169"/>
        <v>15.67</v>
      </c>
      <c r="Q3589" s="12" t="s">
        <v>8315</v>
      </c>
      <c r="R3589" t="s">
        <v>8316</v>
      </c>
      <c r="S3589">
        <f t="shared" si="170"/>
        <v>2015</v>
      </c>
    </row>
    <row r="3590" spans="1:19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 s="10">
        <v>42236.835370370369</v>
      </c>
      <c r="J3590" s="10">
        <v>42206.835370370369</v>
      </c>
      <c r="K3590" t="b">
        <v>1</v>
      </c>
      <c r="L3590">
        <v>74</v>
      </c>
      <c r="M3590" t="b">
        <v>1</v>
      </c>
      <c r="N3590" t="s">
        <v>8269</v>
      </c>
      <c r="O3590">
        <f t="shared" si="168"/>
        <v>110</v>
      </c>
      <c r="P3590" s="6">
        <f t="shared" si="169"/>
        <v>45.88</v>
      </c>
      <c r="Q3590" s="12" t="s">
        <v>8315</v>
      </c>
      <c r="R3590" t="s">
        <v>8316</v>
      </c>
      <c r="S3590">
        <f t="shared" si="170"/>
        <v>2015</v>
      </c>
    </row>
    <row r="3591" spans="1:19" ht="32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 s="10">
        <v>41882.658310185187</v>
      </c>
      <c r="J3591" s="10">
        <v>41852.658310185187</v>
      </c>
      <c r="K3591" t="b">
        <v>0</v>
      </c>
      <c r="L3591">
        <v>43</v>
      </c>
      <c r="M3591" t="b">
        <v>1</v>
      </c>
      <c r="N3591" t="s">
        <v>8269</v>
      </c>
      <c r="O3591">
        <f t="shared" si="168"/>
        <v>100</v>
      </c>
      <c r="P3591" s="6">
        <f t="shared" si="169"/>
        <v>74.53</v>
      </c>
      <c r="Q3591" s="12" t="s">
        <v>8315</v>
      </c>
      <c r="R3591" t="s">
        <v>8316</v>
      </c>
      <c r="S3591">
        <f t="shared" si="170"/>
        <v>2014</v>
      </c>
    </row>
    <row r="3592" spans="1:19" ht="32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 s="10">
        <v>41898.875</v>
      </c>
      <c r="J3592" s="10">
        <v>41868.924050925925</v>
      </c>
      <c r="K3592" t="b">
        <v>1</v>
      </c>
      <c r="L3592">
        <v>70</v>
      </c>
      <c r="M3592" t="b">
        <v>1</v>
      </c>
      <c r="N3592" t="s">
        <v>8269</v>
      </c>
      <c r="O3592">
        <f t="shared" si="168"/>
        <v>102</v>
      </c>
      <c r="P3592" s="6">
        <f t="shared" si="169"/>
        <v>46.71</v>
      </c>
      <c r="Q3592" s="12" t="s">
        <v>8315</v>
      </c>
      <c r="R3592" t="s">
        <v>8316</v>
      </c>
      <c r="S3592">
        <f t="shared" si="170"/>
        <v>2014</v>
      </c>
    </row>
    <row r="3593" spans="1:19" ht="32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 s="10">
        <v>42151.114583333328</v>
      </c>
      <c r="J3593" s="10">
        <v>42115.889652777776</v>
      </c>
      <c r="K3593" t="b">
        <v>0</v>
      </c>
      <c r="L3593">
        <v>74</v>
      </c>
      <c r="M3593" t="b">
        <v>1</v>
      </c>
      <c r="N3593" t="s">
        <v>8269</v>
      </c>
      <c r="O3593">
        <f t="shared" si="168"/>
        <v>108</v>
      </c>
      <c r="P3593" s="6">
        <f t="shared" si="169"/>
        <v>46.89</v>
      </c>
      <c r="Q3593" s="12" t="s">
        <v>8315</v>
      </c>
      <c r="R3593" t="s">
        <v>8316</v>
      </c>
      <c r="S3593">
        <f t="shared" si="170"/>
        <v>2015</v>
      </c>
    </row>
    <row r="3594" spans="1:19" ht="32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 s="10">
        <v>42182.905717592592</v>
      </c>
      <c r="J3594" s="10">
        <v>42151.905717592592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171">ROUND(E3594/D3594*100,0)</f>
        <v>12</v>
      </c>
      <c r="P3594" s="6">
        <f t="shared" ref="P3594:P3657" si="172">IFERROR(ROUND(E3594/L3594,2),"0")</f>
        <v>79.400000000000006</v>
      </c>
      <c r="Q3594" s="12" t="s">
        <v>8315</v>
      </c>
      <c r="R3594" t="s">
        <v>8316</v>
      </c>
      <c r="S3594">
        <f t="shared" ref="S3594:S3657" si="173">YEAR(J3594)</f>
        <v>2015</v>
      </c>
    </row>
    <row r="3595" spans="1:19" ht="32" x14ac:dyDescent="0.2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 s="10">
        <v>42219.75</v>
      </c>
      <c r="J3595" s="10">
        <v>42179.344988425924</v>
      </c>
      <c r="K3595" t="b">
        <v>0</v>
      </c>
      <c r="L3595">
        <v>39</v>
      </c>
      <c r="M3595" t="b">
        <v>1</v>
      </c>
      <c r="N3595" t="s">
        <v>8269</v>
      </c>
      <c r="O3595">
        <f t="shared" si="171"/>
        <v>118</v>
      </c>
      <c r="P3595" s="6">
        <f t="shared" si="172"/>
        <v>100.06</v>
      </c>
      <c r="Q3595" s="12" t="s">
        <v>8315</v>
      </c>
      <c r="R3595" t="s">
        <v>8316</v>
      </c>
      <c r="S3595">
        <f t="shared" si="173"/>
        <v>2015</v>
      </c>
    </row>
    <row r="3596" spans="1:19" ht="32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 s="10">
        <v>42201.725416666668</v>
      </c>
      <c r="J3596" s="10">
        <v>42171.725416666668</v>
      </c>
      <c r="K3596" t="b">
        <v>1</v>
      </c>
      <c r="L3596">
        <v>49</v>
      </c>
      <c r="M3596" t="b">
        <v>1</v>
      </c>
      <c r="N3596" t="s">
        <v>8269</v>
      </c>
      <c r="O3596">
        <f t="shared" si="171"/>
        <v>100</v>
      </c>
      <c r="P3596" s="6">
        <f t="shared" si="172"/>
        <v>67.650000000000006</v>
      </c>
      <c r="Q3596" s="12" t="s">
        <v>8315</v>
      </c>
      <c r="R3596" t="s">
        <v>8316</v>
      </c>
      <c r="S3596">
        <f t="shared" si="173"/>
        <v>2015</v>
      </c>
    </row>
    <row r="3597" spans="1:19" ht="32" x14ac:dyDescent="0.2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 s="10">
        <v>42543.163194444445</v>
      </c>
      <c r="J3597" s="10">
        <v>42521.010370370372</v>
      </c>
      <c r="K3597" t="b">
        <v>0</v>
      </c>
      <c r="L3597">
        <v>23</v>
      </c>
      <c r="M3597" t="b">
        <v>1</v>
      </c>
      <c r="N3597" t="s">
        <v>8269</v>
      </c>
      <c r="O3597">
        <f t="shared" si="171"/>
        <v>102</v>
      </c>
      <c r="P3597" s="6">
        <f t="shared" si="172"/>
        <v>145.65</v>
      </c>
      <c r="Q3597" s="12" t="s">
        <v>8315</v>
      </c>
      <c r="R3597" t="s">
        <v>8316</v>
      </c>
      <c r="S3597">
        <f t="shared" si="173"/>
        <v>2016</v>
      </c>
    </row>
    <row r="3598" spans="1:19" ht="32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 s="10">
        <v>42488.249305555553</v>
      </c>
      <c r="J3598" s="10">
        <v>42460.335312499999</v>
      </c>
      <c r="K3598" t="b">
        <v>0</v>
      </c>
      <c r="L3598">
        <v>34</v>
      </c>
      <c r="M3598" t="b">
        <v>1</v>
      </c>
      <c r="N3598" t="s">
        <v>8269</v>
      </c>
      <c r="O3598">
        <f t="shared" si="171"/>
        <v>102</v>
      </c>
      <c r="P3598" s="6">
        <f t="shared" si="172"/>
        <v>99</v>
      </c>
      <c r="Q3598" s="12" t="s">
        <v>8315</v>
      </c>
      <c r="R3598" t="s">
        <v>8316</v>
      </c>
      <c r="S3598">
        <f t="shared" si="173"/>
        <v>2016</v>
      </c>
    </row>
    <row r="3599" spans="1:19" ht="16" x14ac:dyDescent="0.2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 s="10">
        <v>42187.993125000001</v>
      </c>
      <c r="J3599" s="10">
        <v>42165.993125000001</v>
      </c>
      <c r="K3599" t="b">
        <v>0</v>
      </c>
      <c r="L3599">
        <v>40</v>
      </c>
      <c r="M3599" t="b">
        <v>1</v>
      </c>
      <c r="N3599" t="s">
        <v>8269</v>
      </c>
      <c r="O3599">
        <f t="shared" si="171"/>
        <v>105</v>
      </c>
      <c r="P3599" s="6">
        <f t="shared" si="172"/>
        <v>86.23</v>
      </c>
      <c r="Q3599" s="12" t="s">
        <v>8315</v>
      </c>
      <c r="R3599" t="s">
        <v>8316</v>
      </c>
      <c r="S3599">
        <f t="shared" si="173"/>
        <v>2015</v>
      </c>
    </row>
    <row r="3600" spans="1:19" ht="32" x14ac:dyDescent="0.2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 s="10">
        <v>42533.708333333328</v>
      </c>
      <c r="J3600" s="10">
        <v>42510.798854166671</v>
      </c>
      <c r="K3600" t="b">
        <v>0</v>
      </c>
      <c r="L3600">
        <v>28</v>
      </c>
      <c r="M3600" t="b">
        <v>1</v>
      </c>
      <c r="N3600" t="s">
        <v>8269</v>
      </c>
      <c r="O3600">
        <f t="shared" si="171"/>
        <v>100</v>
      </c>
      <c r="P3600" s="6">
        <f t="shared" si="172"/>
        <v>119.64</v>
      </c>
      <c r="Q3600" s="12" t="s">
        <v>8315</v>
      </c>
      <c r="R3600" t="s">
        <v>8316</v>
      </c>
      <c r="S3600">
        <f t="shared" si="173"/>
        <v>2016</v>
      </c>
    </row>
    <row r="3601" spans="1:19" ht="32" x14ac:dyDescent="0.2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 s="10">
        <v>41823.668761574074</v>
      </c>
      <c r="J3601" s="10">
        <v>41793.668761574074</v>
      </c>
      <c r="K3601" t="b">
        <v>0</v>
      </c>
      <c r="L3601">
        <v>133</v>
      </c>
      <c r="M3601" t="b">
        <v>1</v>
      </c>
      <c r="N3601" t="s">
        <v>8269</v>
      </c>
      <c r="O3601">
        <f t="shared" si="171"/>
        <v>160</v>
      </c>
      <c r="P3601" s="6">
        <f t="shared" si="172"/>
        <v>40.29</v>
      </c>
      <c r="Q3601" s="12" t="s">
        <v>8315</v>
      </c>
      <c r="R3601" t="s">
        <v>8316</v>
      </c>
      <c r="S3601">
        <f t="shared" si="173"/>
        <v>2014</v>
      </c>
    </row>
    <row r="3602" spans="1:19" ht="32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 s="10">
        <v>41994.716319444444</v>
      </c>
      <c r="J3602" s="10">
        <v>41964.716319444444</v>
      </c>
      <c r="K3602" t="b">
        <v>0</v>
      </c>
      <c r="L3602">
        <v>23</v>
      </c>
      <c r="M3602" t="b">
        <v>1</v>
      </c>
      <c r="N3602" t="s">
        <v>8269</v>
      </c>
      <c r="O3602">
        <f t="shared" si="171"/>
        <v>119</v>
      </c>
      <c r="P3602" s="6">
        <f t="shared" si="172"/>
        <v>176.09</v>
      </c>
      <c r="Q3602" s="12" t="s">
        <v>8315</v>
      </c>
      <c r="R3602" t="s">
        <v>8316</v>
      </c>
      <c r="S3602">
        <f t="shared" si="173"/>
        <v>2014</v>
      </c>
    </row>
    <row r="3603" spans="1:19" ht="32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 s="10">
        <v>42179.083333333328</v>
      </c>
      <c r="J3603" s="10">
        <v>42157.591064814813</v>
      </c>
      <c r="K3603" t="b">
        <v>0</v>
      </c>
      <c r="L3603">
        <v>29</v>
      </c>
      <c r="M3603" t="b">
        <v>1</v>
      </c>
      <c r="N3603" t="s">
        <v>8269</v>
      </c>
      <c r="O3603">
        <f t="shared" si="171"/>
        <v>108</v>
      </c>
      <c r="P3603" s="6">
        <f t="shared" si="172"/>
        <v>126.55</v>
      </c>
      <c r="Q3603" s="12" t="s">
        <v>8315</v>
      </c>
      <c r="R3603" t="s">
        <v>8316</v>
      </c>
      <c r="S3603">
        <f t="shared" si="173"/>
        <v>2015</v>
      </c>
    </row>
    <row r="3604" spans="1:19" ht="16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 s="10">
        <v>42748.961805555555</v>
      </c>
      <c r="J3604" s="10">
        <v>42718.963599537034</v>
      </c>
      <c r="K3604" t="b">
        <v>0</v>
      </c>
      <c r="L3604">
        <v>1</v>
      </c>
      <c r="M3604" t="b">
        <v>0</v>
      </c>
      <c r="N3604" t="s">
        <v>8269</v>
      </c>
      <c r="O3604">
        <f t="shared" si="171"/>
        <v>1</v>
      </c>
      <c r="P3604" s="6">
        <f t="shared" si="172"/>
        <v>34.950000000000003</v>
      </c>
      <c r="Q3604" s="12" t="s">
        <v>8315</v>
      </c>
      <c r="R3604" t="s">
        <v>8316</v>
      </c>
      <c r="S3604">
        <f t="shared" si="173"/>
        <v>2016</v>
      </c>
    </row>
    <row r="3605" spans="1:19" ht="32" x14ac:dyDescent="0.2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 s="10">
        <v>42522.717233796298</v>
      </c>
      <c r="J3605" s="10">
        <v>42492.717233796298</v>
      </c>
      <c r="K3605" t="b">
        <v>0</v>
      </c>
      <c r="L3605">
        <v>130</v>
      </c>
      <c r="M3605" t="b">
        <v>1</v>
      </c>
      <c r="N3605" t="s">
        <v>8269</v>
      </c>
      <c r="O3605">
        <f t="shared" si="171"/>
        <v>109</v>
      </c>
      <c r="P3605" s="6">
        <f t="shared" si="172"/>
        <v>29.26</v>
      </c>
      <c r="Q3605" s="12" t="s">
        <v>8315</v>
      </c>
      <c r="R3605" t="s">
        <v>8316</v>
      </c>
      <c r="S3605">
        <f t="shared" si="173"/>
        <v>2016</v>
      </c>
    </row>
    <row r="3606" spans="1:19" ht="16" x14ac:dyDescent="0.2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 s="10">
        <v>42117.290972222225</v>
      </c>
      <c r="J3606" s="10">
        <v>42086.614942129629</v>
      </c>
      <c r="K3606" t="b">
        <v>0</v>
      </c>
      <c r="L3606">
        <v>86</v>
      </c>
      <c r="M3606" t="b">
        <v>1</v>
      </c>
      <c r="N3606" t="s">
        <v>8269</v>
      </c>
      <c r="O3606">
        <f t="shared" si="171"/>
        <v>109</v>
      </c>
      <c r="P3606" s="6">
        <f t="shared" si="172"/>
        <v>44.19</v>
      </c>
      <c r="Q3606" s="12" t="s">
        <v>8315</v>
      </c>
      <c r="R3606" t="s">
        <v>8316</v>
      </c>
      <c r="S3606">
        <f t="shared" si="173"/>
        <v>2015</v>
      </c>
    </row>
    <row r="3607" spans="1:19" ht="32" x14ac:dyDescent="0.2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 s="10">
        <v>42199.814340277779</v>
      </c>
      <c r="J3607" s="10">
        <v>42169.814340277779</v>
      </c>
      <c r="K3607" t="b">
        <v>0</v>
      </c>
      <c r="L3607">
        <v>32</v>
      </c>
      <c r="M3607" t="b">
        <v>1</v>
      </c>
      <c r="N3607" t="s">
        <v>8269</v>
      </c>
      <c r="O3607">
        <f t="shared" si="171"/>
        <v>124</v>
      </c>
      <c r="P3607" s="6">
        <f t="shared" si="172"/>
        <v>135.63</v>
      </c>
      <c r="Q3607" s="12" t="s">
        <v>8315</v>
      </c>
      <c r="R3607" t="s">
        <v>8316</v>
      </c>
      <c r="S3607">
        <f t="shared" si="173"/>
        <v>2015</v>
      </c>
    </row>
    <row r="3608" spans="1:19" ht="32" x14ac:dyDescent="0.2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 s="10">
        <v>42582.458333333328</v>
      </c>
      <c r="J3608" s="10">
        <v>42566.441203703704</v>
      </c>
      <c r="K3608" t="b">
        <v>0</v>
      </c>
      <c r="L3608">
        <v>108</v>
      </c>
      <c r="M3608" t="b">
        <v>1</v>
      </c>
      <c r="N3608" t="s">
        <v>8269</v>
      </c>
      <c r="O3608">
        <f t="shared" si="171"/>
        <v>130</v>
      </c>
      <c r="P3608" s="6">
        <f t="shared" si="172"/>
        <v>42.21</v>
      </c>
      <c r="Q3608" s="12" t="s">
        <v>8315</v>
      </c>
      <c r="R3608" t="s">
        <v>8316</v>
      </c>
      <c r="S3608">
        <f t="shared" si="173"/>
        <v>2016</v>
      </c>
    </row>
    <row r="3609" spans="1:19" ht="32" x14ac:dyDescent="0.2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 s="10">
        <v>41876.207638888889</v>
      </c>
      <c r="J3609" s="10">
        <v>41853.240208333329</v>
      </c>
      <c r="K3609" t="b">
        <v>0</v>
      </c>
      <c r="L3609">
        <v>31</v>
      </c>
      <c r="M3609" t="b">
        <v>1</v>
      </c>
      <c r="N3609" t="s">
        <v>8269</v>
      </c>
      <c r="O3609">
        <f t="shared" si="171"/>
        <v>111</v>
      </c>
      <c r="P3609" s="6">
        <f t="shared" si="172"/>
        <v>125.81</v>
      </c>
      <c r="Q3609" s="12" t="s">
        <v>8315</v>
      </c>
      <c r="R3609" t="s">
        <v>8316</v>
      </c>
      <c r="S3609">
        <f t="shared" si="173"/>
        <v>2014</v>
      </c>
    </row>
    <row r="3610" spans="1:19" ht="32" x14ac:dyDescent="0.2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 s="10">
        <v>42620.056863425925</v>
      </c>
      <c r="J3610" s="10">
        <v>42606.056863425925</v>
      </c>
      <c r="K3610" t="b">
        <v>0</v>
      </c>
      <c r="L3610">
        <v>17</v>
      </c>
      <c r="M3610" t="b">
        <v>0</v>
      </c>
      <c r="N3610" t="s">
        <v>8269</v>
      </c>
      <c r="O3610">
        <f t="shared" si="171"/>
        <v>18</v>
      </c>
      <c r="P3610" s="6">
        <f t="shared" si="172"/>
        <v>36.590000000000003</v>
      </c>
      <c r="Q3610" s="12" t="s">
        <v>8315</v>
      </c>
      <c r="R3610" t="s">
        <v>8316</v>
      </c>
      <c r="S3610">
        <f t="shared" si="173"/>
        <v>2016</v>
      </c>
    </row>
    <row r="3611" spans="1:19" ht="16" x14ac:dyDescent="0.2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 s="10">
        <v>42599.165972222225</v>
      </c>
      <c r="J3611" s="10">
        <v>42585.523842592593</v>
      </c>
      <c r="K3611" t="b">
        <v>0</v>
      </c>
      <c r="L3611">
        <v>47</v>
      </c>
      <c r="M3611" t="b">
        <v>1</v>
      </c>
      <c r="N3611" t="s">
        <v>8269</v>
      </c>
      <c r="O3611">
        <f t="shared" si="171"/>
        <v>106</v>
      </c>
      <c r="P3611" s="6">
        <f t="shared" si="172"/>
        <v>78.94</v>
      </c>
      <c r="Q3611" s="12" t="s">
        <v>8315</v>
      </c>
      <c r="R3611" t="s">
        <v>8316</v>
      </c>
      <c r="S3611">
        <f t="shared" si="173"/>
        <v>2016</v>
      </c>
    </row>
    <row r="3612" spans="1:19" ht="32" x14ac:dyDescent="0.2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 s="10">
        <v>40568.166666666664</v>
      </c>
      <c r="J3612" s="10">
        <v>40478.263923611114</v>
      </c>
      <c r="K3612" t="b">
        <v>1</v>
      </c>
      <c r="L3612">
        <v>104</v>
      </c>
      <c r="M3612" t="b">
        <v>1</v>
      </c>
      <c r="N3612" t="s">
        <v>8269</v>
      </c>
      <c r="O3612">
        <f t="shared" si="171"/>
        <v>101</v>
      </c>
      <c r="P3612" s="6">
        <f t="shared" si="172"/>
        <v>33.99</v>
      </c>
      <c r="Q3612" s="12" t="s">
        <v>8315</v>
      </c>
      <c r="R3612" t="s">
        <v>8316</v>
      </c>
      <c r="S3612">
        <f t="shared" si="173"/>
        <v>2010</v>
      </c>
    </row>
    <row r="3613" spans="1:19" ht="16" x14ac:dyDescent="0.2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 s="10">
        <v>41892.83997685185</v>
      </c>
      <c r="J3613" s="10">
        <v>41862.83997685185</v>
      </c>
      <c r="K3613" t="b">
        <v>1</v>
      </c>
      <c r="L3613">
        <v>34</v>
      </c>
      <c r="M3613" t="b">
        <v>1</v>
      </c>
      <c r="N3613" t="s">
        <v>8269</v>
      </c>
      <c r="O3613">
        <f t="shared" si="171"/>
        <v>100</v>
      </c>
      <c r="P3613" s="6">
        <f t="shared" si="172"/>
        <v>103.35</v>
      </c>
      <c r="Q3613" s="12" t="s">
        <v>8315</v>
      </c>
      <c r="R3613" t="s">
        <v>8316</v>
      </c>
      <c r="S3613">
        <f t="shared" si="173"/>
        <v>2014</v>
      </c>
    </row>
    <row r="3614" spans="1:19" ht="32" x14ac:dyDescent="0.2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 s="10">
        <v>42473.876909722225</v>
      </c>
      <c r="J3614" s="10">
        <v>42452.876909722225</v>
      </c>
      <c r="K3614" t="b">
        <v>0</v>
      </c>
      <c r="L3614">
        <v>57</v>
      </c>
      <c r="M3614" t="b">
        <v>1</v>
      </c>
      <c r="N3614" t="s">
        <v>8269</v>
      </c>
      <c r="O3614">
        <f t="shared" si="171"/>
        <v>122</v>
      </c>
      <c r="P3614" s="6">
        <f t="shared" si="172"/>
        <v>75.09</v>
      </c>
      <c r="Q3614" s="12" t="s">
        <v>8315</v>
      </c>
      <c r="R3614" t="s">
        <v>8316</v>
      </c>
      <c r="S3614">
        <f t="shared" si="173"/>
        <v>2016</v>
      </c>
    </row>
    <row r="3615" spans="1:19" ht="32" x14ac:dyDescent="0.2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 s="10">
        <v>42170.676851851851</v>
      </c>
      <c r="J3615" s="10">
        <v>42148.676851851851</v>
      </c>
      <c r="K3615" t="b">
        <v>0</v>
      </c>
      <c r="L3615">
        <v>111</v>
      </c>
      <c r="M3615" t="b">
        <v>1</v>
      </c>
      <c r="N3615" t="s">
        <v>8269</v>
      </c>
      <c r="O3615">
        <f t="shared" si="171"/>
        <v>105</v>
      </c>
      <c r="P3615" s="6">
        <f t="shared" si="172"/>
        <v>32.97</v>
      </c>
      <c r="Q3615" s="12" t="s">
        <v>8315</v>
      </c>
      <c r="R3615" t="s">
        <v>8316</v>
      </c>
      <c r="S3615">
        <f t="shared" si="173"/>
        <v>2015</v>
      </c>
    </row>
    <row r="3616" spans="1:19" ht="32" x14ac:dyDescent="0.2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 s="10">
        <v>42337.958333333328</v>
      </c>
      <c r="J3616" s="10">
        <v>42302.701516203699</v>
      </c>
      <c r="K3616" t="b">
        <v>0</v>
      </c>
      <c r="L3616">
        <v>51</v>
      </c>
      <c r="M3616" t="b">
        <v>1</v>
      </c>
      <c r="N3616" t="s">
        <v>8269</v>
      </c>
      <c r="O3616">
        <f t="shared" si="171"/>
        <v>104</v>
      </c>
      <c r="P3616" s="6">
        <f t="shared" si="172"/>
        <v>71.67</v>
      </c>
      <c r="Q3616" s="12" t="s">
        <v>8315</v>
      </c>
      <c r="R3616" t="s">
        <v>8316</v>
      </c>
      <c r="S3616">
        <f t="shared" si="173"/>
        <v>2015</v>
      </c>
    </row>
    <row r="3617" spans="1:19" ht="32" x14ac:dyDescent="0.2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 s="10">
        <v>42305.731666666667</v>
      </c>
      <c r="J3617" s="10">
        <v>42275.731666666667</v>
      </c>
      <c r="K3617" t="b">
        <v>0</v>
      </c>
      <c r="L3617">
        <v>52</v>
      </c>
      <c r="M3617" t="b">
        <v>1</v>
      </c>
      <c r="N3617" t="s">
        <v>8269</v>
      </c>
      <c r="O3617">
        <f t="shared" si="171"/>
        <v>107</v>
      </c>
      <c r="P3617" s="6">
        <f t="shared" si="172"/>
        <v>71.73</v>
      </c>
      <c r="Q3617" s="12" t="s">
        <v>8315</v>
      </c>
      <c r="R3617" t="s">
        <v>8316</v>
      </c>
      <c r="S3617">
        <f t="shared" si="173"/>
        <v>2015</v>
      </c>
    </row>
    <row r="3618" spans="1:19" ht="32" x14ac:dyDescent="0.2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 s="10">
        <v>42583.957638888889</v>
      </c>
      <c r="J3618" s="10">
        <v>42559.431203703702</v>
      </c>
      <c r="K3618" t="b">
        <v>0</v>
      </c>
      <c r="L3618">
        <v>46</v>
      </c>
      <c r="M3618" t="b">
        <v>1</v>
      </c>
      <c r="N3618" t="s">
        <v>8269</v>
      </c>
      <c r="O3618">
        <f t="shared" si="171"/>
        <v>101</v>
      </c>
      <c r="P3618" s="6">
        <f t="shared" si="172"/>
        <v>76.650000000000006</v>
      </c>
      <c r="Q3618" s="12" t="s">
        <v>8315</v>
      </c>
      <c r="R3618" t="s">
        <v>8316</v>
      </c>
      <c r="S3618">
        <f t="shared" si="173"/>
        <v>2016</v>
      </c>
    </row>
    <row r="3619" spans="1:19" ht="16" x14ac:dyDescent="0.2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 s="10">
        <v>42479.977430555555</v>
      </c>
      <c r="J3619" s="10">
        <v>42420.019097222219</v>
      </c>
      <c r="K3619" t="b">
        <v>0</v>
      </c>
      <c r="L3619">
        <v>61</v>
      </c>
      <c r="M3619" t="b">
        <v>1</v>
      </c>
      <c r="N3619" t="s">
        <v>8269</v>
      </c>
      <c r="O3619">
        <f t="shared" si="171"/>
        <v>127</v>
      </c>
      <c r="P3619" s="6">
        <f t="shared" si="172"/>
        <v>72.95</v>
      </c>
      <c r="Q3619" s="12" t="s">
        <v>8315</v>
      </c>
      <c r="R3619" t="s">
        <v>8316</v>
      </c>
      <c r="S3619">
        <f t="shared" si="173"/>
        <v>2016</v>
      </c>
    </row>
    <row r="3620" spans="1:19" ht="32" x14ac:dyDescent="0.2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 s="10">
        <v>41841.165972222225</v>
      </c>
      <c r="J3620" s="10">
        <v>41820.62809027778</v>
      </c>
      <c r="K3620" t="b">
        <v>0</v>
      </c>
      <c r="L3620">
        <v>40</v>
      </c>
      <c r="M3620" t="b">
        <v>1</v>
      </c>
      <c r="N3620" t="s">
        <v>8269</v>
      </c>
      <c r="O3620">
        <f t="shared" si="171"/>
        <v>101</v>
      </c>
      <c r="P3620" s="6">
        <f t="shared" si="172"/>
        <v>88.25</v>
      </c>
      <c r="Q3620" s="12" t="s">
        <v>8315</v>
      </c>
      <c r="R3620" t="s">
        <v>8316</v>
      </c>
      <c r="S3620">
        <f t="shared" si="173"/>
        <v>2014</v>
      </c>
    </row>
    <row r="3621" spans="1:19" ht="32" x14ac:dyDescent="0.2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 s="10">
        <v>42663.116851851853</v>
      </c>
      <c r="J3621" s="10">
        <v>42633.116851851853</v>
      </c>
      <c r="K3621" t="b">
        <v>0</v>
      </c>
      <c r="L3621">
        <v>66</v>
      </c>
      <c r="M3621" t="b">
        <v>1</v>
      </c>
      <c r="N3621" t="s">
        <v>8269</v>
      </c>
      <c r="O3621">
        <f t="shared" si="171"/>
        <v>111</v>
      </c>
      <c r="P3621" s="6">
        <f t="shared" si="172"/>
        <v>58.79</v>
      </c>
      <c r="Q3621" s="12" t="s">
        <v>8315</v>
      </c>
      <c r="R3621" t="s">
        <v>8316</v>
      </c>
      <c r="S3621">
        <f t="shared" si="173"/>
        <v>2016</v>
      </c>
    </row>
    <row r="3622" spans="1:19" ht="32" x14ac:dyDescent="0.2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 s="10">
        <v>42527.083333333328</v>
      </c>
      <c r="J3622" s="10">
        <v>42490.133877314816</v>
      </c>
      <c r="K3622" t="b">
        <v>0</v>
      </c>
      <c r="L3622">
        <v>60</v>
      </c>
      <c r="M3622" t="b">
        <v>1</v>
      </c>
      <c r="N3622" t="s">
        <v>8269</v>
      </c>
      <c r="O3622">
        <f t="shared" si="171"/>
        <v>107</v>
      </c>
      <c r="P3622" s="6">
        <f t="shared" si="172"/>
        <v>62.67</v>
      </c>
      <c r="Q3622" s="12" t="s">
        <v>8315</v>
      </c>
      <c r="R3622" t="s">
        <v>8316</v>
      </c>
      <c r="S3622">
        <f t="shared" si="173"/>
        <v>2016</v>
      </c>
    </row>
    <row r="3623" spans="1:19" ht="32" x14ac:dyDescent="0.2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 s="10">
        <v>42094.536111111112</v>
      </c>
      <c r="J3623" s="10">
        <v>42036.995590277773</v>
      </c>
      <c r="K3623" t="b">
        <v>0</v>
      </c>
      <c r="L3623">
        <v>27</v>
      </c>
      <c r="M3623" t="b">
        <v>1</v>
      </c>
      <c r="N3623" t="s">
        <v>8269</v>
      </c>
      <c r="O3623">
        <f t="shared" si="171"/>
        <v>103</v>
      </c>
      <c r="P3623" s="6">
        <f t="shared" si="172"/>
        <v>132.96</v>
      </c>
      <c r="Q3623" s="12" t="s">
        <v>8315</v>
      </c>
      <c r="R3623" t="s">
        <v>8316</v>
      </c>
      <c r="S3623">
        <f t="shared" si="173"/>
        <v>2015</v>
      </c>
    </row>
    <row r="3624" spans="1:19" ht="32" x14ac:dyDescent="0.2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 s="10">
        <v>42373.180636574078</v>
      </c>
      <c r="J3624" s="10">
        <v>42341.180636574078</v>
      </c>
      <c r="K3624" t="b">
        <v>0</v>
      </c>
      <c r="L3624">
        <v>46</v>
      </c>
      <c r="M3624" t="b">
        <v>1</v>
      </c>
      <c r="N3624" t="s">
        <v>8269</v>
      </c>
      <c r="O3624">
        <f t="shared" si="171"/>
        <v>105</v>
      </c>
      <c r="P3624" s="6">
        <f t="shared" si="172"/>
        <v>79.540000000000006</v>
      </c>
      <c r="Q3624" s="12" t="s">
        <v>8315</v>
      </c>
      <c r="R3624" t="s">
        <v>8316</v>
      </c>
      <c r="S3624">
        <f t="shared" si="173"/>
        <v>2015</v>
      </c>
    </row>
    <row r="3625" spans="1:19" ht="32" x14ac:dyDescent="0.2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 s="10">
        <v>41893.527326388888</v>
      </c>
      <c r="J3625" s="10">
        <v>41863.527326388888</v>
      </c>
      <c r="K3625" t="b">
        <v>0</v>
      </c>
      <c r="L3625">
        <v>1</v>
      </c>
      <c r="M3625" t="b">
        <v>0</v>
      </c>
      <c r="N3625" t="s">
        <v>8269</v>
      </c>
      <c r="O3625">
        <f t="shared" si="171"/>
        <v>0</v>
      </c>
      <c r="P3625" s="6">
        <f t="shared" si="172"/>
        <v>10</v>
      </c>
      <c r="Q3625" s="12" t="s">
        <v>8315</v>
      </c>
      <c r="R3625" t="s">
        <v>8316</v>
      </c>
      <c r="S3625">
        <f t="shared" si="173"/>
        <v>2014</v>
      </c>
    </row>
    <row r="3626" spans="1:19" ht="32" x14ac:dyDescent="0.2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 s="10">
        <v>42475.686111111107</v>
      </c>
      <c r="J3626" s="10">
        <v>42417.675879629634</v>
      </c>
      <c r="K3626" t="b">
        <v>0</v>
      </c>
      <c r="L3626">
        <v>4</v>
      </c>
      <c r="M3626" t="b">
        <v>0</v>
      </c>
      <c r="N3626" t="s">
        <v>8269</v>
      </c>
      <c r="O3626">
        <f t="shared" si="171"/>
        <v>1</v>
      </c>
      <c r="P3626" s="6">
        <f t="shared" si="172"/>
        <v>7.25</v>
      </c>
      <c r="Q3626" s="12" t="s">
        <v>8315</v>
      </c>
      <c r="R3626" t="s">
        <v>8316</v>
      </c>
      <c r="S3626">
        <f t="shared" si="173"/>
        <v>2016</v>
      </c>
    </row>
    <row r="3627" spans="1:19" ht="32" x14ac:dyDescent="0.2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 s="10">
        <v>42333.958333333328</v>
      </c>
      <c r="J3627" s="10">
        <v>42310.968518518523</v>
      </c>
      <c r="K3627" t="b">
        <v>0</v>
      </c>
      <c r="L3627">
        <v>6</v>
      </c>
      <c r="M3627" t="b">
        <v>0</v>
      </c>
      <c r="N3627" t="s">
        <v>8269</v>
      </c>
      <c r="O3627">
        <f t="shared" si="171"/>
        <v>22</v>
      </c>
      <c r="P3627" s="6">
        <f t="shared" si="172"/>
        <v>129.16999999999999</v>
      </c>
      <c r="Q3627" s="12" t="s">
        <v>8315</v>
      </c>
      <c r="R3627" t="s">
        <v>8316</v>
      </c>
      <c r="S3627">
        <f t="shared" si="173"/>
        <v>2015</v>
      </c>
    </row>
    <row r="3628" spans="1:19" ht="32" x14ac:dyDescent="0.2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 s="10">
        <v>42133.166666666672</v>
      </c>
      <c r="J3628" s="10">
        <v>42078.345208333332</v>
      </c>
      <c r="K3628" t="b">
        <v>0</v>
      </c>
      <c r="L3628">
        <v>2</v>
      </c>
      <c r="M3628" t="b">
        <v>0</v>
      </c>
      <c r="N3628" t="s">
        <v>8269</v>
      </c>
      <c r="O3628">
        <f t="shared" si="171"/>
        <v>1</v>
      </c>
      <c r="P3628" s="6">
        <f t="shared" si="172"/>
        <v>18.5</v>
      </c>
      <c r="Q3628" s="12" t="s">
        <v>8315</v>
      </c>
      <c r="R3628" t="s">
        <v>8316</v>
      </c>
      <c r="S3628">
        <f t="shared" si="173"/>
        <v>2015</v>
      </c>
    </row>
    <row r="3629" spans="1:19" ht="32" x14ac:dyDescent="0.2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 s="10">
        <v>42383.761759259258</v>
      </c>
      <c r="J3629" s="10">
        <v>42353.761759259258</v>
      </c>
      <c r="K3629" t="b">
        <v>0</v>
      </c>
      <c r="L3629">
        <v>6</v>
      </c>
      <c r="M3629" t="b">
        <v>0</v>
      </c>
      <c r="N3629" t="s">
        <v>8269</v>
      </c>
      <c r="O3629">
        <f t="shared" si="171"/>
        <v>22</v>
      </c>
      <c r="P3629" s="6">
        <f t="shared" si="172"/>
        <v>126.5</v>
      </c>
      <c r="Q3629" s="12" t="s">
        <v>8315</v>
      </c>
      <c r="R3629" t="s">
        <v>8316</v>
      </c>
      <c r="S3629">
        <f t="shared" si="173"/>
        <v>2015</v>
      </c>
    </row>
    <row r="3630" spans="1:19" ht="32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42351.874953703707</v>
      </c>
      <c r="J3630" s="10">
        <v>42291.833287037036</v>
      </c>
      <c r="K3630" t="b">
        <v>0</v>
      </c>
      <c r="L3630">
        <v>0</v>
      </c>
      <c r="M3630" t="b">
        <v>0</v>
      </c>
      <c r="N3630" t="s">
        <v>8303</v>
      </c>
      <c r="O3630">
        <f t="shared" si="171"/>
        <v>0</v>
      </c>
      <c r="P3630" s="6" t="str">
        <f t="shared" si="172"/>
        <v>0</v>
      </c>
      <c r="Q3630" s="12" t="s">
        <v>8315</v>
      </c>
      <c r="R3630" t="s">
        <v>8357</v>
      </c>
      <c r="S3630">
        <f t="shared" si="173"/>
        <v>2015</v>
      </c>
    </row>
    <row r="3631" spans="1:19" ht="32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42495.708333333328</v>
      </c>
      <c r="J3631" s="10">
        <v>42437.094490740739</v>
      </c>
      <c r="K3631" t="b">
        <v>0</v>
      </c>
      <c r="L3631">
        <v>2</v>
      </c>
      <c r="M3631" t="b">
        <v>0</v>
      </c>
      <c r="N3631" t="s">
        <v>8303</v>
      </c>
      <c r="O3631">
        <f t="shared" si="171"/>
        <v>0</v>
      </c>
      <c r="P3631" s="6">
        <f t="shared" si="172"/>
        <v>1</v>
      </c>
      <c r="Q3631" s="12" t="s">
        <v>8315</v>
      </c>
      <c r="R3631" t="s">
        <v>8357</v>
      </c>
      <c r="S3631">
        <f t="shared" si="173"/>
        <v>2016</v>
      </c>
    </row>
    <row r="3632" spans="1:19" ht="32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41972.888773148152</v>
      </c>
      <c r="J3632" s="10">
        <v>41942.84710648148</v>
      </c>
      <c r="K3632" t="b">
        <v>0</v>
      </c>
      <c r="L3632">
        <v>1</v>
      </c>
      <c r="M3632" t="b">
        <v>0</v>
      </c>
      <c r="N3632" t="s">
        <v>8303</v>
      </c>
      <c r="O3632">
        <f t="shared" si="171"/>
        <v>0</v>
      </c>
      <c r="P3632" s="6">
        <f t="shared" si="172"/>
        <v>1</v>
      </c>
      <c r="Q3632" s="12" t="s">
        <v>8315</v>
      </c>
      <c r="R3632" t="s">
        <v>8357</v>
      </c>
      <c r="S3632">
        <f t="shared" si="173"/>
        <v>2014</v>
      </c>
    </row>
    <row r="3633" spans="1:19" ht="32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41905.165972222225</v>
      </c>
      <c r="J3633" s="10">
        <v>41880.753437499996</v>
      </c>
      <c r="K3633" t="b">
        <v>0</v>
      </c>
      <c r="L3633">
        <v>59</v>
      </c>
      <c r="M3633" t="b">
        <v>0</v>
      </c>
      <c r="N3633" t="s">
        <v>8303</v>
      </c>
      <c r="O3633">
        <f t="shared" si="171"/>
        <v>51</v>
      </c>
      <c r="P3633" s="6">
        <f t="shared" si="172"/>
        <v>147.88</v>
      </c>
      <c r="Q3633" s="12" t="s">
        <v>8315</v>
      </c>
      <c r="R3633" t="s">
        <v>8357</v>
      </c>
      <c r="S3633">
        <f t="shared" si="173"/>
        <v>2014</v>
      </c>
    </row>
    <row r="3634" spans="1:19" ht="32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41966.936909722222</v>
      </c>
      <c r="J3634" s="10">
        <v>41946.936909722222</v>
      </c>
      <c r="K3634" t="b">
        <v>0</v>
      </c>
      <c r="L3634">
        <v>1</v>
      </c>
      <c r="M3634" t="b">
        <v>0</v>
      </c>
      <c r="N3634" t="s">
        <v>8303</v>
      </c>
      <c r="O3634">
        <f t="shared" si="171"/>
        <v>20</v>
      </c>
      <c r="P3634" s="6">
        <f t="shared" si="172"/>
        <v>100</v>
      </c>
      <c r="Q3634" s="12" t="s">
        <v>8315</v>
      </c>
      <c r="R3634" t="s">
        <v>8357</v>
      </c>
      <c r="S3634">
        <f t="shared" si="173"/>
        <v>2014</v>
      </c>
    </row>
    <row r="3635" spans="1:19" ht="32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42693.041666666672</v>
      </c>
      <c r="J3635" s="10">
        <v>42649.623460648145</v>
      </c>
      <c r="K3635" t="b">
        <v>0</v>
      </c>
      <c r="L3635">
        <v>31</v>
      </c>
      <c r="M3635" t="b">
        <v>0</v>
      </c>
      <c r="N3635" t="s">
        <v>8303</v>
      </c>
      <c r="O3635">
        <f t="shared" si="171"/>
        <v>35</v>
      </c>
      <c r="P3635" s="6">
        <f t="shared" si="172"/>
        <v>56.84</v>
      </c>
      <c r="Q3635" s="12" t="s">
        <v>8315</v>
      </c>
      <c r="R3635" t="s">
        <v>8357</v>
      </c>
      <c r="S3635">
        <f t="shared" si="173"/>
        <v>2016</v>
      </c>
    </row>
    <row r="3636" spans="1:19" ht="32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42749.165972222225</v>
      </c>
      <c r="J3636" s="10">
        <v>42701.166365740741</v>
      </c>
      <c r="K3636" t="b">
        <v>0</v>
      </c>
      <c r="L3636">
        <v>18</v>
      </c>
      <c r="M3636" t="b">
        <v>0</v>
      </c>
      <c r="N3636" t="s">
        <v>8303</v>
      </c>
      <c r="O3636">
        <f t="shared" si="171"/>
        <v>4</v>
      </c>
      <c r="P3636" s="6">
        <f t="shared" si="172"/>
        <v>176.94</v>
      </c>
      <c r="Q3636" s="12" t="s">
        <v>8315</v>
      </c>
      <c r="R3636" t="s">
        <v>8357</v>
      </c>
      <c r="S3636">
        <f t="shared" si="173"/>
        <v>2016</v>
      </c>
    </row>
    <row r="3637" spans="1:19" ht="16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42480.88282407407</v>
      </c>
      <c r="J3637" s="10">
        <v>42450.88282407407</v>
      </c>
      <c r="K3637" t="b">
        <v>0</v>
      </c>
      <c r="L3637">
        <v>10</v>
      </c>
      <c r="M3637" t="b">
        <v>0</v>
      </c>
      <c r="N3637" t="s">
        <v>8303</v>
      </c>
      <c r="O3637">
        <f t="shared" si="171"/>
        <v>36</v>
      </c>
      <c r="P3637" s="6">
        <f t="shared" si="172"/>
        <v>127.6</v>
      </c>
      <c r="Q3637" s="12" t="s">
        <v>8315</v>
      </c>
      <c r="R3637" t="s">
        <v>8357</v>
      </c>
      <c r="S3637">
        <f t="shared" si="173"/>
        <v>2016</v>
      </c>
    </row>
    <row r="3638" spans="1:19" ht="32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42261.694780092592</v>
      </c>
      <c r="J3638" s="10">
        <v>42226.694780092592</v>
      </c>
      <c r="K3638" t="b">
        <v>0</v>
      </c>
      <c r="L3638">
        <v>0</v>
      </c>
      <c r="M3638" t="b">
        <v>0</v>
      </c>
      <c r="N3638" t="s">
        <v>8303</v>
      </c>
      <c r="O3638">
        <f t="shared" si="171"/>
        <v>0</v>
      </c>
      <c r="P3638" s="6" t="str">
        <f t="shared" si="172"/>
        <v>0</v>
      </c>
      <c r="Q3638" s="12" t="s">
        <v>8315</v>
      </c>
      <c r="R3638" t="s">
        <v>8357</v>
      </c>
      <c r="S3638">
        <f t="shared" si="173"/>
        <v>2015</v>
      </c>
    </row>
    <row r="3639" spans="1:19" ht="32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42005.700636574074</v>
      </c>
      <c r="J3639" s="10">
        <v>41975.700636574074</v>
      </c>
      <c r="K3639" t="b">
        <v>0</v>
      </c>
      <c r="L3639">
        <v>14</v>
      </c>
      <c r="M3639" t="b">
        <v>0</v>
      </c>
      <c r="N3639" t="s">
        <v>8303</v>
      </c>
      <c r="O3639">
        <f t="shared" si="171"/>
        <v>31</v>
      </c>
      <c r="P3639" s="6">
        <f t="shared" si="172"/>
        <v>66.14</v>
      </c>
      <c r="Q3639" s="12" t="s">
        <v>8315</v>
      </c>
      <c r="R3639" t="s">
        <v>8357</v>
      </c>
      <c r="S3639">
        <f t="shared" si="173"/>
        <v>2014</v>
      </c>
    </row>
    <row r="3640" spans="1:19" ht="16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42113.631157407406</v>
      </c>
      <c r="J3640" s="10">
        <v>42053.672824074078</v>
      </c>
      <c r="K3640" t="b">
        <v>0</v>
      </c>
      <c r="L3640">
        <v>2</v>
      </c>
      <c r="M3640" t="b">
        <v>0</v>
      </c>
      <c r="N3640" t="s">
        <v>8303</v>
      </c>
      <c r="O3640">
        <f t="shared" si="171"/>
        <v>7</v>
      </c>
      <c r="P3640" s="6">
        <f t="shared" si="172"/>
        <v>108</v>
      </c>
      <c r="Q3640" s="12" t="s">
        <v>8315</v>
      </c>
      <c r="R3640" t="s">
        <v>8357</v>
      </c>
      <c r="S3640">
        <f t="shared" si="173"/>
        <v>2015</v>
      </c>
    </row>
    <row r="3641" spans="1:19" ht="32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42650.632638888885</v>
      </c>
      <c r="J3641" s="10">
        <v>42590.677152777775</v>
      </c>
      <c r="K3641" t="b">
        <v>0</v>
      </c>
      <c r="L3641">
        <v>1</v>
      </c>
      <c r="M3641" t="b">
        <v>0</v>
      </c>
      <c r="N3641" t="s">
        <v>8303</v>
      </c>
      <c r="O3641">
        <f t="shared" si="171"/>
        <v>0</v>
      </c>
      <c r="P3641" s="6">
        <f t="shared" si="172"/>
        <v>1</v>
      </c>
      <c r="Q3641" s="12" t="s">
        <v>8315</v>
      </c>
      <c r="R3641" t="s">
        <v>8357</v>
      </c>
      <c r="S3641">
        <f t="shared" si="173"/>
        <v>2016</v>
      </c>
    </row>
    <row r="3642" spans="1:19" ht="48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42134.781597222223</v>
      </c>
      <c r="J3642" s="10">
        <v>42104.781597222223</v>
      </c>
      <c r="K3642" t="b">
        <v>0</v>
      </c>
      <c r="L3642">
        <v>3</v>
      </c>
      <c r="M3642" t="b">
        <v>0</v>
      </c>
      <c r="N3642" t="s">
        <v>8303</v>
      </c>
      <c r="O3642">
        <f t="shared" si="171"/>
        <v>6</v>
      </c>
      <c r="P3642" s="6">
        <f t="shared" si="172"/>
        <v>18.329999999999998</v>
      </c>
      <c r="Q3642" s="12" t="s">
        <v>8315</v>
      </c>
      <c r="R3642" t="s">
        <v>8357</v>
      </c>
      <c r="S3642">
        <f t="shared" si="173"/>
        <v>2015</v>
      </c>
    </row>
    <row r="3643" spans="1:19" ht="32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41917.208333333336</v>
      </c>
      <c r="J3643" s="10">
        <v>41899.627071759256</v>
      </c>
      <c r="K3643" t="b">
        <v>0</v>
      </c>
      <c r="L3643">
        <v>0</v>
      </c>
      <c r="M3643" t="b">
        <v>0</v>
      </c>
      <c r="N3643" t="s">
        <v>8303</v>
      </c>
      <c r="O3643">
        <f t="shared" si="171"/>
        <v>0</v>
      </c>
      <c r="P3643" s="6" t="str">
        <f t="shared" si="172"/>
        <v>0</v>
      </c>
      <c r="Q3643" s="12" t="s">
        <v>8315</v>
      </c>
      <c r="R3643" t="s">
        <v>8357</v>
      </c>
      <c r="S3643">
        <f t="shared" si="173"/>
        <v>2014</v>
      </c>
    </row>
    <row r="3644" spans="1:19" ht="32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42338.708333333328</v>
      </c>
      <c r="J3644" s="10">
        <v>42297.816284722227</v>
      </c>
      <c r="K3644" t="b">
        <v>0</v>
      </c>
      <c r="L3644">
        <v>2</v>
      </c>
      <c r="M3644" t="b">
        <v>0</v>
      </c>
      <c r="N3644" t="s">
        <v>8303</v>
      </c>
      <c r="O3644">
        <f t="shared" si="171"/>
        <v>2</v>
      </c>
      <c r="P3644" s="6">
        <f t="shared" si="172"/>
        <v>7.5</v>
      </c>
      <c r="Q3644" s="12" t="s">
        <v>8315</v>
      </c>
      <c r="R3644" t="s">
        <v>8357</v>
      </c>
      <c r="S3644">
        <f t="shared" si="173"/>
        <v>2015</v>
      </c>
    </row>
    <row r="3645" spans="1:19" ht="32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42325.185636574075</v>
      </c>
      <c r="J3645" s="10">
        <v>42285.143969907411</v>
      </c>
      <c r="K3645" t="b">
        <v>0</v>
      </c>
      <c r="L3645">
        <v>0</v>
      </c>
      <c r="M3645" t="b">
        <v>0</v>
      </c>
      <c r="N3645" t="s">
        <v>8303</v>
      </c>
      <c r="O3645">
        <f t="shared" si="171"/>
        <v>0</v>
      </c>
      <c r="P3645" s="6" t="str">
        <f t="shared" si="172"/>
        <v>0</v>
      </c>
      <c r="Q3645" s="12" t="s">
        <v>8315</v>
      </c>
      <c r="R3645" t="s">
        <v>8357</v>
      </c>
      <c r="S3645">
        <f t="shared" si="173"/>
        <v>2015</v>
      </c>
    </row>
    <row r="3646" spans="1:19" ht="3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42437.207638888889</v>
      </c>
      <c r="J3646" s="10">
        <v>42409.241747685184</v>
      </c>
      <c r="K3646" t="b">
        <v>0</v>
      </c>
      <c r="L3646">
        <v>12</v>
      </c>
      <c r="M3646" t="b">
        <v>0</v>
      </c>
      <c r="N3646" t="s">
        <v>8303</v>
      </c>
      <c r="O3646">
        <f t="shared" si="171"/>
        <v>16</v>
      </c>
      <c r="P3646" s="6">
        <f t="shared" si="172"/>
        <v>68.42</v>
      </c>
      <c r="Q3646" s="12" t="s">
        <v>8315</v>
      </c>
      <c r="R3646" t="s">
        <v>8357</v>
      </c>
      <c r="S3646">
        <f t="shared" si="173"/>
        <v>2016</v>
      </c>
    </row>
    <row r="3647" spans="1:19" ht="32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42696.012013888889</v>
      </c>
      <c r="J3647" s="10">
        <v>42665.970347222217</v>
      </c>
      <c r="K3647" t="b">
        <v>0</v>
      </c>
      <c r="L3647">
        <v>1</v>
      </c>
      <c r="M3647" t="b">
        <v>0</v>
      </c>
      <c r="N3647" t="s">
        <v>8303</v>
      </c>
      <c r="O3647">
        <f t="shared" si="171"/>
        <v>0</v>
      </c>
      <c r="P3647" s="6">
        <f t="shared" si="172"/>
        <v>1</v>
      </c>
      <c r="Q3647" s="12" t="s">
        <v>8315</v>
      </c>
      <c r="R3647" t="s">
        <v>8357</v>
      </c>
      <c r="S3647">
        <f t="shared" si="173"/>
        <v>2016</v>
      </c>
    </row>
    <row r="3648" spans="1:19" ht="32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42171.979166666672</v>
      </c>
      <c r="J3648" s="10">
        <v>42140.421319444446</v>
      </c>
      <c r="K3648" t="b">
        <v>0</v>
      </c>
      <c r="L3648">
        <v>8</v>
      </c>
      <c r="M3648" t="b">
        <v>0</v>
      </c>
      <c r="N3648" t="s">
        <v>8303</v>
      </c>
      <c r="O3648">
        <f t="shared" si="171"/>
        <v>5</v>
      </c>
      <c r="P3648" s="6">
        <f t="shared" si="172"/>
        <v>60.13</v>
      </c>
      <c r="Q3648" s="12" t="s">
        <v>8315</v>
      </c>
      <c r="R3648" t="s">
        <v>8357</v>
      </c>
      <c r="S3648">
        <f t="shared" si="173"/>
        <v>2015</v>
      </c>
    </row>
    <row r="3649" spans="1:19" ht="32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42643.749155092592</v>
      </c>
      <c r="J3649" s="10">
        <v>42598.749155092592</v>
      </c>
      <c r="K3649" t="b">
        <v>0</v>
      </c>
      <c r="L3649">
        <v>2</v>
      </c>
      <c r="M3649" t="b">
        <v>0</v>
      </c>
      <c r="N3649" t="s">
        <v>8303</v>
      </c>
      <c r="O3649">
        <f t="shared" si="171"/>
        <v>6</v>
      </c>
      <c r="P3649" s="6">
        <f t="shared" si="172"/>
        <v>15</v>
      </c>
      <c r="Q3649" s="12" t="s">
        <v>8315</v>
      </c>
      <c r="R3649" t="s">
        <v>8357</v>
      </c>
      <c r="S3649">
        <f t="shared" si="173"/>
        <v>2016</v>
      </c>
    </row>
    <row r="3650" spans="1:19" ht="32" x14ac:dyDescent="0.2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 s="10">
        <v>42087.165972222225</v>
      </c>
      <c r="J3650" s="10">
        <v>42058.603877314818</v>
      </c>
      <c r="K3650" t="b">
        <v>0</v>
      </c>
      <c r="L3650">
        <v>1</v>
      </c>
      <c r="M3650" t="b">
        <v>0</v>
      </c>
      <c r="N3650" t="s">
        <v>8269</v>
      </c>
      <c r="O3650">
        <f t="shared" si="171"/>
        <v>0</v>
      </c>
      <c r="P3650" s="6">
        <f t="shared" si="172"/>
        <v>10</v>
      </c>
      <c r="Q3650" s="12" t="s">
        <v>8315</v>
      </c>
      <c r="R3650" t="s">
        <v>8316</v>
      </c>
      <c r="S3650">
        <f t="shared" si="173"/>
        <v>2015</v>
      </c>
    </row>
    <row r="3651" spans="1:19" ht="32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 s="10">
        <v>42794.368750000001</v>
      </c>
      <c r="J3651" s="10">
        <v>42750.530312499999</v>
      </c>
      <c r="K3651" t="b">
        <v>0</v>
      </c>
      <c r="L3651">
        <v>5</v>
      </c>
      <c r="M3651" t="b">
        <v>0</v>
      </c>
      <c r="N3651" t="s">
        <v>8269</v>
      </c>
      <c r="O3651">
        <f t="shared" si="171"/>
        <v>11</v>
      </c>
      <c r="P3651" s="6">
        <f t="shared" si="172"/>
        <v>80</v>
      </c>
      <c r="Q3651" s="12" t="s">
        <v>8315</v>
      </c>
      <c r="R3651" t="s">
        <v>8316</v>
      </c>
      <c r="S3651">
        <f t="shared" si="173"/>
        <v>2017</v>
      </c>
    </row>
    <row r="3652" spans="1:19" ht="32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 s="10">
        <v>41903.083333333336</v>
      </c>
      <c r="J3652" s="10">
        <v>41884.056747685187</v>
      </c>
      <c r="K3652" t="b">
        <v>0</v>
      </c>
      <c r="L3652">
        <v>87</v>
      </c>
      <c r="M3652" t="b">
        <v>1</v>
      </c>
      <c r="N3652" t="s">
        <v>8269</v>
      </c>
      <c r="O3652">
        <f t="shared" si="171"/>
        <v>108</v>
      </c>
      <c r="P3652" s="6">
        <f t="shared" si="172"/>
        <v>46.61</v>
      </c>
      <c r="Q3652" s="12" t="s">
        <v>8315</v>
      </c>
      <c r="R3652" t="s">
        <v>8316</v>
      </c>
      <c r="S3652">
        <f t="shared" si="173"/>
        <v>2014</v>
      </c>
    </row>
    <row r="3653" spans="1:19" ht="32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 s="10">
        <v>42461.165972222225</v>
      </c>
      <c r="J3653" s="10">
        <v>42446.060694444444</v>
      </c>
      <c r="K3653" t="b">
        <v>0</v>
      </c>
      <c r="L3653">
        <v>4</v>
      </c>
      <c r="M3653" t="b">
        <v>0</v>
      </c>
      <c r="N3653" t="s">
        <v>8269</v>
      </c>
      <c r="O3653">
        <f t="shared" si="171"/>
        <v>3</v>
      </c>
      <c r="P3653" s="6">
        <f t="shared" si="172"/>
        <v>23.75</v>
      </c>
      <c r="Q3653" s="12" t="s">
        <v>8315</v>
      </c>
      <c r="R3653" t="s">
        <v>8316</v>
      </c>
      <c r="S3653">
        <f t="shared" si="173"/>
        <v>2016</v>
      </c>
    </row>
    <row r="3654" spans="1:19" ht="32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 s="10">
        <v>42303.009224537032</v>
      </c>
      <c r="J3654" s="10">
        <v>42268.009224537032</v>
      </c>
      <c r="K3654" t="b">
        <v>0</v>
      </c>
      <c r="L3654">
        <v>35</v>
      </c>
      <c r="M3654" t="b">
        <v>1</v>
      </c>
      <c r="N3654" t="s">
        <v>8269</v>
      </c>
      <c r="O3654">
        <f t="shared" si="171"/>
        <v>105</v>
      </c>
      <c r="P3654" s="6">
        <f t="shared" si="172"/>
        <v>114.29</v>
      </c>
      <c r="Q3654" s="12" t="s">
        <v>8315</v>
      </c>
      <c r="R3654" t="s">
        <v>8316</v>
      </c>
      <c r="S3654">
        <f t="shared" si="173"/>
        <v>2015</v>
      </c>
    </row>
    <row r="3655" spans="1:19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 s="10">
        <v>42215.521087962959</v>
      </c>
      <c r="J3655" s="10">
        <v>42185.521087962959</v>
      </c>
      <c r="K3655" t="b">
        <v>0</v>
      </c>
      <c r="L3655">
        <v>46</v>
      </c>
      <c r="M3655" t="b">
        <v>1</v>
      </c>
      <c r="N3655" t="s">
        <v>8269</v>
      </c>
      <c r="O3655">
        <f t="shared" si="171"/>
        <v>139</v>
      </c>
      <c r="P3655" s="6">
        <f t="shared" si="172"/>
        <v>116.65</v>
      </c>
      <c r="Q3655" s="12" t="s">
        <v>8315</v>
      </c>
      <c r="R3655" t="s">
        <v>8316</v>
      </c>
      <c r="S3655">
        <f t="shared" si="173"/>
        <v>2015</v>
      </c>
    </row>
    <row r="3656" spans="1:19" ht="32" x14ac:dyDescent="0.2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 s="10">
        <v>42721.290972222225</v>
      </c>
      <c r="J3656" s="10">
        <v>42676.065150462964</v>
      </c>
      <c r="K3656" t="b">
        <v>0</v>
      </c>
      <c r="L3656">
        <v>31</v>
      </c>
      <c r="M3656" t="b">
        <v>1</v>
      </c>
      <c r="N3656" t="s">
        <v>8269</v>
      </c>
      <c r="O3656">
        <f t="shared" si="171"/>
        <v>100</v>
      </c>
      <c r="P3656" s="6">
        <f t="shared" si="172"/>
        <v>129.03</v>
      </c>
      <c r="Q3656" s="12" t="s">
        <v>8315</v>
      </c>
      <c r="R3656" t="s">
        <v>8316</v>
      </c>
      <c r="S3656">
        <f t="shared" si="173"/>
        <v>2016</v>
      </c>
    </row>
    <row r="3657" spans="1:19" ht="32" x14ac:dyDescent="0.2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 s="10">
        <v>42592.166666666672</v>
      </c>
      <c r="J3657" s="10">
        <v>42561.154664351852</v>
      </c>
      <c r="K3657" t="b">
        <v>0</v>
      </c>
      <c r="L3657">
        <v>61</v>
      </c>
      <c r="M3657" t="b">
        <v>1</v>
      </c>
      <c r="N3657" t="s">
        <v>8269</v>
      </c>
      <c r="O3657">
        <f t="shared" si="171"/>
        <v>100</v>
      </c>
      <c r="P3657" s="6">
        <f t="shared" si="172"/>
        <v>65.87</v>
      </c>
      <c r="Q3657" s="12" t="s">
        <v>8315</v>
      </c>
      <c r="R3657" t="s">
        <v>8316</v>
      </c>
      <c r="S3657">
        <f t="shared" si="173"/>
        <v>2016</v>
      </c>
    </row>
    <row r="3658" spans="1:19" ht="32" x14ac:dyDescent="0.2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 s="10">
        <v>42540.80064814815</v>
      </c>
      <c r="J3658" s="10">
        <v>42480.80064814815</v>
      </c>
      <c r="K3658" t="b">
        <v>0</v>
      </c>
      <c r="L3658">
        <v>9</v>
      </c>
      <c r="M3658" t="b">
        <v>0</v>
      </c>
      <c r="N3658" t="s">
        <v>8269</v>
      </c>
      <c r="O3658">
        <f t="shared" ref="O3658:O3721" si="174">ROUND(E3658/D3658*100,0)</f>
        <v>7</v>
      </c>
      <c r="P3658" s="6">
        <f t="shared" ref="P3658:P3721" si="175">IFERROR(ROUND(E3658/L3658,2),"0")</f>
        <v>29.56</v>
      </c>
      <c r="Q3658" s="12" t="s">
        <v>8315</v>
      </c>
      <c r="R3658" t="s">
        <v>8316</v>
      </c>
      <c r="S3658">
        <f t="shared" ref="S3658:S3721" si="176">YEAR(J3658)</f>
        <v>2016</v>
      </c>
    </row>
    <row r="3659" spans="1:19" ht="16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 s="10">
        <v>41839.208333333336</v>
      </c>
      <c r="J3659" s="10">
        <v>41829.788252314815</v>
      </c>
      <c r="K3659" t="b">
        <v>1</v>
      </c>
      <c r="L3659">
        <v>41</v>
      </c>
      <c r="M3659" t="b">
        <v>1</v>
      </c>
      <c r="N3659" t="s">
        <v>8269</v>
      </c>
      <c r="O3659">
        <f t="shared" si="174"/>
        <v>101</v>
      </c>
      <c r="P3659" s="6">
        <f t="shared" si="175"/>
        <v>98.54</v>
      </c>
      <c r="Q3659" s="12" t="s">
        <v>8315</v>
      </c>
      <c r="R3659" t="s">
        <v>8316</v>
      </c>
      <c r="S3659">
        <f t="shared" si="176"/>
        <v>2014</v>
      </c>
    </row>
    <row r="3660" spans="1:19" ht="32" x14ac:dyDescent="0.2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 s="10">
        <v>41827.083333333336</v>
      </c>
      <c r="J3660" s="10">
        <v>41799.685902777775</v>
      </c>
      <c r="K3660" t="b">
        <v>1</v>
      </c>
      <c r="L3660">
        <v>63</v>
      </c>
      <c r="M3660" t="b">
        <v>1</v>
      </c>
      <c r="N3660" t="s">
        <v>8269</v>
      </c>
      <c r="O3660">
        <f t="shared" si="174"/>
        <v>127</v>
      </c>
      <c r="P3660" s="6">
        <f t="shared" si="175"/>
        <v>80.73</v>
      </c>
      <c r="Q3660" s="12" t="s">
        <v>8315</v>
      </c>
      <c r="R3660" t="s">
        <v>8316</v>
      </c>
      <c r="S3660">
        <f t="shared" si="176"/>
        <v>2014</v>
      </c>
    </row>
    <row r="3661" spans="1:19" ht="16" x14ac:dyDescent="0.2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 s="10">
        <v>41859.795729166668</v>
      </c>
      <c r="J3661" s="10">
        <v>41829.795729166668</v>
      </c>
      <c r="K3661" t="b">
        <v>1</v>
      </c>
      <c r="L3661">
        <v>94</v>
      </c>
      <c r="M3661" t="b">
        <v>1</v>
      </c>
      <c r="N3661" t="s">
        <v>8269</v>
      </c>
      <c r="O3661">
        <f t="shared" si="174"/>
        <v>126</v>
      </c>
      <c r="P3661" s="6">
        <f t="shared" si="175"/>
        <v>53.72</v>
      </c>
      <c r="Q3661" s="12" t="s">
        <v>8315</v>
      </c>
      <c r="R3661" t="s">
        <v>8316</v>
      </c>
      <c r="S3661">
        <f t="shared" si="176"/>
        <v>2014</v>
      </c>
    </row>
    <row r="3662" spans="1:19" ht="32" x14ac:dyDescent="0.2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 s="10">
        <v>42190.696793981479</v>
      </c>
      <c r="J3662" s="10">
        <v>42155.696793981479</v>
      </c>
      <c r="K3662" t="b">
        <v>1</v>
      </c>
      <c r="L3662">
        <v>113</v>
      </c>
      <c r="M3662" t="b">
        <v>1</v>
      </c>
      <c r="N3662" t="s">
        <v>8269</v>
      </c>
      <c r="O3662">
        <f t="shared" si="174"/>
        <v>103</v>
      </c>
      <c r="P3662" s="6">
        <f t="shared" si="175"/>
        <v>36.61</v>
      </c>
      <c r="Q3662" s="12" t="s">
        <v>8315</v>
      </c>
      <c r="R3662" t="s">
        <v>8316</v>
      </c>
      <c r="S3662">
        <f t="shared" si="176"/>
        <v>2015</v>
      </c>
    </row>
    <row r="3663" spans="1:19" ht="32" x14ac:dyDescent="0.2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 s="10">
        <v>42767.979861111111</v>
      </c>
      <c r="J3663" s="10">
        <v>42734.789444444439</v>
      </c>
      <c r="K3663" t="b">
        <v>0</v>
      </c>
      <c r="L3663">
        <v>115</v>
      </c>
      <c r="M3663" t="b">
        <v>1</v>
      </c>
      <c r="N3663" t="s">
        <v>8269</v>
      </c>
      <c r="O3663">
        <f t="shared" si="174"/>
        <v>100</v>
      </c>
      <c r="P3663" s="6">
        <f t="shared" si="175"/>
        <v>34.92</v>
      </c>
      <c r="Q3663" s="12" t="s">
        <v>8315</v>
      </c>
      <c r="R3663" t="s">
        <v>8316</v>
      </c>
      <c r="S3663">
        <f t="shared" si="176"/>
        <v>2016</v>
      </c>
    </row>
    <row r="3664" spans="1:19" ht="32" x14ac:dyDescent="0.2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 s="10">
        <v>42627.791666666672</v>
      </c>
      <c r="J3664" s="10">
        <v>42611.801412037035</v>
      </c>
      <c r="K3664" t="b">
        <v>1</v>
      </c>
      <c r="L3664">
        <v>21</v>
      </c>
      <c r="M3664" t="b">
        <v>1</v>
      </c>
      <c r="N3664" t="s">
        <v>8269</v>
      </c>
      <c r="O3664">
        <f t="shared" si="174"/>
        <v>107</v>
      </c>
      <c r="P3664" s="6">
        <f t="shared" si="175"/>
        <v>204.57</v>
      </c>
      <c r="Q3664" s="12" t="s">
        <v>8315</v>
      </c>
      <c r="R3664" t="s">
        <v>8316</v>
      </c>
      <c r="S3664">
        <f t="shared" si="176"/>
        <v>2016</v>
      </c>
    </row>
    <row r="3665" spans="1:19" ht="32" x14ac:dyDescent="0.2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 s="10">
        <v>42216.855879629627</v>
      </c>
      <c r="J3665" s="10">
        <v>42186.855879629627</v>
      </c>
      <c r="K3665" t="b">
        <v>0</v>
      </c>
      <c r="L3665">
        <v>20</v>
      </c>
      <c r="M3665" t="b">
        <v>1</v>
      </c>
      <c r="N3665" t="s">
        <v>8269</v>
      </c>
      <c r="O3665">
        <f t="shared" si="174"/>
        <v>102</v>
      </c>
      <c r="P3665" s="6">
        <f t="shared" si="175"/>
        <v>204.05</v>
      </c>
      <c r="Q3665" s="12" t="s">
        <v>8315</v>
      </c>
      <c r="R3665" t="s">
        <v>8316</v>
      </c>
      <c r="S3665">
        <f t="shared" si="176"/>
        <v>2015</v>
      </c>
    </row>
    <row r="3666" spans="1:19" ht="32" x14ac:dyDescent="0.2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 s="10">
        <v>42496.303715277776</v>
      </c>
      <c r="J3666" s="10">
        <v>42466.303715277776</v>
      </c>
      <c r="K3666" t="b">
        <v>0</v>
      </c>
      <c r="L3666">
        <v>89</v>
      </c>
      <c r="M3666" t="b">
        <v>1</v>
      </c>
      <c r="N3666" t="s">
        <v>8269</v>
      </c>
      <c r="O3666">
        <f t="shared" si="174"/>
        <v>110</v>
      </c>
      <c r="P3666" s="6">
        <f t="shared" si="175"/>
        <v>49.44</v>
      </c>
      <c r="Q3666" s="12" t="s">
        <v>8315</v>
      </c>
      <c r="R3666" t="s">
        <v>8316</v>
      </c>
      <c r="S3666">
        <f t="shared" si="176"/>
        <v>2016</v>
      </c>
    </row>
    <row r="3667" spans="1:19" ht="16" x14ac:dyDescent="0.2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 s="10">
        <v>42791.057106481487</v>
      </c>
      <c r="J3667" s="10">
        <v>42746.057106481487</v>
      </c>
      <c r="K3667" t="b">
        <v>0</v>
      </c>
      <c r="L3667">
        <v>23</v>
      </c>
      <c r="M3667" t="b">
        <v>1</v>
      </c>
      <c r="N3667" t="s">
        <v>8269</v>
      </c>
      <c r="O3667">
        <f t="shared" si="174"/>
        <v>106</v>
      </c>
      <c r="P3667" s="6">
        <f t="shared" si="175"/>
        <v>184.78</v>
      </c>
      <c r="Q3667" s="12" t="s">
        <v>8315</v>
      </c>
      <c r="R3667" t="s">
        <v>8316</v>
      </c>
      <c r="S3667">
        <f t="shared" si="176"/>
        <v>2017</v>
      </c>
    </row>
    <row r="3668" spans="1:19" ht="32" x14ac:dyDescent="0.2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 s="10">
        <v>42074.143321759257</v>
      </c>
      <c r="J3668" s="10">
        <v>42044.184988425928</v>
      </c>
      <c r="K3668" t="b">
        <v>0</v>
      </c>
      <c r="L3668">
        <v>48</v>
      </c>
      <c r="M3668" t="b">
        <v>1</v>
      </c>
      <c r="N3668" t="s">
        <v>8269</v>
      </c>
      <c r="O3668">
        <f t="shared" si="174"/>
        <v>102</v>
      </c>
      <c r="P3668" s="6">
        <f t="shared" si="175"/>
        <v>85.21</v>
      </c>
      <c r="Q3668" s="12" t="s">
        <v>8315</v>
      </c>
      <c r="R3668" t="s">
        <v>8316</v>
      </c>
      <c r="S3668">
        <f t="shared" si="176"/>
        <v>2015</v>
      </c>
    </row>
    <row r="3669" spans="1:19" ht="32" x14ac:dyDescent="0.2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 s="10">
        <v>41964.708333333328</v>
      </c>
      <c r="J3669" s="10">
        <v>41941.752037037033</v>
      </c>
      <c r="K3669" t="b">
        <v>0</v>
      </c>
      <c r="L3669">
        <v>65</v>
      </c>
      <c r="M3669" t="b">
        <v>1</v>
      </c>
      <c r="N3669" t="s">
        <v>8269</v>
      </c>
      <c r="O3669">
        <f t="shared" si="174"/>
        <v>111</v>
      </c>
      <c r="P3669" s="6">
        <f t="shared" si="175"/>
        <v>68.349999999999994</v>
      </c>
      <c r="Q3669" s="12" t="s">
        <v>8315</v>
      </c>
      <c r="R3669" t="s">
        <v>8316</v>
      </c>
      <c r="S3669">
        <f t="shared" si="176"/>
        <v>2014</v>
      </c>
    </row>
    <row r="3670" spans="1:19" ht="32" x14ac:dyDescent="0.2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 s="10">
        <v>42117.770833333328</v>
      </c>
      <c r="J3670" s="10">
        <v>42089.412557870368</v>
      </c>
      <c r="K3670" t="b">
        <v>0</v>
      </c>
      <c r="L3670">
        <v>30</v>
      </c>
      <c r="M3670" t="b">
        <v>1</v>
      </c>
      <c r="N3670" t="s">
        <v>8269</v>
      </c>
      <c r="O3670">
        <f t="shared" si="174"/>
        <v>120</v>
      </c>
      <c r="P3670" s="6">
        <f t="shared" si="175"/>
        <v>159.47</v>
      </c>
      <c r="Q3670" s="12" t="s">
        <v>8315</v>
      </c>
      <c r="R3670" t="s">
        <v>8316</v>
      </c>
      <c r="S3670">
        <f t="shared" si="176"/>
        <v>2015</v>
      </c>
    </row>
    <row r="3671" spans="1:19" ht="32" x14ac:dyDescent="0.2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 s="10">
        <v>41782.83457175926</v>
      </c>
      <c r="J3671" s="10">
        <v>41752.83457175926</v>
      </c>
      <c r="K3671" t="b">
        <v>0</v>
      </c>
      <c r="L3671">
        <v>56</v>
      </c>
      <c r="M3671" t="b">
        <v>1</v>
      </c>
      <c r="N3671" t="s">
        <v>8269</v>
      </c>
      <c r="O3671">
        <f t="shared" si="174"/>
        <v>101</v>
      </c>
      <c r="P3671" s="6">
        <f t="shared" si="175"/>
        <v>72.05</v>
      </c>
      <c r="Q3671" s="12" t="s">
        <v>8315</v>
      </c>
      <c r="R3671" t="s">
        <v>8316</v>
      </c>
      <c r="S3671">
        <f t="shared" si="176"/>
        <v>2014</v>
      </c>
    </row>
    <row r="3672" spans="1:19" ht="32" x14ac:dyDescent="0.2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 s="10">
        <v>42445.165972222225</v>
      </c>
      <c r="J3672" s="10">
        <v>42430.839398148149</v>
      </c>
      <c r="K3672" t="b">
        <v>0</v>
      </c>
      <c r="L3672">
        <v>31</v>
      </c>
      <c r="M3672" t="b">
        <v>1</v>
      </c>
      <c r="N3672" t="s">
        <v>8269</v>
      </c>
      <c r="O3672">
        <f t="shared" si="174"/>
        <v>105</v>
      </c>
      <c r="P3672" s="6">
        <f t="shared" si="175"/>
        <v>136</v>
      </c>
      <c r="Q3672" s="12" t="s">
        <v>8315</v>
      </c>
      <c r="R3672" t="s">
        <v>8316</v>
      </c>
      <c r="S3672">
        <f t="shared" si="176"/>
        <v>2016</v>
      </c>
    </row>
    <row r="3673" spans="1:19" ht="32" x14ac:dyDescent="0.2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 s="10">
        <v>41824.458333333336</v>
      </c>
      <c r="J3673" s="10">
        <v>41794.817523148144</v>
      </c>
      <c r="K3673" t="b">
        <v>0</v>
      </c>
      <c r="L3673">
        <v>13</v>
      </c>
      <c r="M3673" t="b">
        <v>1</v>
      </c>
      <c r="N3673" t="s">
        <v>8269</v>
      </c>
      <c r="O3673">
        <f t="shared" si="174"/>
        <v>100</v>
      </c>
      <c r="P3673" s="6">
        <f t="shared" si="175"/>
        <v>307.69</v>
      </c>
      <c r="Q3673" s="12" t="s">
        <v>8315</v>
      </c>
      <c r="R3673" t="s">
        <v>8316</v>
      </c>
      <c r="S3673">
        <f t="shared" si="176"/>
        <v>2014</v>
      </c>
    </row>
    <row r="3674" spans="1:19" ht="32" x14ac:dyDescent="0.2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 s="10">
        <v>42638.958333333328</v>
      </c>
      <c r="J3674" s="10">
        <v>42581.397546296299</v>
      </c>
      <c r="K3674" t="b">
        <v>0</v>
      </c>
      <c r="L3674">
        <v>80</v>
      </c>
      <c r="M3674" t="b">
        <v>1</v>
      </c>
      <c r="N3674" t="s">
        <v>8269</v>
      </c>
      <c r="O3674">
        <f t="shared" si="174"/>
        <v>114</v>
      </c>
      <c r="P3674" s="6">
        <f t="shared" si="175"/>
        <v>56.83</v>
      </c>
      <c r="Q3674" s="12" t="s">
        <v>8315</v>
      </c>
      <c r="R3674" t="s">
        <v>8316</v>
      </c>
      <c r="S3674">
        <f t="shared" si="176"/>
        <v>2016</v>
      </c>
    </row>
    <row r="3675" spans="1:19" ht="32" x14ac:dyDescent="0.2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 s="10">
        <v>42150.647534722222</v>
      </c>
      <c r="J3675" s="10">
        <v>42125.647534722222</v>
      </c>
      <c r="K3675" t="b">
        <v>0</v>
      </c>
      <c r="L3675">
        <v>62</v>
      </c>
      <c r="M3675" t="b">
        <v>1</v>
      </c>
      <c r="N3675" t="s">
        <v>8269</v>
      </c>
      <c r="O3675">
        <f t="shared" si="174"/>
        <v>128</v>
      </c>
      <c r="P3675" s="6">
        <f t="shared" si="175"/>
        <v>82.26</v>
      </c>
      <c r="Q3675" s="12" t="s">
        <v>8315</v>
      </c>
      <c r="R3675" t="s">
        <v>8316</v>
      </c>
      <c r="S3675">
        <f t="shared" si="176"/>
        <v>2015</v>
      </c>
    </row>
    <row r="3676" spans="1:19" ht="32" x14ac:dyDescent="0.2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 s="10">
        <v>42507.894432870366</v>
      </c>
      <c r="J3676" s="10">
        <v>42447.894432870366</v>
      </c>
      <c r="K3676" t="b">
        <v>0</v>
      </c>
      <c r="L3676">
        <v>49</v>
      </c>
      <c r="M3676" t="b">
        <v>1</v>
      </c>
      <c r="N3676" t="s">
        <v>8269</v>
      </c>
      <c r="O3676">
        <f t="shared" si="174"/>
        <v>100</v>
      </c>
      <c r="P3676" s="6">
        <f t="shared" si="175"/>
        <v>81.67</v>
      </c>
      <c r="Q3676" s="12" t="s">
        <v>8315</v>
      </c>
      <c r="R3676" t="s">
        <v>8316</v>
      </c>
      <c r="S3676">
        <f t="shared" si="176"/>
        <v>2016</v>
      </c>
    </row>
    <row r="3677" spans="1:19" ht="32" x14ac:dyDescent="0.2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 s="10">
        <v>41867.667326388888</v>
      </c>
      <c r="J3677" s="10">
        <v>41846.667326388888</v>
      </c>
      <c r="K3677" t="b">
        <v>0</v>
      </c>
      <c r="L3677">
        <v>48</v>
      </c>
      <c r="M3677" t="b">
        <v>1</v>
      </c>
      <c r="N3677" t="s">
        <v>8269</v>
      </c>
      <c r="O3677">
        <f t="shared" si="174"/>
        <v>102</v>
      </c>
      <c r="P3677" s="6">
        <f t="shared" si="175"/>
        <v>84.85</v>
      </c>
      <c r="Q3677" s="12" t="s">
        <v>8315</v>
      </c>
      <c r="R3677" t="s">
        <v>8316</v>
      </c>
      <c r="S3677">
        <f t="shared" si="176"/>
        <v>2014</v>
      </c>
    </row>
    <row r="3678" spans="1:19" ht="32" x14ac:dyDescent="0.2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 s="10">
        <v>41948.536111111112</v>
      </c>
      <c r="J3678" s="10">
        <v>41914.295104166667</v>
      </c>
      <c r="K3678" t="b">
        <v>0</v>
      </c>
      <c r="L3678">
        <v>114</v>
      </c>
      <c r="M3678" t="b">
        <v>1</v>
      </c>
      <c r="N3678" t="s">
        <v>8269</v>
      </c>
      <c r="O3678">
        <f t="shared" si="174"/>
        <v>114</v>
      </c>
      <c r="P3678" s="6">
        <f t="shared" si="175"/>
        <v>39.869999999999997</v>
      </c>
      <c r="Q3678" s="12" t="s">
        <v>8315</v>
      </c>
      <c r="R3678" t="s">
        <v>8316</v>
      </c>
      <c r="S3678">
        <f t="shared" si="176"/>
        <v>2014</v>
      </c>
    </row>
    <row r="3679" spans="1:19" ht="32" x14ac:dyDescent="0.2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 s="10">
        <v>42015.870486111111</v>
      </c>
      <c r="J3679" s="10">
        <v>41995.870486111111</v>
      </c>
      <c r="K3679" t="b">
        <v>0</v>
      </c>
      <c r="L3679">
        <v>33</v>
      </c>
      <c r="M3679" t="b">
        <v>1</v>
      </c>
      <c r="N3679" t="s">
        <v>8269</v>
      </c>
      <c r="O3679">
        <f t="shared" si="174"/>
        <v>100</v>
      </c>
      <c r="P3679" s="6">
        <f t="shared" si="175"/>
        <v>121.36</v>
      </c>
      <c r="Q3679" s="12" t="s">
        <v>8315</v>
      </c>
      <c r="R3679" t="s">
        <v>8316</v>
      </c>
      <c r="S3679">
        <f t="shared" si="176"/>
        <v>2014</v>
      </c>
    </row>
    <row r="3680" spans="1:19" ht="32" x14ac:dyDescent="0.2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 s="10">
        <v>42133.866307870368</v>
      </c>
      <c r="J3680" s="10">
        <v>42102.866307870368</v>
      </c>
      <c r="K3680" t="b">
        <v>0</v>
      </c>
      <c r="L3680">
        <v>13</v>
      </c>
      <c r="M3680" t="b">
        <v>1</v>
      </c>
      <c r="N3680" t="s">
        <v>8269</v>
      </c>
      <c r="O3680">
        <f t="shared" si="174"/>
        <v>101</v>
      </c>
      <c r="P3680" s="6">
        <f t="shared" si="175"/>
        <v>310</v>
      </c>
      <c r="Q3680" s="12" t="s">
        <v>8315</v>
      </c>
      <c r="R3680" t="s">
        <v>8316</v>
      </c>
      <c r="S3680">
        <f t="shared" si="176"/>
        <v>2015</v>
      </c>
    </row>
    <row r="3681" spans="1:19" ht="32" x14ac:dyDescent="0.2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 s="10">
        <v>42568.449861111112</v>
      </c>
      <c r="J3681" s="10">
        <v>42548.449861111112</v>
      </c>
      <c r="K3681" t="b">
        <v>0</v>
      </c>
      <c r="L3681">
        <v>8</v>
      </c>
      <c r="M3681" t="b">
        <v>0</v>
      </c>
      <c r="N3681" t="s">
        <v>8269</v>
      </c>
      <c r="O3681">
        <f t="shared" si="174"/>
        <v>20</v>
      </c>
      <c r="P3681" s="6">
        <f t="shared" si="175"/>
        <v>100.63</v>
      </c>
      <c r="Q3681" s="12" t="s">
        <v>8315</v>
      </c>
      <c r="R3681" t="s">
        <v>8316</v>
      </c>
      <c r="S3681">
        <f t="shared" si="176"/>
        <v>2016</v>
      </c>
    </row>
    <row r="3682" spans="1:19" ht="32" x14ac:dyDescent="0.2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 s="10">
        <v>42468.774305555555</v>
      </c>
      <c r="J3682" s="10">
        <v>42439.702314814815</v>
      </c>
      <c r="K3682" t="b">
        <v>0</v>
      </c>
      <c r="L3682">
        <v>1</v>
      </c>
      <c r="M3682" t="b">
        <v>0</v>
      </c>
      <c r="N3682" t="s">
        <v>8269</v>
      </c>
      <c r="O3682">
        <f t="shared" si="174"/>
        <v>1</v>
      </c>
      <c r="P3682" s="6">
        <f t="shared" si="175"/>
        <v>25</v>
      </c>
      <c r="Q3682" s="12" t="s">
        <v>8315</v>
      </c>
      <c r="R3682" t="s">
        <v>8316</v>
      </c>
      <c r="S3682">
        <f t="shared" si="176"/>
        <v>2016</v>
      </c>
    </row>
    <row r="3683" spans="1:19" ht="32" x14ac:dyDescent="0.2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 s="10">
        <v>42342.697210648148</v>
      </c>
      <c r="J3683" s="10">
        <v>42282.655543981484</v>
      </c>
      <c r="K3683" t="b">
        <v>0</v>
      </c>
      <c r="L3683">
        <v>0</v>
      </c>
      <c r="M3683" t="b">
        <v>0</v>
      </c>
      <c r="N3683" t="s">
        <v>8269</v>
      </c>
      <c r="O3683">
        <f t="shared" si="174"/>
        <v>0</v>
      </c>
      <c r="P3683" s="6" t="str">
        <f t="shared" si="175"/>
        <v>0</v>
      </c>
      <c r="Q3683" s="12" t="s">
        <v>8315</v>
      </c>
      <c r="R3683" t="s">
        <v>8316</v>
      </c>
      <c r="S3683">
        <f t="shared" si="176"/>
        <v>2015</v>
      </c>
    </row>
    <row r="3684" spans="1:19" ht="16" x14ac:dyDescent="0.2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 s="10">
        <v>41863.951516203706</v>
      </c>
      <c r="J3684" s="10">
        <v>41833.951516203706</v>
      </c>
      <c r="K3684" t="b">
        <v>0</v>
      </c>
      <c r="L3684">
        <v>4</v>
      </c>
      <c r="M3684" t="b">
        <v>0</v>
      </c>
      <c r="N3684" t="s">
        <v>8269</v>
      </c>
      <c r="O3684">
        <f t="shared" si="174"/>
        <v>1</v>
      </c>
      <c r="P3684" s="6">
        <f t="shared" si="175"/>
        <v>6.75</v>
      </c>
      <c r="Q3684" s="12" t="s">
        <v>8315</v>
      </c>
      <c r="R3684" t="s">
        <v>8316</v>
      </c>
      <c r="S3684">
        <f t="shared" si="176"/>
        <v>2014</v>
      </c>
    </row>
    <row r="3685" spans="1:19" ht="16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 s="10">
        <v>42833.537557870368</v>
      </c>
      <c r="J3685" s="10">
        <v>42803.579224537039</v>
      </c>
      <c r="K3685" t="b">
        <v>0</v>
      </c>
      <c r="L3685">
        <v>12</v>
      </c>
      <c r="M3685" t="b">
        <v>0</v>
      </c>
      <c r="N3685" t="s">
        <v>8269</v>
      </c>
      <c r="O3685">
        <f t="shared" si="174"/>
        <v>16</v>
      </c>
      <c r="P3685" s="6">
        <f t="shared" si="175"/>
        <v>53.75</v>
      </c>
      <c r="Q3685" s="12" t="s">
        <v>8315</v>
      </c>
      <c r="R3685" t="s">
        <v>8316</v>
      </c>
      <c r="S3685">
        <f t="shared" si="176"/>
        <v>2017</v>
      </c>
    </row>
    <row r="3686" spans="1:19" ht="16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 s="10">
        <v>41400.702210648145</v>
      </c>
      <c r="J3686" s="10">
        <v>41375.702210648145</v>
      </c>
      <c r="K3686" t="b">
        <v>1</v>
      </c>
      <c r="L3686">
        <v>62</v>
      </c>
      <c r="M3686" t="b">
        <v>1</v>
      </c>
      <c r="N3686" t="s">
        <v>8269</v>
      </c>
      <c r="O3686">
        <f t="shared" si="174"/>
        <v>114</v>
      </c>
      <c r="P3686" s="6">
        <f t="shared" si="175"/>
        <v>77.34</v>
      </c>
      <c r="Q3686" s="12" t="s">
        <v>8315</v>
      </c>
      <c r="R3686" t="s">
        <v>8316</v>
      </c>
      <c r="S3686">
        <f t="shared" si="176"/>
        <v>2013</v>
      </c>
    </row>
    <row r="3687" spans="1:19" ht="16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 s="10">
        <v>41821.993414351848</v>
      </c>
      <c r="J3687" s="10">
        <v>41791.993414351848</v>
      </c>
      <c r="K3687" t="b">
        <v>1</v>
      </c>
      <c r="L3687">
        <v>46</v>
      </c>
      <c r="M3687" t="b">
        <v>1</v>
      </c>
      <c r="N3687" t="s">
        <v>8269</v>
      </c>
      <c r="O3687">
        <f t="shared" si="174"/>
        <v>107</v>
      </c>
      <c r="P3687" s="6">
        <f t="shared" si="175"/>
        <v>100.22</v>
      </c>
      <c r="Q3687" s="12" t="s">
        <v>8315</v>
      </c>
      <c r="R3687" t="s">
        <v>8316</v>
      </c>
      <c r="S3687">
        <f t="shared" si="176"/>
        <v>2014</v>
      </c>
    </row>
    <row r="3688" spans="1:19" ht="32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 s="10">
        <v>42494.958333333328</v>
      </c>
      <c r="J3688" s="10">
        <v>42465.491435185184</v>
      </c>
      <c r="K3688" t="b">
        <v>0</v>
      </c>
      <c r="L3688">
        <v>89</v>
      </c>
      <c r="M3688" t="b">
        <v>1</v>
      </c>
      <c r="N3688" t="s">
        <v>8269</v>
      </c>
      <c r="O3688">
        <f t="shared" si="174"/>
        <v>103</v>
      </c>
      <c r="P3688" s="6">
        <f t="shared" si="175"/>
        <v>49.55</v>
      </c>
      <c r="Q3688" s="12" t="s">
        <v>8315</v>
      </c>
      <c r="R3688" t="s">
        <v>8316</v>
      </c>
      <c r="S3688">
        <f t="shared" si="176"/>
        <v>2016</v>
      </c>
    </row>
    <row r="3689" spans="1:19" ht="32" x14ac:dyDescent="0.2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 s="10">
        <v>42238.84646990741</v>
      </c>
      <c r="J3689" s="10">
        <v>42208.84646990741</v>
      </c>
      <c r="K3689" t="b">
        <v>0</v>
      </c>
      <c r="L3689">
        <v>69</v>
      </c>
      <c r="M3689" t="b">
        <v>1</v>
      </c>
      <c r="N3689" t="s">
        <v>8269</v>
      </c>
      <c r="O3689">
        <f t="shared" si="174"/>
        <v>100</v>
      </c>
      <c r="P3689" s="6">
        <f t="shared" si="175"/>
        <v>65.38</v>
      </c>
      <c r="Q3689" s="12" t="s">
        <v>8315</v>
      </c>
      <c r="R3689" t="s">
        <v>8316</v>
      </c>
      <c r="S3689">
        <f t="shared" si="176"/>
        <v>2015</v>
      </c>
    </row>
    <row r="3690" spans="1:19" ht="32" x14ac:dyDescent="0.2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 s="10">
        <v>42398.970138888893</v>
      </c>
      <c r="J3690" s="10">
        <v>42390.002650462964</v>
      </c>
      <c r="K3690" t="b">
        <v>0</v>
      </c>
      <c r="L3690">
        <v>0</v>
      </c>
      <c r="M3690" t="b">
        <v>0</v>
      </c>
      <c r="N3690" t="s">
        <v>8269</v>
      </c>
      <c r="O3690">
        <f t="shared" si="174"/>
        <v>0</v>
      </c>
      <c r="P3690" s="6" t="str">
        <f t="shared" si="175"/>
        <v>0</v>
      </c>
      <c r="Q3690" s="12" t="s">
        <v>8315</v>
      </c>
      <c r="R3690" t="s">
        <v>8316</v>
      </c>
      <c r="S3690">
        <f t="shared" si="176"/>
        <v>2016</v>
      </c>
    </row>
    <row r="3691" spans="1:19" ht="32" x14ac:dyDescent="0.2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 s="10">
        <v>41864.207638888889</v>
      </c>
      <c r="J3691" s="10">
        <v>41841.26489583333</v>
      </c>
      <c r="K3691" t="b">
        <v>1</v>
      </c>
      <c r="L3691">
        <v>57</v>
      </c>
      <c r="M3691" t="b">
        <v>1</v>
      </c>
      <c r="N3691" t="s">
        <v>8269</v>
      </c>
      <c r="O3691">
        <f t="shared" si="174"/>
        <v>102</v>
      </c>
      <c r="P3691" s="6">
        <f t="shared" si="175"/>
        <v>80.16</v>
      </c>
      <c r="Q3691" s="12" t="s">
        <v>8315</v>
      </c>
      <c r="R3691" t="s">
        <v>8316</v>
      </c>
      <c r="S3691">
        <f t="shared" si="176"/>
        <v>2014</v>
      </c>
    </row>
    <row r="3692" spans="1:19" ht="16" x14ac:dyDescent="0.2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 s="10">
        <v>42678.546111111107</v>
      </c>
      <c r="J3692" s="10">
        <v>42648.546111111107</v>
      </c>
      <c r="K3692" t="b">
        <v>1</v>
      </c>
      <c r="L3692">
        <v>104</v>
      </c>
      <c r="M3692" t="b">
        <v>1</v>
      </c>
      <c r="N3692" t="s">
        <v>8269</v>
      </c>
      <c r="O3692">
        <f t="shared" si="174"/>
        <v>116</v>
      </c>
      <c r="P3692" s="6">
        <f t="shared" si="175"/>
        <v>50.2</v>
      </c>
      <c r="Q3692" s="12" t="s">
        <v>8315</v>
      </c>
      <c r="R3692" t="s">
        <v>8316</v>
      </c>
      <c r="S3692">
        <f t="shared" si="176"/>
        <v>2016</v>
      </c>
    </row>
    <row r="3693" spans="1:19" ht="32" x14ac:dyDescent="0.2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 s="10">
        <v>42461.165972222225</v>
      </c>
      <c r="J3693" s="10">
        <v>42426.949988425928</v>
      </c>
      <c r="K3693" t="b">
        <v>1</v>
      </c>
      <c r="L3693">
        <v>100</v>
      </c>
      <c r="M3693" t="b">
        <v>1</v>
      </c>
      <c r="N3693" t="s">
        <v>8269</v>
      </c>
      <c r="O3693">
        <f t="shared" si="174"/>
        <v>117</v>
      </c>
      <c r="P3693" s="6">
        <f t="shared" si="175"/>
        <v>52.58</v>
      </c>
      <c r="Q3693" s="12" t="s">
        <v>8315</v>
      </c>
      <c r="R3693" t="s">
        <v>8316</v>
      </c>
      <c r="S3693">
        <f t="shared" si="176"/>
        <v>2016</v>
      </c>
    </row>
    <row r="3694" spans="1:19" ht="32" x14ac:dyDescent="0.2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 s="10">
        <v>42798.425370370373</v>
      </c>
      <c r="J3694" s="10">
        <v>42768.425370370373</v>
      </c>
      <c r="K3694" t="b">
        <v>0</v>
      </c>
      <c r="L3694">
        <v>91</v>
      </c>
      <c r="M3694" t="b">
        <v>1</v>
      </c>
      <c r="N3694" t="s">
        <v>8269</v>
      </c>
      <c r="O3694">
        <f t="shared" si="174"/>
        <v>170</v>
      </c>
      <c r="P3694" s="6">
        <f t="shared" si="175"/>
        <v>84.29</v>
      </c>
      <c r="Q3694" s="12" t="s">
        <v>8315</v>
      </c>
      <c r="R3694" t="s">
        <v>8316</v>
      </c>
      <c r="S3694">
        <f t="shared" si="176"/>
        <v>2017</v>
      </c>
    </row>
    <row r="3695" spans="1:19" ht="32" x14ac:dyDescent="0.2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 s="10">
        <v>41881.200150462959</v>
      </c>
      <c r="J3695" s="10">
        <v>41851.200150462959</v>
      </c>
      <c r="K3695" t="b">
        <v>0</v>
      </c>
      <c r="L3695">
        <v>40</v>
      </c>
      <c r="M3695" t="b">
        <v>1</v>
      </c>
      <c r="N3695" t="s">
        <v>8269</v>
      </c>
      <c r="O3695">
        <f t="shared" si="174"/>
        <v>101</v>
      </c>
      <c r="P3695" s="6">
        <f t="shared" si="175"/>
        <v>114.13</v>
      </c>
      <c r="Q3695" s="12" t="s">
        <v>8315</v>
      </c>
      <c r="R3695" t="s">
        <v>8316</v>
      </c>
      <c r="S3695">
        <f t="shared" si="176"/>
        <v>2014</v>
      </c>
    </row>
    <row r="3696" spans="1:19" ht="32" x14ac:dyDescent="0.2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 s="10">
        <v>42616.873020833329</v>
      </c>
      <c r="J3696" s="10">
        <v>42556.873020833329</v>
      </c>
      <c r="K3696" t="b">
        <v>0</v>
      </c>
      <c r="L3696">
        <v>31</v>
      </c>
      <c r="M3696" t="b">
        <v>1</v>
      </c>
      <c r="N3696" t="s">
        <v>8269</v>
      </c>
      <c r="O3696">
        <f t="shared" si="174"/>
        <v>100</v>
      </c>
      <c r="P3696" s="6">
        <f t="shared" si="175"/>
        <v>145.16</v>
      </c>
      <c r="Q3696" s="12" t="s">
        <v>8315</v>
      </c>
      <c r="R3696" t="s">
        <v>8316</v>
      </c>
      <c r="S3696">
        <f t="shared" si="176"/>
        <v>2016</v>
      </c>
    </row>
    <row r="3697" spans="1:19" ht="16" x14ac:dyDescent="0.2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 s="10">
        <v>41973.794699074075</v>
      </c>
      <c r="J3697" s="10">
        <v>41943.753032407403</v>
      </c>
      <c r="K3697" t="b">
        <v>0</v>
      </c>
      <c r="L3697">
        <v>63</v>
      </c>
      <c r="M3697" t="b">
        <v>1</v>
      </c>
      <c r="N3697" t="s">
        <v>8269</v>
      </c>
      <c r="O3697">
        <f t="shared" si="174"/>
        <v>102</v>
      </c>
      <c r="P3697" s="6">
        <f t="shared" si="175"/>
        <v>72.89</v>
      </c>
      <c r="Q3697" s="12" t="s">
        <v>8315</v>
      </c>
      <c r="R3697" t="s">
        <v>8316</v>
      </c>
      <c r="S3697">
        <f t="shared" si="176"/>
        <v>2014</v>
      </c>
    </row>
    <row r="3698" spans="1:19" ht="32" x14ac:dyDescent="0.2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 s="10">
        <v>42615.850381944445</v>
      </c>
      <c r="J3698" s="10">
        <v>42570.850381944445</v>
      </c>
      <c r="K3698" t="b">
        <v>0</v>
      </c>
      <c r="L3698">
        <v>1</v>
      </c>
      <c r="M3698" t="b">
        <v>0</v>
      </c>
      <c r="N3698" t="s">
        <v>8269</v>
      </c>
      <c r="O3698">
        <f t="shared" si="174"/>
        <v>1</v>
      </c>
      <c r="P3698" s="6">
        <f t="shared" si="175"/>
        <v>50</v>
      </c>
      <c r="Q3698" s="12" t="s">
        <v>8315</v>
      </c>
      <c r="R3698" t="s">
        <v>8316</v>
      </c>
      <c r="S3698">
        <f t="shared" si="176"/>
        <v>2016</v>
      </c>
    </row>
    <row r="3699" spans="1:19" ht="32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 s="10">
        <v>42083.852083333331</v>
      </c>
      <c r="J3699" s="10">
        <v>42062.834444444445</v>
      </c>
      <c r="K3699" t="b">
        <v>0</v>
      </c>
      <c r="L3699">
        <v>33</v>
      </c>
      <c r="M3699" t="b">
        <v>1</v>
      </c>
      <c r="N3699" t="s">
        <v>8269</v>
      </c>
      <c r="O3699">
        <f t="shared" si="174"/>
        <v>100</v>
      </c>
      <c r="P3699" s="6">
        <f t="shared" si="175"/>
        <v>148.47999999999999</v>
      </c>
      <c r="Q3699" s="12" t="s">
        <v>8315</v>
      </c>
      <c r="R3699" t="s">
        <v>8316</v>
      </c>
      <c r="S3699">
        <f t="shared" si="176"/>
        <v>2015</v>
      </c>
    </row>
    <row r="3700" spans="1:19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 s="10">
        <v>42794.208333333328</v>
      </c>
      <c r="J3700" s="10">
        <v>42762.942430555559</v>
      </c>
      <c r="K3700" t="b">
        <v>0</v>
      </c>
      <c r="L3700">
        <v>81</v>
      </c>
      <c r="M3700" t="b">
        <v>1</v>
      </c>
      <c r="N3700" t="s">
        <v>8269</v>
      </c>
      <c r="O3700">
        <f t="shared" si="174"/>
        <v>112</v>
      </c>
      <c r="P3700" s="6">
        <f t="shared" si="175"/>
        <v>69.19</v>
      </c>
      <c r="Q3700" s="12" t="s">
        <v>8315</v>
      </c>
      <c r="R3700" t="s">
        <v>8316</v>
      </c>
      <c r="S3700">
        <f t="shared" si="176"/>
        <v>2017</v>
      </c>
    </row>
    <row r="3701" spans="1:19" ht="32" x14ac:dyDescent="0.2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 s="10">
        <v>42348.702094907407</v>
      </c>
      <c r="J3701" s="10">
        <v>42318.702094907407</v>
      </c>
      <c r="K3701" t="b">
        <v>0</v>
      </c>
      <c r="L3701">
        <v>34</v>
      </c>
      <c r="M3701" t="b">
        <v>1</v>
      </c>
      <c r="N3701" t="s">
        <v>8269</v>
      </c>
      <c r="O3701">
        <f t="shared" si="174"/>
        <v>102</v>
      </c>
      <c r="P3701" s="6">
        <f t="shared" si="175"/>
        <v>150.15</v>
      </c>
      <c r="Q3701" s="12" t="s">
        <v>8315</v>
      </c>
      <c r="R3701" t="s">
        <v>8316</v>
      </c>
      <c r="S3701">
        <f t="shared" si="176"/>
        <v>2015</v>
      </c>
    </row>
    <row r="3702" spans="1:19" ht="32" x14ac:dyDescent="0.2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 s="10">
        <v>42675.207638888889</v>
      </c>
      <c r="J3702" s="10">
        <v>42646.092812499999</v>
      </c>
      <c r="K3702" t="b">
        <v>0</v>
      </c>
      <c r="L3702">
        <v>56</v>
      </c>
      <c r="M3702" t="b">
        <v>1</v>
      </c>
      <c r="N3702" t="s">
        <v>8269</v>
      </c>
      <c r="O3702">
        <f t="shared" si="174"/>
        <v>105</v>
      </c>
      <c r="P3702" s="6">
        <f t="shared" si="175"/>
        <v>93.43</v>
      </c>
      <c r="Q3702" s="12" t="s">
        <v>8315</v>
      </c>
      <c r="R3702" t="s">
        <v>8316</v>
      </c>
      <c r="S3702">
        <f t="shared" si="176"/>
        <v>2016</v>
      </c>
    </row>
    <row r="3703" spans="1:19" ht="32" x14ac:dyDescent="0.2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 s="10">
        <v>42268.13282407407</v>
      </c>
      <c r="J3703" s="10">
        <v>42238.13282407407</v>
      </c>
      <c r="K3703" t="b">
        <v>0</v>
      </c>
      <c r="L3703">
        <v>84</v>
      </c>
      <c r="M3703" t="b">
        <v>1</v>
      </c>
      <c r="N3703" t="s">
        <v>8269</v>
      </c>
      <c r="O3703">
        <f t="shared" si="174"/>
        <v>121</v>
      </c>
      <c r="P3703" s="6">
        <f t="shared" si="175"/>
        <v>71.790000000000006</v>
      </c>
      <c r="Q3703" s="12" t="s">
        <v>8315</v>
      </c>
      <c r="R3703" t="s">
        <v>8316</v>
      </c>
      <c r="S3703">
        <f t="shared" si="176"/>
        <v>2015</v>
      </c>
    </row>
    <row r="3704" spans="1:19" ht="32" x14ac:dyDescent="0.2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 s="10">
        <v>42503.794710648144</v>
      </c>
      <c r="J3704" s="10">
        <v>42473.794710648144</v>
      </c>
      <c r="K3704" t="b">
        <v>0</v>
      </c>
      <c r="L3704">
        <v>60</v>
      </c>
      <c r="M3704" t="b">
        <v>1</v>
      </c>
      <c r="N3704" t="s">
        <v>8269</v>
      </c>
      <c r="O3704">
        <f t="shared" si="174"/>
        <v>302</v>
      </c>
      <c r="P3704" s="6">
        <f t="shared" si="175"/>
        <v>252.02</v>
      </c>
      <c r="Q3704" s="12" t="s">
        <v>8315</v>
      </c>
      <c r="R3704" t="s">
        <v>8316</v>
      </c>
      <c r="S3704">
        <f t="shared" si="176"/>
        <v>2016</v>
      </c>
    </row>
    <row r="3705" spans="1:19" ht="16" x14ac:dyDescent="0.2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 s="10">
        <v>42587.875</v>
      </c>
      <c r="J3705" s="10">
        <v>42558.189432870371</v>
      </c>
      <c r="K3705" t="b">
        <v>0</v>
      </c>
      <c r="L3705">
        <v>142</v>
      </c>
      <c r="M3705" t="b">
        <v>1</v>
      </c>
      <c r="N3705" t="s">
        <v>8269</v>
      </c>
      <c r="O3705">
        <f t="shared" si="174"/>
        <v>105</v>
      </c>
      <c r="P3705" s="6">
        <f t="shared" si="175"/>
        <v>36.86</v>
      </c>
      <c r="Q3705" s="12" t="s">
        <v>8315</v>
      </c>
      <c r="R3705" t="s">
        <v>8316</v>
      </c>
      <c r="S3705">
        <f t="shared" si="176"/>
        <v>2016</v>
      </c>
    </row>
    <row r="3706" spans="1:19" ht="32" x14ac:dyDescent="0.2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 s="10">
        <v>42216.666666666672</v>
      </c>
      <c r="J3706" s="10">
        <v>42201.675011574072</v>
      </c>
      <c r="K3706" t="b">
        <v>0</v>
      </c>
      <c r="L3706">
        <v>139</v>
      </c>
      <c r="M3706" t="b">
        <v>1</v>
      </c>
      <c r="N3706" t="s">
        <v>8269</v>
      </c>
      <c r="O3706">
        <f t="shared" si="174"/>
        <v>101</v>
      </c>
      <c r="P3706" s="6">
        <f t="shared" si="175"/>
        <v>36.47</v>
      </c>
      <c r="Q3706" s="12" t="s">
        <v>8315</v>
      </c>
      <c r="R3706" t="s">
        <v>8316</v>
      </c>
      <c r="S3706">
        <f t="shared" si="176"/>
        <v>2015</v>
      </c>
    </row>
    <row r="3707" spans="1:19" ht="32" x14ac:dyDescent="0.2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 s="10">
        <v>42538.666666666672</v>
      </c>
      <c r="J3707" s="10">
        <v>42507.264699074076</v>
      </c>
      <c r="K3707" t="b">
        <v>0</v>
      </c>
      <c r="L3707">
        <v>130</v>
      </c>
      <c r="M3707" t="b">
        <v>1</v>
      </c>
      <c r="N3707" t="s">
        <v>8269</v>
      </c>
      <c r="O3707">
        <f t="shared" si="174"/>
        <v>117</v>
      </c>
      <c r="P3707" s="6">
        <f t="shared" si="175"/>
        <v>44.86</v>
      </c>
      <c r="Q3707" s="12" t="s">
        <v>8315</v>
      </c>
      <c r="R3707" t="s">
        <v>8316</v>
      </c>
      <c r="S3707">
        <f t="shared" si="176"/>
        <v>2016</v>
      </c>
    </row>
    <row r="3708" spans="1:19" ht="16" x14ac:dyDescent="0.2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 s="10">
        <v>42184.873124999998</v>
      </c>
      <c r="J3708" s="10">
        <v>42154.873124999998</v>
      </c>
      <c r="K3708" t="b">
        <v>0</v>
      </c>
      <c r="L3708">
        <v>93</v>
      </c>
      <c r="M3708" t="b">
        <v>1</v>
      </c>
      <c r="N3708" t="s">
        <v>8269</v>
      </c>
      <c r="O3708">
        <f t="shared" si="174"/>
        <v>126</v>
      </c>
      <c r="P3708" s="6">
        <f t="shared" si="175"/>
        <v>67.739999999999995</v>
      </c>
      <c r="Q3708" s="12" t="s">
        <v>8315</v>
      </c>
      <c r="R3708" t="s">
        <v>8316</v>
      </c>
      <c r="S3708">
        <f t="shared" si="176"/>
        <v>2015</v>
      </c>
    </row>
    <row r="3709" spans="1:19" ht="16" x14ac:dyDescent="0.2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 s="10">
        <v>42100.166666666672</v>
      </c>
      <c r="J3709" s="10">
        <v>42054.74418981481</v>
      </c>
      <c r="K3709" t="b">
        <v>0</v>
      </c>
      <c r="L3709">
        <v>83</v>
      </c>
      <c r="M3709" t="b">
        <v>1</v>
      </c>
      <c r="N3709" t="s">
        <v>8269</v>
      </c>
      <c r="O3709">
        <f t="shared" si="174"/>
        <v>113</v>
      </c>
      <c r="P3709" s="6">
        <f t="shared" si="175"/>
        <v>68.25</v>
      </c>
      <c r="Q3709" s="12" t="s">
        <v>8315</v>
      </c>
      <c r="R3709" t="s">
        <v>8316</v>
      </c>
      <c r="S3709">
        <f t="shared" si="176"/>
        <v>2015</v>
      </c>
    </row>
    <row r="3710" spans="1:19" ht="32" x14ac:dyDescent="0.2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 s="10">
        <v>42169.525567129633</v>
      </c>
      <c r="J3710" s="10">
        <v>42139.525567129633</v>
      </c>
      <c r="K3710" t="b">
        <v>0</v>
      </c>
      <c r="L3710">
        <v>104</v>
      </c>
      <c r="M3710" t="b">
        <v>1</v>
      </c>
      <c r="N3710" t="s">
        <v>8269</v>
      </c>
      <c r="O3710">
        <f t="shared" si="174"/>
        <v>105</v>
      </c>
      <c r="P3710" s="6">
        <f t="shared" si="175"/>
        <v>50.38</v>
      </c>
      <c r="Q3710" s="12" t="s">
        <v>8315</v>
      </c>
      <c r="R3710" t="s">
        <v>8316</v>
      </c>
      <c r="S3710">
        <f t="shared" si="176"/>
        <v>2015</v>
      </c>
    </row>
    <row r="3711" spans="1:19" ht="32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 s="10">
        <v>41811.045173611114</v>
      </c>
      <c r="J3711" s="10">
        <v>41781.045173611114</v>
      </c>
      <c r="K3711" t="b">
        <v>0</v>
      </c>
      <c r="L3711">
        <v>6</v>
      </c>
      <c r="M3711" t="b">
        <v>0</v>
      </c>
      <c r="N3711" t="s">
        <v>8269</v>
      </c>
      <c r="O3711">
        <f t="shared" si="174"/>
        <v>2</v>
      </c>
      <c r="P3711" s="6">
        <f t="shared" si="175"/>
        <v>15.83</v>
      </c>
      <c r="Q3711" s="12" t="s">
        <v>8315</v>
      </c>
      <c r="R3711" t="s">
        <v>8316</v>
      </c>
      <c r="S3711">
        <f t="shared" si="176"/>
        <v>2014</v>
      </c>
    </row>
    <row r="3712" spans="1:19" ht="32" x14ac:dyDescent="0.2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 s="10">
        <v>42657.916666666672</v>
      </c>
      <c r="J3712" s="10">
        <v>42627.955104166671</v>
      </c>
      <c r="K3712" t="b">
        <v>0</v>
      </c>
      <c r="L3712">
        <v>2</v>
      </c>
      <c r="M3712" t="b">
        <v>0</v>
      </c>
      <c r="N3712" t="s">
        <v>8269</v>
      </c>
      <c r="O3712">
        <f t="shared" si="174"/>
        <v>1</v>
      </c>
      <c r="P3712" s="6">
        <f t="shared" si="175"/>
        <v>22.5</v>
      </c>
      <c r="Q3712" s="12" t="s">
        <v>8315</v>
      </c>
      <c r="R3712" t="s">
        <v>8316</v>
      </c>
      <c r="S3712">
        <f t="shared" si="176"/>
        <v>2016</v>
      </c>
    </row>
    <row r="3713" spans="1:19" ht="32" x14ac:dyDescent="0.2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 s="10">
        <v>41776.189409722225</v>
      </c>
      <c r="J3713" s="10">
        <v>41746.189409722225</v>
      </c>
      <c r="K3713" t="b">
        <v>0</v>
      </c>
      <c r="L3713">
        <v>9</v>
      </c>
      <c r="M3713" t="b">
        <v>0</v>
      </c>
      <c r="N3713" t="s">
        <v>8269</v>
      </c>
      <c r="O3713">
        <f t="shared" si="174"/>
        <v>15</v>
      </c>
      <c r="P3713" s="6">
        <f t="shared" si="175"/>
        <v>83.33</v>
      </c>
      <c r="Q3713" s="12" t="s">
        <v>8315</v>
      </c>
      <c r="R3713" t="s">
        <v>8316</v>
      </c>
      <c r="S3713">
        <f t="shared" si="176"/>
        <v>2014</v>
      </c>
    </row>
    <row r="3714" spans="1:19" ht="32" x14ac:dyDescent="0.2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 s="10">
        <v>42752.84474537037</v>
      </c>
      <c r="J3714" s="10">
        <v>42722.84474537037</v>
      </c>
      <c r="K3714" t="b">
        <v>0</v>
      </c>
      <c r="L3714">
        <v>3</v>
      </c>
      <c r="M3714" t="b">
        <v>0</v>
      </c>
      <c r="N3714" t="s">
        <v>8269</v>
      </c>
      <c r="O3714">
        <f t="shared" si="174"/>
        <v>5</v>
      </c>
      <c r="P3714" s="6">
        <f t="shared" si="175"/>
        <v>90.33</v>
      </c>
      <c r="Q3714" s="12" t="s">
        <v>8315</v>
      </c>
      <c r="R3714" t="s">
        <v>8316</v>
      </c>
      <c r="S3714">
        <f t="shared" si="176"/>
        <v>2016</v>
      </c>
    </row>
    <row r="3715" spans="1:19" ht="16" x14ac:dyDescent="0.2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 s="10">
        <v>42013.083333333328</v>
      </c>
      <c r="J3715" s="10">
        <v>41953.773090277777</v>
      </c>
      <c r="K3715" t="b">
        <v>0</v>
      </c>
      <c r="L3715">
        <v>2</v>
      </c>
      <c r="M3715" t="b">
        <v>0</v>
      </c>
      <c r="N3715" t="s">
        <v>8269</v>
      </c>
      <c r="O3715">
        <f t="shared" si="174"/>
        <v>1</v>
      </c>
      <c r="P3715" s="6">
        <f t="shared" si="175"/>
        <v>12.5</v>
      </c>
      <c r="Q3715" s="12" t="s">
        <v>8315</v>
      </c>
      <c r="R3715" t="s">
        <v>8316</v>
      </c>
      <c r="S3715">
        <f t="shared" si="176"/>
        <v>2014</v>
      </c>
    </row>
    <row r="3716" spans="1:19" ht="32" x14ac:dyDescent="0.2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 s="10">
        <v>42256.166874999995</v>
      </c>
      <c r="J3716" s="10">
        <v>42196.166874999995</v>
      </c>
      <c r="K3716" t="b">
        <v>0</v>
      </c>
      <c r="L3716">
        <v>4</v>
      </c>
      <c r="M3716" t="b">
        <v>0</v>
      </c>
      <c r="N3716" t="s">
        <v>8269</v>
      </c>
      <c r="O3716">
        <f t="shared" si="174"/>
        <v>1</v>
      </c>
      <c r="P3716" s="6">
        <f t="shared" si="175"/>
        <v>9.75</v>
      </c>
      <c r="Q3716" s="12" t="s">
        <v>8315</v>
      </c>
      <c r="R3716" t="s">
        <v>8316</v>
      </c>
      <c r="S3716">
        <f t="shared" si="176"/>
        <v>2015</v>
      </c>
    </row>
    <row r="3717" spans="1:19" ht="32" x14ac:dyDescent="0.2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 s="10">
        <v>42306.629710648151</v>
      </c>
      <c r="J3717" s="10">
        <v>42278.629710648151</v>
      </c>
      <c r="K3717" t="b">
        <v>0</v>
      </c>
      <c r="L3717">
        <v>20</v>
      </c>
      <c r="M3717" t="b">
        <v>0</v>
      </c>
      <c r="N3717" t="s">
        <v>8269</v>
      </c>
      <c r="O3717">
        <f t="shared" si="174"/>
        <v>27</v>
      </c>
      <c r="P3717" s="6">
        <f t="shared" si="175"/>
        <v>68.099999999999994</v>
      </c>
      <c r="Q3717" s="12" t="s">
        <v>8315</v>
      </c>
      <c r="R3717" t="s">
        <v>8316</v>
      </c>
      <c r="S3717">
        <f t="shared" si="176"/>
        <v>2015</v>
      </c>
    </row>
    <row r="3718" spans="1:19" ht="32" x14ac:dyDescent="0.2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 s="10">
        <v>42089.166666666672</v>
      </c>
      <c r="J3718" s="10">
        <v>42061.212488425925</v>
      </c>
      <c r="K3718" t="b">
        <v>0</v>
      </c>
      <c r="L3718">
        <v>108</v>
      </c>
      <c r="M3718" t="b">
        <v>1</v>
      </c>
      <c r="N3718" t="s">
        <v>8269</v>
      </c>
      <c r="O3718">
        <f t="shared" si="174"/>
        <v>110</v>
      </c>
      <c r="P3718" s="6">
        <f t="shared" si="175"/>
        <v>50.75</v>
      </c>
      <c r="Q3718" s="12" t="s">
        <v>8315</v>
      </c>
      <c r="R3718" t="s">
        <v>8316</v>
      </c>
      <c r="S3718">
        <f t="shared" si="176"/>
        <v>2015</v>
      </c>
    </row>
    <row r="3719" spans="1:19" ht="32" x14ac:dyDescent="0.2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 s="10">
        <v>41857.897222222222</v>
      </c>
      <c r="J3719" s="10">
        <v>41827.909942129627</v>
      </c>
      <c r="K3719" t="b">
        <v>0</v>
      </c>
      <c r="L3719">
        <v>196</v>
      </c>
      <c r="M3719" t="b">
        <v>1</v>
      </c>
      <c r="N3719" t="s">
        <v>8269</v>
      </c>
      <c r="O3719">
        <f t="shared" si="174"/>
        <v>101</v>
      </c>
      <c r="P3719" s="6">
        <f t="shared" si="175"/>
        <v>25.69</v>
      </c>
      <c r="Q3719" s="12" t="s">
        <v>8315</v>
      </c>
      <c r="R3719" t="s">
        <v>8316</v>
      </c>
      <c r="S3719">
        <f t="shared" si="176"/>
        <v>2014</v>
      </c>
    </row>
    <row r="3720" spans="1:19" ht="32" x14ac:dyDescent="0.2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 s="10">
        <v>42072.156157407408</v>
      </c>
      <c r="J3720" s="10">
        <v>42042.197824074072</v>
      </c>
      <c r="K3720" t="b">
        <v>0</v>
      </c>
      <c r="L3720">
        <v>71</v>
      </c>
      <c r="M3720" t="b">
        <v>1</v>
      </c>
      <c r="N3720" t="s">
        <v>8269</v>
      </c>
      <c r="O3720">
        <f t="shared" si="174"/>
        <v>114</v>
      </c>
      <c r="P3720" s="6">
        <f t="shared" si="175"/>
        <v>80.23</v>
      </c>
      <c r="Q3720" s="12" t="s">
        <v>8315</v>
      </c>
      <c r="R3720" t="s">
        <v>8316</v>
      </c>
      <c r="S3720">
        <f t="shared" si="176"/>
        <v>2015</v>
      </c>
    </row>
    <row r="3721" spans="1:19" ht="32" x14ac:dyDescent="0.2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 s="10">
        <v>42370.166666666672</v>
      </c>
      <c r="J3721" s="10">
        <v>42341.818379629629</v>
      </c>
      <c r="K3721" t="b">
        <v>0</v>
      </c>
      <c r="L3721">
        <v>33</v>
      </c>
      <c r="M3721" t="b">
        <v>1</v>
      </c>
      <c r="N3721" t="s">
        <v>8269</v>
      </c>
      <c r="O3721">
        <f t="shared" si="174"/>
        <v>175</v>
      </c>
      <c r="P3721" s="6">
        <f t="shared" si="175"/>
        <v>264.85000000000002</v>
      </c>
      <c r="Q3721" s="12" t="s">
        <v>8315</v>
      </c>
      <c r="R3721" t="s">
        <v>8316</v>
      </c>
      <c r="S3721">
        <f t="shared" si="176"/>
        <v>2015</v>
      </c>
    </row>
    <row r="3722" spans="1:19" ht="32" x14ac:dyDescent="0.2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 s="10">
        <v>41908.065972222219</v>
      </c>
      <c r="J3722" s="10">
        <v>41880.061006944445</v>
      </c>
      <c r="K3722" t="b">
        <v>0</v>
      </c>
      <c r="L3722">
        <v>87</v>
      </c>
      <c r="M3722" t="b">
        <v>1</v>
      </c>
      <c r="N3722" t="s">
        <v>8269</v>
      </c>
      <c r="O3722">
        <f t="shared" ref="O3722:O3785" si="177">ROUND(E3722/D3722*100,0)</f>
        <v>102</v>
      </c>
      <c r="P3722" s="6">
        <f t="shared" ref="P3722:P3785" si="178">IFERROR(ROUND(E3722/L3722,2),"0")</f>
        <v>58.62</v>
      </c>
      <c r="Q3722" s="12" t="s">
        <v>8315</v>
      </c>
      <c r="R3722" t="s">
        <v>8316</v>
      </c>
      <c r="S3722">
        <f t="shared" ref="S3722:S3785" si="179">YEAR(J3722)</f>
        <v>2014</v>
      </c>
    </row>
    <row r="3723" spans="1:19" ht="32" x14ac:dyDescent="0.2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 s="10">
        <v>42010.25</v>
      </c>
      <c r="J3723" s="10">
        <v>41993.824340277773</v>
      </c>
      <c r="K3723" t="b">
        <v>0</v>
      </c>
      <c r="L3723">
        <v>46</v>
      </c>
      <c r="M3723" t="b">
        <v>1</v>
      </c>
      <c r="N3723" t="s">
        <v>8269</v>
      </c>
      <c r="O3723">
        <f t="shared" si="177"/>
        <v>101</v>
      </c>
      <c r="P3723" s="6">
        <f t="shared" si="178"/>
        <v>110.22</v>
      </c>
      <c r="Q3723" s="12" t="s">
        <v>8315</v>
      </c>
      <c r="R3723" t="s">
        <v>8316</v>
      </c>
      <c r="S3723">
        <f t="shared" si="179"/>
        <v>2014</v>
      </c>
    </row>
    <row r="3724" spans="1:19" ht="32" x14ac:dyDescent="0.2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 s="10">
        <v>41263.499131944445</v>
      </c>
      <c r="J3724" s="10">
        <v>41233.499131944445</v>
      </c>
      <c r="K3724" t="b">
        <v>1</v>
      </c>
      <c r="L3724">
        <v>302</v>
      </c>
      <c r="M3724" t="b">
        <v>1</v>
      </c>
      <c r="N3724" t="s">
        <v>8269</v>
      </c>
      <c r="O3724">
        <f t="shared" si="177"/>
        <v>189</v>
      </c>
      <c r="P3724" s="6">
        <f t="shared" si="178"/>
        <v>31.21</v>
      </c>
      <c r="Q3724" s="12" t="s">
        <v>8315</v>
      </c>
      <c r="R3724" t="s">
        <v>8316</v>
      </c>
      <c r="S3724">
        <f t="shared" si="179"/>
        <v>2012</v>
      </c>
    </row>
    <row r="3725" spans="1:19" ht="16" x14ac:dyDescent="0.2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 s="10">
        <v>41477.839722222227</v>
      </c>
      <c r="J3725" s="10">
        <v>41447.839722222227</v>
      </c>
      <c r="K3725" t="b">
        <v>1</v>
      </c>
      <c r="L3725">
        <v>69</v>
      </c>
      <c r="M3725" t="b">
        <v>1</v>
      </c>
      <c r="N3725" t="s">
        <v>8269</v>
      </c>
      <c r="O3725">
        <f t="shared" si="177"/>
        <v>114</v>
      </c>
      <c r="P3725" s="6">
        <f t="shared" si="178"/>
        <v>82.61</v>
      </c>
      <c r="Q3725" s="12" t="s">
        <v>8315</v>
      </c>
      <c r="R3725" t="s">
        <v>8316</v>
      </c>
      <c r="S3725">
        <f t="shared" si="179"/>
        <v>2013</v>
      </c>
    </row>
    <row r="3726" spans="1:19" ht="32" x14ac:dyDescent="0.2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 s="10">
        <v>40591.886886574073</v>
      </c>
      <c r="J3726" s="10">
        <v>40531.886886574073</v>
      </c>
      <c r="K3726" t="b">
        <v>1</v>
      </c>
      <c r="L3726">
        <v>60</v>
      </c>
      <c r="M3726" t="b">
        <v>1</v>
      </c>
      <c r="N3726" t="s">
        <v>8269</v>
      </c>
      <c r="O3726">
        <f t="shared" si="177"/>
        <v>110</v>
      </c>
      <c r="P3726" s="6">
        <f t="shared" si="178"/>
        <v>91.3</v>
      </c>
      <c r="Q3726" s="12" t="s">
        <v>8315</v>
      </c>
      <c r="R3726" t="s">
        <v>8316</v>
      </c>
      <c r="S3726">
        <f t="shared" si="179"/>
        <v>2010</v>
      </c>
    </row>
    <row r="3727" spans="1:19" ht="32" x14ac:dyDescent="0.2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 s="10">
        <v>41848.605057870373</v>
      </c>
      <c r="J3727" s="10">
        <v>41827.605057870373</v>
      </c>
      <c r="K3727" t="b">
        <v>1</v>
      </c>
      <c r="L3727">
        <v>82</v>
      </c>
      <c r="M3727" t="b">
        <v>1</v>
      </c>
      <c r="N3727" t="s">
        <v>8269</v>
      </c>
      <c r="O3727">
        <f t="shared" si="177"/>
        <v>104</v>
      </c>
      <c r="P3727" s="6">
        <f t="shared" si="178"/>
        <v>63.11</v>
      </c>
      <c r="Q3727" s="12" t="s">
        <v>8315</v>
      </c>
      <c r="R3727" t="s">
        <v>8316</v>
      </c>
      <c r="S3727">
        <f t="shared" si="179"/>
        <v>2014</v>
      </c>
    </row>
    <row r="3728" spans="1:19" ht="32" x14ac:dyDescent="0.2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 s="10">
        <v>42796.805034722223</v>
      </c>
      <c r="J3728" s="10">
        <v>42766.805034722223</v>
      </c>
      <c r="K3728" t="b">
        <v>0</v>
      </c>
      <c r="L3728">
        <v>61</v>
      </c>
      <c r="M3728" t="b">
        <v>1</v>
      </c>
      <c r="N3728" t="s">
        <v>8269</v>
      </c>
      <c r="O3728">
        <f t="shared" si="177"/>
        <v>119</v>
      </c>
      <c r="P3728" s="6">
        <f t="shared" si="178"/>
        <v>97.38</v>
      </c>
      <c r="Q3728" s="12" t="s">
        <v>8315</v>
      </c>
      <c r="R3728" t="s">
        <v>8316</v>
      </c>
      <c r="S3728">
        <f t="shared" si="179"/>
        <v>2017</v>
      </c>
    </row>
    <row r="3729" spans="1:19" ht="32" x14ac:dyDescent="0.2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 s="10">
        <v>42338.714328703703</v>
      </c>
      <c r="J3729" s="10">
        <v>42303.672662037032</v>
      </c>
      <c r="K3729" t="b">
        <v>1</v>
      </c>
      <c r="L3729">
        <v>73</v>
      </c>
      <c r="M3729" t="b">
        <v>1</v>
      </c>
      <c r="N3729" t="s">
        <v>8269</v>
      </c>
      <c r="O3729">
        <f t="shared" si="177"/>
        <v>109</v>
      </c>
      <c r="P3729" s="6">
        <f t="shared" si="178"/>
        <v>74.819999999999993</v>
      </c>
      <c r="Q3729" s="12" t="s">
        <v>8315</v>
      </c>
      <c r="R3729" t="s">
        <v>8316</v>
      </c>
      <c r="S3729">
        <f t="shared" si="179"/>
        <v>2015</v>
      </c>
    </row>
    <row r="3730" spans="1:19" ht="32" x14ac:dyDescent="0.2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 s="10">
        <v>41961.724606481483</v>
      </c>
      <c r="J3730" s="10">
        <v>41931.682939814811</v>
      </c>
      <c r="K3730" t="b">
        <v>1</v>
      </c>
      <c r="L3730">
        <v>100</v>
      </c>
      <c r="M3730" t="b">
        <v>1</v>
      </c>
      <c r="N3730" t="s">
        <v>8269</v>
      </c>
      <c r="O3730">
        <f t="shared" si="177"/>
        <v>109</v>
      </c>
      <c r="P3730" s="6">
        <f t="shared" si="178"/>
        <v>54.3</v>
      </c>
      <c r="Q3730" s="12" t="s">
        <v>8315</v>
      </c>
      <c r="R3730" t="s">
        <v>8316</v>
      </c>
      <c r="S3730">
        <f t="shared" si="179"/>
        <v>2014</v>
      </c>
    </row>
    <row r="3731" spans="1:19" ht="32" x14ac:dyDescent="0.2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 s="10">
        <v>42249.019733796296</v>
      </c>
      <c r="J3731" s="10">
        <v>42219.019733796296</v>
      </c>
      <c r="K3731" t="b">
        <v>0</v>
      </c>
      <c r="L3731">
        <v>47</v>
      </c>
      <c r="M3731" t="b">
        <v>1</v>
      </c>
      <c r="N3731" t="s">
        <v>8269</v>
      </c>
      <c r="O3731">
        <f t="shared" si="177"/>
        <v>122</v>
      </c>
      <c r="P3731" s="6">
        <f t="shared" si="178"/>
        <v>129.36000000000001</v>
      </c>
      <c r="Q3731" s="12" t="s">
        <v>8315</v>
      </c>
      <c r="R3731" t="s">
        <v>8316</v>
      </c>
      <c r="S3731">
        <f t="shared" si="179"/>
        <v>2015</v>
      </c>
    </row>
    <row r="3732" spans="1:19" ht="32" x14ac:dyDescent="0.2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 s="10">
        <v>42283.697754629626</v>
      </c>
      <c r="J3732" s="10">
        <v>42248.697754629626</v>
      </c>
      <c r="K3732" t="b">
        <v>0</v>
      </c>
      <c r="L3732">
        <v>65</v>
      </c>
      <c r="M3732" t="b">
        <v>1</v>
      </c>
      <c r="N3732" t="s">
        <v>8269</v>
      </c>
      <c r="O3732">
        <f t="shared" si="177"/>
        <v>105</v>
      </c>
      <c r="P3732" s="6">
        <f t="shared" si="178"/>
        <v>80.400000000000006</v>
      </c>
      <c r="Q3732" s="12" t="s">
        <v>8315</v>
      </c>
      <c r="R3732" t="s">
        <v>8316</v>
      </c>
      <c r="S3732">
        <f t="shared" si="179"/>
        <v>2015</v>
      </c>
    </row>
    <row r="3733" spans="1:19" ht="32" x14ac:dyDescent="0.2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 s="10">
        <v>41854.958333333336</v>
      </c>
      <c r="J3733" s="10">
        <v>41827.674143518518</v>
      </c>
      <c r="K3733" t="b">
        <v>0</v>
      </c>
      <c r="L3733">
        <v>63</v>
      </c>
      <c r="M3733" t="b">
        <v>1</v>
      </c>
      <c r="N3733" t="s">
        <v>8269</v>
      </c>
      <c r="O3733">
        <f t="shared" si="177"/>
        <v>100</v>
      </c>
      <c r="P3733" s="6">
        <f t="shared" si="178"/>
        <v>79.62</v>
      </c>
      <c r="Q3733" s="12" t="s">
        <v>8315</v>
      </c>
      <c r="R3733" t="s">
        <v>8316</v>
      </c>
      <c r="S3733">
        <f t="shared" si="179"/>
        <v>2014</v>
      </c>
    </row>
    <row r="3734" spans="1:19" ht="32" x14ac:dyDescent="0.2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 s="10">
        <v>41843.458333333336</v>
      </c>
      <c r="J3734" s="10">
        <v>41806.395428240743</v>
      </c>
      <c r="K3734" t="b">
        <v>0</v>
      </c>
      <c r="L3734">
        <v>54</v>
      </c>
      <c r="M3734" t="b">
        <v>1</v>
      </c>
      <c r="N3734" t="s">
        <v>8269</v>
      </c>
      <c r="O3734">
        <f t="shared" si="177"/>
        <v>101</v>
      </c>
      <c r="P3734" s="6">
        <f t="shared" si="178"/>
        <v>93.61</v>
      </c>
      <c r="Q3734" s="12" t="s">
        <v>8315</v>
      </c>
      <c r="R3734" t="s">
        <v>8316</v>
      </c>
      <c r="S3734">
        <f t="shared" si="179"/>
        <v>2014</v>
      </c>
    </row>
    <row r="3735" spans="1:19" ht="32" x14ac:dyDescent="0.2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 s="10">
        <v>42552.958333333328</v>
      </c>
      <c r="J3735" s="10">
        <v>42495.992800925931</v>
      </c>
      <c r="K3735" t="b">
        <v>0</v>
      </c>
      <c r="L3735">
        <v>70</v>
      </c>
      <c r="M3735" t="b">
        <v>1</v>
      </c>
      <c r="N3735" t="s">
        <v>8269</v>
      </c>
      <c r="O3735">
        <f t="shared" si="177"/>
        <v>108</v>
      </c>
      <c r="P3735" s="6">
        <f t="shared" si="178"/>
        <v>76.8</v>
      </c>
      <c r="Q3735" s="12" t="s">
        <v>8315</v>
      </c>
      <c r="R3735" t="s">
        <v>8316</v>
      </c>
      <c r="S3735">
        <f t="shared" si="179"/>
        <v>2016</v>
      </c>
    </row>
    <row r="3736" spans="1:19" ht="32" x14ac:dyDescent="0.2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 s="10">
        <v>41883.665972222225</v>
      </c>
      <c r="J3736" s="10">
        <v>41866.025347222225</v>
      </c>
      <c r="K3736" t="b">
        <v>0</v>
      </c>
      <c r="L3736">
        <v>68</v>
      </c>
      <c r="M3736" t="b">
        <v>1</v>
      </c>
      <c r="N3736" t="s">
        <v>8269</v>
      </c>
      <c r="O3736">
        <f t="shared" si="177"/>
        <v>113</v>
      </c>
      <c r="P3736" s="6">
        <f t="shared" si="178"/>
        <v>83.43</v>
      </c>
      <c r="Q3736" s="12" t="s">
        <v>8315</v>
      </c>
      <c r="R3736" t="s">
        <v>8316</v>
      </c>
      <c r="S3736">
        <f t="shared" si="179"/>
        <v>2014</v>
      </c>
    </row>
    <row r="3737" spans="1:19" ht="32" x14ac:dyDescent="0.2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 s="10">
        <v>42750.041435185187</v>
      </c>
      <c r="J3737" s="10">
        <v>42690.041435185187</v>
      </c>
      <c r="K3737" t="b">
        <v>0</v>
      </c>
      <c r="L3737">
        <v>54</v>
      </c>
      <c r="M3737" t="b">
        <v>1</v>
      </c>
      <c r="N3737" t="s">
        <v>8269</v>
      </c>
      <c r="O3737">
        <f t="shared" si="177"/>
        <v>104</v>
      </c>
      <c r="P3737" s="6">
        <f t="shared" si="178"/>
        <v>96.2</v>
      </c>
      <c r="Q3737" s="12" t="s">
        <v>8315</v>
      </c>
      <c r="R3737" t="s">
        <v>8316</v>
      </c>
      <c r="S3737">
        <f t="shared" si="179"/>
        <v>2016</v>
      </c>
    </row>
    <row r="3738" spans="1:19" ht="32" x14ac:dyDescent="0.2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 s="10">
        <v>41872.686111111107</v>
      </c>
      <c r="J3738" s="10">
        <v>41851.541585648149</v>
      </c>
      <c r="K3738" t="b">
        <v>0</v>
      </c>
      <c r="L3738">
        <v>37</v>
      </c>
      <c r="M3738" t="b">
        <v>1</v>
      </c>
      <c r="N3738" t="s">
        <v>8269</v>
      </c>
      <c r="O3738">
        <f t="shared" si="177"/>
        <v>106</v>
      </c>
      <c r="P3738" s="6">
        <f t="shared" si="178"/>
        <v>143.11000000000001</v>
      </c>
      <c r="Q3738" s="12" t="s">
        <v>8315</v>
      </c>
      <c r="R3738" t="s">
        <v>8316</v>
      </c>
      <c r="S3738">
        <f t="shared" si="179"/>
        <v>2014</v>
      </c>
    </row>
    <row r="3739" spans="1:19" ht="32" x14ac:dyDescent="0.2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 s="10">
        <v>41831.677083333336</v>
      </c>
      <c r="J3739" s="10">
        <v>41809.12300925926</v>
      </c>
      <c r="K3739" t="b">
        <v>0</v>
      </c>
      <c r="L3739">
        <v>82</v>
      </c>
      <c r="M3739" t="b">
        <v>1</v>
      </c>
      <c r="N3739" t="s">
        <v>8269</v>
      </c>
      <c r="O3739">
        <f t="shared" si="177"/>
        <v>105</v>
      </c>
      <c r="P3739" s="6">
        <f t="shared" si="178"/>
        <v>64.16</v>
      </c>
      <c r="Q3739" s="12" t="s">
        <v>8315</v>
      </c>
      <c r="R3739" t="s">
        <v>8316</v>
      </c>
      <c r="S3739">
        <f t="shared" si="179"/>
        <v>2014</v>
      </c>
    </row>
    <row r="3740" spans="1:19" ht="32" x14ac:dyDescent="0.2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 s="10">
        <v>42605.130057870367</v>
      </c>
      <c r="J3740" s="10">
        <v>42575.130057870367</v>
      </c>
      <c r="K3740" t="b">
        <v>0</v>
      </c>
      <c r="L3740">
        <v>93</v>
      </c>
      <c r="M3740" t="b">
        <v>1</v>
      </c>
      <c r="N3740" t="s">
        <v>8269</v>
      </c>
      <c r="O3740">
        <f t="shared" si="177"/>
        <v>102</v>
      </c>
      <c r="P3740" s="6">
        <f t="shared" si="178"/>
        <v>55.01</v>
      </c>
      <c r="Q3740" s="12" t="s">
        <v>8315</v>
      </c>
      <c r="R3740" t="s">
        <v>8316</v>
      </c>
      <c r="S3740">
        <f t="shared" si="179"/>
        <v>2016</v>
      </c>
    </row>
    <row r="3741" spans="1:19" ht="32" x14ac:dyDescent="0.2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 s="10">
        <v>41783.875</v>
      </c>
      <c r="J3741" s="10">
        <v>41753.635775462964</v>
      </c>
      <c r="K3741" t="b">
        <v>0</v>
      </c>
      <c r="L3741">
        <v>72</v>
      </c>
      <c r="M3741" t="b">
        <v>1</v>
      </c>
      <c r="N3741" t="s">
        <v>8269</v>
      </c>
      <c r="O3741">
        <f t="shared" si="177"/>
        <v>113</v>
      </c>
      <c r="P3741" s="6">
        <f t="shared" si="178"/>
        <v>78.260000000000005</v>
      </c>
      <c r="Q3741" s="12" t="s">
        <v>8315</v>
      </c>
      <c r="R3741" t="s">
        <v>8316</v>
      </c>
      <c r="S3741">
        <f t="shared" si="179"/>
        <v>2014</v>
      </c>
    </row>
    <row r="3742" spans="1:19" ht="32" x14ac:dyDescent="0.2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 s="10">
        <v>41944.720833333333</v>
      </c>
      <c r="J3742" s="10">
        <v>41915.762835648144</v>
      </c>
      <c r="K3742" t="b">
        <v>0</v>
      </c>
      <c r="L3742">
        <v>72</v>
      </c>
      <c r="M3742" t="b">
        <v>1</v>
      </c>
      <c r="N3742" t="s">
        <v>8269</v>
      </c>
      <c r="O3742">
        <f t="shared" si="177"/>
        <v>107</v>
      </c>
      <c r="P3742" s="6">
        <f t="shared" si="178"/>
        <v>74.209999999999994</v>
      </c>
      <c r="Q3742" s="12" t="s">
        <v>8315</v>
      </c>
      <c r="R3742" t="s">
        <v>8316</v>
      </c>
      <c r="S3742">
        <f t="shared" si="179"/>
        <v>2014</v>
      </c>
    </row>
    <row r="3743" spans="1:19" ht="16" x14ac:dyDescent="0.2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 s="10">
        <v>42278.6252662037</v>
      </c>
      <c r="J3743" s="10">
        <v>42243.6252662037</v>
      </c>
      <c r="K3743" t="b">
        <v>0</v>
      </c>
      <c r="L3743">
        <v>204</v>
      </c>
      <c r="M3743" t="b">
        <v>1</v>
      </c>
      <c r="N3743" t="s">
        <v>8269</v>
      </c>
      <c r="O3743">
        <f t="shared" si="177"/>
        <v>156</v>
      </c>
      <c r="P3743" s="6">
        <f t="shared" si="178"/>
        <v>38.28</v>
      </c>
      <c r="Q3743" s="12" t="s">
        <v>8315</v>
      </c>
      <c r="R3743" t="s">
        <v>8316</v>
      </c>
      <c r="S3743">
        <f t="shared" si="179"/>
        <v>2015</v>
      </c>
    </row>
    <row r="3744" spans="1:19" ht="32" x14ac:dyDescent="0.2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 s="10">
        <v>42046.708333333328</v>
      </c>
      <c r="J3744" s="10">
        <v>42016.050451388888</v>
      </c>
      <c r="K3744" t="b">
        <v>0</v>
      </c>
      <c r="L3744">
        <v>53</v>
      </c>
      <c r="M3744" t="b">
        <v>1</v>
      </c>
      <c r="N3744" t="s">
        <v>8269</v>
      </c>
      <c r="O3744">
        <f t="shared" si="177"/>
        <v>113</v>
      </c>
      <c r="P3744" s="6">
        <f t="shared" si="178"/>
        <v>107</v>
      </c>
      <c r="Q3744" s="12" t="s">
        <v>8315</v>
      </c>
      <c r="R3744" t="s">
        <v>8316</v>
      </c>
      <c r="S3744">
        <f t="shared" si="179"/>
        <v>2015</v>
      </c>
    </row>
    <row r="3745" spans="1:19" ht="32" x14ac:dyDescent="0.2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 s="10">
        <v>42012.688611111109</v>
      </c>
      <c r="J3745" s="10">
        <v>41982.688611111109</v>
      </c>
      <c r="K3745" t="b">
        <v>0</v>
      </c>
      <c r="L3745">
        <v>41</v>
      </c>
      <c r="M3745" t="b">
        <v>1</v>
      </c>
      <c r="N3745" t="s">
        <v>8269</v>
      </c>
      <c r="O3745">
        <f t="shared" si="177"/>
        <v>100</v>
      </c>
      <c r="P3745" s="6">
        <f t="shared" si="178"/>
        <v>122.54</v>
      </c>
      <c r="Q3745" s="12" t="s">
        <v>8315</v>
      </c>
      <c r="R3745" t="s">
        <v>8316</v>
      </c>
      <c r="S3745">
        <f t="shared" si="179"/>
        <v>2014</v>
      </c>
    </row>
    <row r="3746" spans="1:19" ht="32" x14ac:dyDescent="0.2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 s="10">
        <v>41932.333726851852</v>
      </c>
      <c r="J3746" s="10">
        <v>41902.333726851852</v>
      </c>
      <c r="K3746" t="b">
        <v>0</v>
      </c>
      <c r="L3746">
        <v>73</v>
      </c>
      <c r="M3746" t="b">
        <v>1</v>
      </c>
      <c r="N3746" t="s">
        <v>8269</v>
      </c>
      <c r="O3746">
        <f t="shared" si="177"/>
        <v>100</v>
      </c>
      <c r="P3746" s="6">
        <f t="shared" si="178"/>
        <v>68.53</v>
      </c>
      <c r="Q3746" s="12" t="s">
        <v>8315</v>
      </c>
      <c r="R3746" t="s">
        <v>8316</v>
      </c>
      <c r="S3746">
        <f t="shared" si="179"/>
        <v>2014</v>
      </c>
    </row>
    <row r="3747" spans="1:19" ht="32" x14ac:dyDescent="0.2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 s="10">
        <v>41799.726979166662</v>
      </c>
      <c r="J3747" s="10">
        <v>41789.726979166662</v>
      </c>
      <c r="K3747" t="b">
        <v>0</v>
      </c>
      <c r="L3747">
        <v>57</v>
      </c>
      <c r="M3747" t="b">
        <v>1</v>
      </c>
      <c r="N3747" t="s">
        <v>8269</v>
      </c>
      <c r="O3747">
        <f t="shared" si="177"/>
        <v>144</v>
      </c>
      <c r="P3747" s="6">
        <f t="shared" si="178"/>
        <v>126.67</v>
      </c>
      <c r="Q3747" s="12" t="s">
        <v>8315</v>
      </c>
      <c r="R3747" t="s">
        <v>8316</v>
      </c>
      <c r="S3747">
        <f t="shared" si="179"/>
        <v>2014</v>
      </c>
    </row>
    <row r="3748" spans="1:19" ht="32" x14ac:dyDescent="0.2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 s="10">
        <v>42203.290972222225</v>
      </c>
      <c r="J3748" s="10">
        <v>42173.803217592591</v>
      </c>
      <c r="K3748" t="b">
        <v>0</v>
      </c>
      <c r="L3748">
        <v>79</v>
      </c>
      <c r="M3748" t="b">
        <v>1</v>
      </c>
      <c r="N3748" t="s">
        <v>8269</v>
      </c>
      <c r="O3748">
        <f t="shared" si="177"/>
        <v>116</v>
      </c>
      <c r="P3748" s="6">
        <f t="shared" si="178"/>
        <v>73.58</v>
      </c>
      <c r="Q3748" s="12" t="s">
        <v>8315</v>
      </c>
      <c r="R3748" t="s">
        <v>8316</v>
      </c>
      <c r="S3748">
        <f t="shared" si="179"/>
        <v>2015</v>
      </c>
    </row>
    <row r="3749" spans="1:19" ht="32" x14ac:dyDescent="0.2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 s="10">
        <v>42767.957638888889</v>
      </c>
      <c r="J3749" s="10">
        <v>42737.910138888888</v>
      </c>
      <c r="K3749" t="b">
        <v>0</v>
      </c>
      <c r="L3749">
        <v>46</v>
      </c>
      <c r="M3749" t="b">
        <v>1</v>
      </c>
      <c r="N3749" t="s">
        <v>8269</v>
      </c>
      <c r="O3749">
        <f t="shared" si="177"/>
        <v>106</v>
      </c>
      <c r="P3749" s="6">
        <f t="shared" si="178"/>
        <v>115.02</v>
      </c>
      <c r="Q3749" s="12" t="s">
        <v>8315</v>
      </c>
      <c r="R3749" t="s">
        <v>8316</v>
      </c>
      <c r="S3749">
        <f t="shared" si="179"/>
        <v>2017</v>
      </c>
    </row>
    <row r="3750" spans="1:19" ht="32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42416.249305555553</v>
      </c>
      <c r="J3750" s="10">
        <v>42395.706435185188</v>
      </c>
      <c r="K3750" t="b">
        <v>0</v>
      </c>
      <c r="L3750">
        <v>52</v>
      </c>
      <c r="M3750" t="b">
        <v>1</v>
      </c>
      <c r="N3750" t="s">
        <v>8303</v>
      </c>
      <c r="O3750">
        <f t="shared" si="177"/>
        <v>104</v>
      </c>
      <c r="P3750" s="6">
        <f t="shared" si="178"/>
        <v>99.54</v>
      </c>
      <c r="Q3750" s="12" t="s">
        <v>8315</v>
      </c>
      <c r="R3750" t="s">
        <v>8357</v>
      </c>
      <c r="S3750">
        <f t="shared" si="179"/>
        <v>2016</v>
      </c>
    </row>
    <row r="3751" spans="1:19" ht="32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42489.165972222225</v>
      </c>
      <c r="J3751" s="10">
        <v>42458.127175925925</v>
      </c>
      <c r="K3751" t="b">
        <v>0</v>
      </c>
      <c r="L3751">
        <v>7</v>
      </c>
      <c r="M3751" t="b">
        <v>1</v>
      </c>
      <c r="N3751" t="s">
        <v>8303</v>
      </c>
      <c r="O3751">
        <f t="shared" si="177"/>
        <v>105</v>
      </c>
      <c r="P3751" s="6">
        <f t="shared" si="178"/>
        <v>75</v>
      </c>
      <c r="Q3751" s="12" t="s">
        <v>8315</v>
      </c>
      <c r="R3751" t="s">
        <v>8357</v>
      </c>
      <c r="S3751">
        <f t="shared" si="179"/>
        <v>2016</v>
      </c>
    </row>
    <row r="3752" spans="1:19" ht="80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42045.332638888889</v>
      </c>
      <c r="J3752" s="10">
        <v>42016.981574074074</v>
      </c>
      <c r="K3752" t="b">
        <v>0</v>
      </c>
      <c r="L3752">
        <v>28</v>
      </c>
      <c r="M3752" t="b">
        <v>1</v>
      </c>
      <c r="N3752" t="s">
        <v>8303</v>
      </c>
      <c r="O3752">
        <f t="shared" si="177"/>
        <v>100</v>
      </c>
      <c r="P3752" s="6">
        <f t="shared" si="178"/>
        <v>215.25</v>
      </c>
      <c r="Q3752" s="12" t="s">
        <v>8315</v>
      </c>
      <c r="R3752" t="s">
        <v>8357</v>
      </c>
      <c r="S3752">
        <f t="shared" si="179"/>
        <v>2015</v>
      </c>
    </row>
    <row r="3753" spans="1:19" ht="32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42462.993900462963</v>
      </c>
      <c r="J3753" s="10">
        <v>42403.035567129627</v>
      </c>
      <c r="K3753" t="b">
        <v>0</v>
      </c>
      <c r="L3753">
        <v>11</v>
      </c>
      <c r="M3753" t="b">
        <v>1</v>
      </c>
      <c r="N3753" t="s">
        <v>8303</v>
      </c>
      <c r="O3753">
        <f t="shared" si="177"/>
        <v>133</v>
      </c>
      <c r="P3753" s="6">
        <f t="shared" si="178"/>
        <v>120.55</v>
      </c>
      <c r="Q3753" s="12" t="s">
        <v>8315</v>
      </c>
      <c r="R3753" t="s">
        <v>8357</v>
      </c>
      <c r="S3753">
        <f t="shared" si="179"/>
        <v>2016</v>
      </c>
    </row>
    <row r="3754" spans="1:19" ht="32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42659.875</v>
      </c>
      <c r="J3754" s="10">
        <v>42619.802488425921</v>
      </c>
      <c r="K3754" t="b">
        <v>0</v>
      </c>
      <c r="L3754">
        <v>15</v>
      </c>
      <c r="M3754" t="b">
        <v>1</v>
      </c>
      <c r="N3754" t="s">
        <v>8303</v>
      </c>
      <c r="O3754">
        <f t="shared" si="177"/>
        <v>113</v>
      </c>
      <c r="P3754" s="6">
        <f t="shared" si="178"/>
        <v>37.67</v>
      </c>
      <c r="Q3754" s="12" t="s">
        <v>8315</v>
      </c>
      <c r="R3754" t="s">
        <v>8357</v>
      </c>
      <c r="S3754">
        <f t="shared" si="179"/>
        <v>2016</v>
      </c>
    </row>
    <row r="3755" spans="1:19" ht="32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42158</v>
      </c>
      <c r="J3755" s="10">
        <v>42128.824074074073</v>
      </c>
      <c r="K3755" t="b">
        <v>0</v>
      </c>
      <c r="L3755">
        <v>30</v>
      </c>
      <c r="M3755" t="b">
        <v>1</v>
      </c>
      <c r="N3755" t="s">
        <v>8303</v>
      </c>
      <c r="O3755">
        <f t="shared" si="177"/>
        <v>103</v>
      </c>
      <c r="P3755" s="6">
        <f t="shared" si="178"/>
        <v>172.23</v>
      </c>
      <c r="Q3755" s="12" t="s">
        <v>8315</v>
      </c>
      <c r="R3755" t="s">
        <v>8357</v>
      </c>
      <c r="S3755">
        <f t="shared" si="179"/>
        <v>2015</v>
      </c>
    </row>
    <row r="3756" spans="1:19" ht="32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41846.207638888889</v>
      </c>
      <c r="J3756" s="10">
        <v>41808.881215277775</v>
      </c>
      <c r="K3756" t="b">
        <v>0</v>
      </c>
      <c r="L3756">
        <v>27</v>
      </c>
      <c r="M3756" t="b">
        <v>1</v>
      </c>
      <c r="N3756" t="s">
        <v>8303</v>
      </c>
      <c r="O3756">
        <f t="shared" si="177"/>
        <v>120</v>
      </c>
      <c r="P3756" s="6">
        <f t="shared" si="178"/>
        <v>111.11</v>
      </c>
      <c r="Q3756" s="12" t="s">
        <v>8315</v>
      </c>
      <c r="R3756" t="s">
        <v>8357</v>
      </c>
      <c r="S3756">
        <f t="shared" si="179"/>
        <v>2014</v>
      </c>
    </row>
    <row r="3757" spans="1:19" ht="32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42475.866979166662</v>
      </c>
      <c r="J3757" s="10">
        <v>42445.866979166662</v>
      </c>
      <c r="K3757" t="b">
        <v>0</v>
      </c>
      <c r="L3757">
        <v>28</v>
      </c>
      <c r="M3757" t="b">
        <v>1</v>
      </c>
      <c r="N3757" t="s">
        <v>8303</v>
      </c>
      <c r="O3757">
        <f t="shared" si="177"/>
        <v>130</v>
      </c>
      <c r="P3757" s="6">
        <f t="shared" si="178"/>
        <v>25.46</v>
      </c>
      <c r="Q3757" s="12" t="s">
        <v>8315</v>
      </c>
      <c r="R3757" t="s">
        <v>8357</v>
      </c>
      <c r="S3757">
        <f t="shared" si="179"/>
        <v>2016</v>
      </c>
    </row>
    <row r="3758" spans="1:19" ht="32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41801.814791666664</v>
      </c>
      <c r="J3758" s="10">
        <v>41771.814791666664</v>
      </c>
      <c r="K3758" t="b">
        <v>0</v>
      </c>
      <c r="L3758">
        <v>17</v>
      </c>
      <c r="M3758" t="b">
        <v>1</v>
      </c>
      <c r="N3758" t="s">
        <v>8303</v>
      </c>
      <c r="O3758">
        <f t="shared" si="177"/>
        <v>101</v>
      </c>
      <c r="P3758" s="6">
        <f t="shared" si="178"/>
        <v>267.64999999999998</v>
      </c>
      <c r="Q3758" s="12" t="s">
        <v>8315</v>
      </c>
      <c r="R3758" t="s">
        <v>8357</v>
      </c>
      <c r="S3758">
        <f t="shared" si="179"/>
        <v>2014</v>
      </c>
    </row>
    <row r="3759" spans="1:19" ht="32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41974.850868055553</v>
      </c>
      <c r="J3759" s="10">
        <v>41954.850868055553</v>
      </c>
      <c r="K3759" t="b">
        <v>0</v>
      </c>
      <c r="L3759">
        <v>50</v>
      </c>
      <c r="M3759" t="b">
        <v>1</v>
      </c>
      <c r="N3759" t="s">
        <v>8303</v>
      </c>
      <c r="O3759">
        <f t="shared" si="177"/>
        <v>109</v>
      </c>
      <c r="P3759" s="6">
        <f t="shared" si="178"/>
        <v>75.959999999999994</v>
      </c>
      <c r="Q3759" s="12" t="s">
        <v>8315</v>
      </c>
      <c r="R3759" t="s">
        <v>8357</v>
      </c>
      <c r="S3759">
        <f t="shared" si="179"/>
        <v>2014</v>
      </c>
    </row>
    <row r="3760" spans="1:19" ht="16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41778.208333333336</v>
      </c>
      <c r="J3760" s="10">
        <v>41747.471504629633</v>
      </c>
      <c r="K3760" t="b">
        <v>0</v>
      </c>
      <c r="L3760">
        <v>26</v>
      </c>
      <c r="M3760" t="b">
        <v>1</v>
      </c>
      <c r="N3760" t="s">
        <v>8303</v>
      </c>
      <c r="O3760">
        <f t="shared" si="177"/>
        <v>102</v>
      </c>
      <c r="P3760" s="6">
        <f t="shared" si="178"/>
        <v>59.04</v>
      </c>
      <c r="Q3760" s="12" t="s">
        <v>8315</v>
      </c>
      <c r="R3760" t="s">
        <v>8357</v>
      </c>
      <c r="S3760">
        <f t="shared" si="179"/>
        <v>2014</v>
      </c>
    </row>
    <row r="3761" spans="1:19" ht="16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42242.108252314814</v>
      </c>
      <c r="J3761" s="10">
        <v>42182.108252314814</v>
      </c>
      <c r="K3761" t="b">
        <v>0</v>
      </c>
      <c r="L3761">
        <v>88</v>
      </c>
      <c r="M3761" t="b">
        <v>1</v>
      </c>
      <c r="N3761" t="s">
        <v>8303</v>
      </c>
      <c r="O3761">
        <f t="shared" si="177"/>
        <v>110</v>
      </c>
      <c r="P3761" s="6">
        <f t="shared" si="178"/>
        <v>50.11</v>
      </c>
      <c r="Q3761" s="12" t="s">
        <v>8315</v>
      </c>
      <c r="R3761" t="s">
        <v>8357</v>
      </c>
      <c r="S3761">
        <f t="shared" si="179"/>
        <v>2015</v>
      </c>
    </row>
    <row r="3762" spans="1:19" ht="32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41764.525300925925</v>
      </c>
      <c r="J3762" s="10">
        <v>41739.525300925925</v>
      </c>
      <c r="K3762" t="b">
        <v>0</v>
      </c>
      <c r="L3762">
        <v>91</v>
      </c>
      <c r="M3762" t="b">
        <v>1</v>
      </c>
      <c r="N3762" t="s">
        <v>8303</v>
      </c>
      <c r="O3762">
        <f t="shared" si="177"/>
        <v>101</v>
      </c>
      <c r="P3762" s="6">
        <f t="shared" si="178"/>
        <v>55.5</v>
      </c>
      <c r="Q3762" s="12" t="s">
        <v>8315</v>
      </c>
      <c r="R3762" t="s">
        <v>8357</v>
      </c>
      <c r="S3762">
        <f t="shared" si="179"/>
        <v>2014</v>
      </c>
    </row>
    <row r="3763" spans="1:19" ht="32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42226.958333333328</v>
      </c>
      <c r="J3763" s="10">
        <v>42173.466863425929</v>
      </c>
      <c r="K3763" t="b">
        <v>0</v>
      </c>
      <c r="L3763">
        <v>3</v>
      </c>
      <c r="M3763" t="b">
        <v>1</v>
      </c>
      <c r="N3763" t="s">
        <v>8303</v>
      </c>
      <c r="O3763">
        <f t="shared" si="177"/>
        <v>100</v>
      </c>
      <c r="P3763" s="6">
        <f t="shared" si="178"/>
        <v>166.67</v>
      </c>
      <c r="Q3763" s="12" t="s">
        <v>8315</v>
      </c>
      <c r="R3763" t="s">
        <v>8357</v>
      </c>
      <c r="S3763">
        <f t="shared" si="179"/>
        <v>2015</v>
      </c>
    </row>
    <row r="3764" spans="1:19" ht="32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42218.813530092593</v>
      </c>
      <c r="J3764" s="10">
        <v>42193.813530092593</v>
      </c>
      <c r="K3764" t="b">
        <v>0</v>
      </c>
      <c r="L3764">
        <v>28</v>
      </c>
      <c r="M3764" t="b">
        <v>1</v>
      </c>
      <c r="N3764" t="s">
        <v>8303</v>
      </c>
      <c r="O3764">
        <f t="shared" si="177"/>
        <v>106</v>
      </c>
      <c r="P3764" s="6">
        <f t="shared" si="178"/>
        <v>47.43</v>
      </c>
      <c r="Q3764" s="12" t="s">
        <v>8315</v>
      </c>
      <c r="R3764" t="s">
        <v>8357</v>
      </c>
      <c r="S3764">
        <f t="shared" si="179"/>
        <v>2015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42095.708634259259</v>
      </c>
      <c r="J3765" s="10">
        <v>42065.750300925924</v>
      </c>
      <c r="K3765" t="b">
        <v>0</v>
      </c>
      <c r="L3765">
        <v>77</v>
      </c>
      <c r="M3765" t="b">
        <v>1</v>
      </c>
      <c r="N3765" t="s">
        <v>8303</v>
      </c>
      <c r="O3765">
        <f t="shared" si="177"/>
        <v>100</v>
      </c>
      <c r="P3765" s="6">
        <f t="shared" si="178"/>
        <v>64.94</v>
      </c>
      <c r="Q3765" s="12" t="s">
        <v>8315</v>
      </c>
      <c r="R3765" t="s">
        <v>8357</v>
      </c>
      <c r="S3765">
        <f t="shared" si="179"/>
        <v>2015</v>
      </c>
    </row>
    <row r="3766" spans="1:19" ht="32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42519.025000000001</v>
      </c>
      <c r="J3766" s="10">
        <v>42499.842962962968</v>
      </c>
      <c r="K3766" t="b">
        <v>0</v>
      </c>
      <c r="L3766">
        <v>27</v>
      </c>
      <c r="M3766" t="b">
        <v>1</v>
      </c>
      <c r="N3766" t="s">
        <v>8303</v>
      </c>
      <c r="O3766">
        <f t="shared" si="177"/>
        <v>100</v>
      </c>
      <c r="P3766" s="6">
        <f t="shared" si="178"/>
        <v>55.56</v>
      </c>
      <c r="Q3766" s="12" t="s">
        <v>8315</v>
      </c>
      <c r="R3766" t="s">
        <v>8357</v>
      </c>
      <c r="S3766">
        <f t="shared" si="179"/>
        <v>2016</v>
      </c>
    </row>
    <row r="3767" spans="1:19" ht="32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41850.776412037041</v>
      </c>
      <c r="J3767" s="10">
        <v>41820.776412037041</v>
      </c>
      <c r="K3767" t="b">
        <v>0</v>
      </c>
      <c r="L3767">
        <v>107</v>
      </c>
      <c r="M3767" t="b">
        <v>1</v>
      </c>
      <c r="N3767" t="s">
        <v>8303</v>
      </c>
      <c r="O3767">
        <f t="shared" si="177"/>
        <v>113</v>
      </c>
      <c r="P3767" s="6">
        <f t="shared" si="178"/>
        <v>74.22</v>
      </c>
      <c r="Q3767" s="12" t="s">
        <v>8315</v>
      </c>
      <c r="R3767" t="s">
        <v>8357</v>
      </c>
      <c r="S3767">
        <f t="shared" si="179"/>
        <v>2014</v>
      </c>
    </row>
    <row r="3768" spans="1:19" ht="16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41823.167187500003</v>
      </c>
      <c r="J3768" s="10">
        <v>41788.167187500003</v>
      </c>
      <c r="K3768" t="b">
        <v>0</v>
      </c>
      <c r="L3768">
        <v>96</v>
      </c>
      <c r="M3768" t="b">
        <v>1</v>
      </c>
      <c r="N3768" t="s">
        <v>8303</v>
      </c>
      <c r="O3768">
        <f t="shared" si="177"/>
        <v>103</v>
      </c>
      <c r="P3768" s="6">
        <f t="shared" si="178"/>
        <v>106.93</v>
      </c>
      <c r="Q3768" s="12" t="s">
        <v>8315</v>
      </c>
      <c r="R3768" t="s">
        <v>8357</v>
      </c>
      <c r="S3768">
        <f t="shared" si="179"/>
        <v>2014</v>
      </c>
    </row>
    <row r="3769" spans="1:19" ht="32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42064.207638888889</v>
      </c>
      <c r="J3769" s="10">
        <v>42050.019641203704</v>
      </c>
      <c r="K3769" t="b">
        <v>0</v>
      </c>
      <c r="L3769">
        <v>56</v>
      </c>
      <c r="M3769" t="b">
        <v>1</v>
      </c>
      <c r="N3769" t="s">
        <v>8303</v>
      </c>
      <c r="O3769">
        <f t="shared" si="177"/>
        <v>117</v>
      </c>
      <c r="P3769" s="6">
        <f t="shared" si="178"/>
        <v>41.7</v>
      </c>
      <c r="Q3769" s="12" t="s">
        <v>8315</v>
      </c>
      <c r="R3769" t="s">
        <v>8357</v>
      </c>
      <c r="S3769">
        <f t="shared" si="179"/>
        <v>2015</v>
      </c>
    </row>
    <row r="3770" spans="1:19" ht="32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41802.727893518517</v>
      </c>
      <c r="J3770" s="10">
        <v>41772.727893518517</v>
      </c>
      <c r="K3770" t="b">
        <v>0</v>
      </c>
      <c r="L3770">
        <v>58</v>
      </c>
      <c r="M3770" t="b">
        <v>1</v>
      </c>
      <c r="N3770" t="s">
        <v>8303</v>
      </c>
      <c r="O3770">
        <f t="shared" si="177"/>
        <v>108</v>
      </c>
      <c r="P3770" s="6">
        <f t="shared" si="178"/>
        <v>74.239999999999995</v>
      </c>
      <c r="Q3770" s="12" t="s">
        <v>8315</v>
      </c>
      <c r="R3770" t="s">
        <v>8357</v>
      </c>
      <c r="S3770">
        <f t="shared" si="179"/>
        <v>2014</v>
      </c>
    </row>
    <row r="3771" spans="1:19" ht="32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42475.598136574074</v>
      </c>
      <c r="J3771" s="10">
        <v>42445.598136574074</v>
      </c>
      <c r="K3771" t="b">
        <v>0</v>
      </c>
      <c r="L3771">
        <v>15</v>
      </c>
      <c r="M3771" t="b">
        <v>1</v>
      </c>
      <c r="N3771" t="s">
        <v>8303</v>
      </c>
      <c r="O3771">
        <f t="shared" si="177"/>
        <v>100</v>
      </c>
      <c r="P3771" s="6">
        <f t="shared" si="178"/>
        <v>73.33</v>
      </c>
      <c r="Q3771" s="12" t="s">
        <v>8315</v>
      </c>
      <c r="R3771" t="s">
        <v>8357</v>
      </c>
      <c r="S3771">
        <f t="shared" si="179"/>
        <v>2016</v>
      </c>
    </row>
    <row r="3772" spans="1:19" ht="32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42168.930671296301</v>
      </c>
      <c r="J3772" s="10">
        <v>42138.930671296301</v>
      </c>
      <c r="K3772" t="b">
        <v>0</v>
      </c>
      <c r="L3772">
        <v>20</v>
      </c>
      <c r="M3772" t="b">
        <v>1</v>
      </c>
      <c r="N3772" t="s">
        <v>8303</v>
      </c>
      <c r="O3772">
        <f t="shared" si="177"/>
        <v>100</v>
      </c>
      <c r="P3772" s="6">
        <f t="shared" si="178"/>
        <v>100</v>
      </c>
      <c r="Q3772" s="12" t="s">
        <v>8315</v>
      </c>
      <c r="R3772" t="s">
        <v>8357</v>
      </c>
      <c r="S3772">
        <f t="shared" si="179"/>
        <v>2015</v>
      </c>
    </row>
    <row r="3773" spans="1:19" ht="16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42508</v>
      </c>
      <c r="J3773" s="10">
        <v>42493.857083333336</v>
      </c>
      <c r="K3773" t="b">
        <v>0</v>
      </c>
      <c r="L3773">
        <v>38</v>
      </c>
      <c r="M3773" t="b">
        <v>1</v>
      </c>
      <c r="N3773" t="s">
        <v>8303</v>
      </c>
      <c r="O3773">
        <f t="shared" si="177"/>
        <v>146</v>
      </c>
      <c r="P3773" s="6">
        <f t="shared" si="178"/>
        <v>38.42</v>
      </c>
      <c r="Q3773" s="12" t="s">
        <v>8315</v>
      </c>
      <c r="R3773" t="s">
        <v>8357</v>
      </c>
      <c r="S3773">
        <f t="shared" si="179"/>
        <v>2016</v>
      </c>
    </row>
    <row r="3774" spans="1:19" ht="3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42703.25</v>
      </c>
      <c r="J3774" s="10">
        <v>42682.616967592592</v>
      </c>
      <c r="K3774" t="b">
        <v>0</v>
      </c>
      <c r="L3774">
        <v>33</v>
      </c>
      <c r="M3774" t="b">
        <v>1</v>
      </c>
      <c r="N3774" t="s">
        <v>8303</v>
      </c>
      <c r="O3774">
        <f t="shared" si="177"/>
        <v>110</v>
      </c>
      <c r="P3774" s="6">
        <f t="shared" si="178"/>
        <v>166.97</v>
      </c>
      <c r="Q3774" s="12" t="s">
        <v>8315</v>
      </c>
      <c r="R3774" t="s">
        <v>8357</v>
      </c>
      <c r="S3774">
        <f t="shared" si="179"/>
        <v>2016</v>
      </c>
    </row>
    <row r="3775" spans="1:19" ht="16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42689.088888888888</v>
      </c>
      <c r="J3775" s="10">
        <v>42656.005173611113</v>
      </c>
      <c r="K3775" t="b">
        <v>0</v>
      </c>
      <c r="L3775">
        <v>57</v>
      </c>
      <c r="M3775" t="b">
        <v>1</v>
      </c>
      <c r="N3775" t="s">
        <v>8303</v>
      </c>
      <c r="O3775">
        <f t="shared" si="177"/>
        <v>108</v>
      </c>
      <c r="P3775" s="6">
        <f t="shared" si="178"/>
        <v>94.91</v>
      </c>
      <c r="Q3775" s="12" t="s">
        <v>8315</v>
      </c>
      <c r="R3775" t="s">
        <v>8357</v>
      </c>
      <c r="S3775">
        <f t="shared" si="179"/>
        <v>2016</v>
      </c>
    </row>
    <row r="3776" spans="1:19" ht="32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42103.792303240742</v>
      </c>
      <c r="J3776" s="10">
        <v>42087.792303240742</v>
      </c>
      <c r="K3776" t="b">
        <v>0</v>
      </c>
      <c r="L3776">
        <v>25</v>
      </c>
      <c r="M3776" t="b">
        <v>1</v>
      </c>
      <c r="N3776" t="s">
        <v>8303</v>
      </c>
      <c r="O3776">
        <f t="shared" si="177"/>
        <v>100</v>
      </c>
      <c r="P3776" s="6">
        <f t="shared" si="178"/>
        <v>100</v>
      </c>
      <c r="Q3776" s="12" t="s">
        <v>8315</v>
      </c>
      <c r="R3776" t="s">
        <v>8357</v>
      </c>
      <c r="S3776">
        <f t="shared" si="179"/>
        <v>2015</v>
      </c>
    </row>
    <row r="3777" spans="1:19" ht="32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42103.166666666672</v>
      </c>
      <c r="J3777" s="10">
        <v>42075.942627314813</v>
      </c>
      <c r="K3777" t="b">
        <v>0</v>
      </c>
      <c r="L3777">
        <v>14</v>
      </c>
      <c r="M3777" t="b">
        <v>1</v>
      </c>
      <c r="N3777" t="s">
        <v>8303</v>
      </c>
      <c r="O3777">
        <f t="shared" si="177"/>
        <v>100</v>
      </c>
      <c r="P3777" s="6">
        <f t="shared" si="178"/>
        <v>143.21</v>
      </c>
      <c r="Q3777" s="12" t="s">
        <v>8315</v>
      </c>
      <c r="R3777" t="s">
        <v>8357</v>
      </c>
      <c r="S3777">
        <f t="shared" si="179"/>
        <v>2015</v>
      </c>
    </row>
    <row r="3778" spans="1:19" ht="32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41852.041666666664</v>
      </c>
      <c r="J3778" s="10">
        <v>41814.367800925924</v>
      </c>
      <c r="K3778" t="b">
        <v>0</v>
      </c>
      <c r="L3778">
        <v>94</v>
      </c>
      <c r="M3778" t="b">
        <v>1</v>
      </c>
      <c r="N3778" t="s">
        <v>8303</v>
      </c>
      <c r="O3778">
        <f t="shared" si="177"/>
        <v>107</v>
      </c>
      <c r="P3778" s="6">
        <f t="shared" si="178"/>
        <v>90.82</v>
      </c>
      <c r="Q3778" s="12" t="s">
        <v>8315</v>
      </c>
      <c r="R3778" t="s">
        <v>8357</v>
      </c>
      <c r="S3778">
        <f t="shared" si="179"/>
        <v>2014</v>
      </c>
    </row>
    <row r="3779" spans="1:19" ht="32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41909.166666666664</v>
      </c>
      <c r="J3779" s="10">
        <v>41887.111354166671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 s="6">
        <f t="shared" si="178"/>
        <v>48.54</v>
      </c>
      <c r="Q3779" s="12" t="s">
        <v>8315</v>
      </c>
      <c r="R3779" t="s">
        <v>8357</v>
      </c>
      <c r="S3779">
        <f t="shared" si="179"/>
        <v>2014</v>
      </c>
    </row>
    <row r="3780" spans="1:19" ht="16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42049.819212962961</v>
      </c>
      <c r="J3780" s="10">
        <v>41989.819212962961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 s="6">
        <f t="shared" si="178"/>
        <v>70.03</v>
      </c>
      <c r="Q3780" s="12" t="s">
        <v>8315</v>
      </c>
      <c r="R3780" t="s">
        <v>8357</v>
      </c>
      <c r="S3780">
        <f t="shared" si="179"/>
        <v>2014</v>
      </c>
    </row>
    <row r="3781" spans="1:19" ht="16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42455.693749999999</v>
      </c>
      <c r="J3781" s="10">
        <v>42425.735416666663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 s="6">
        <f t="shared" si="178"/>
        <v>135.63</v>
      </c>
      <c r="Q3781" s="12" t="s">
        <v>8315</v>
      </c>
      <c r="R3781" t="s">
        <v>8357</v>
      </c>
      <c r="S3781">
        <f t="shared" si="179"/>
        <v>2016</v>
      </c>
    </row>
    <row r="3782" spans="1:19" ht="32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42198.837500000001</v>
      </c>
      <c r="J3782" s="10">
        <v>42166.219733796301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 s="6">
        <f t="shared" si="178"/>
        <v>100</v>
      </c>
      <c r="Q3782" s="12" t="s">
        <v>8315</v>
      </c>
      <c r="R3782" t="s">
        <v>8357</v>
      </c>
      <c r="S3782">
        <f t="shared" si="179"/>
        <v>2015</v>
      </c>
    </row>
    <row r="3783" spans="1:19" ht="32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41890.882928240739</v>
      </c>
      <c r="J3783" s="10">
        <v>41865.882928240739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 s="6">
        <f t="shared" si="178"/>
        <v>94.9</v>
      </c>
      <c r="Q3783" s="12" t="s">
        <v>8315</v>
      </c>
      <c r="R3783" t="s">
        <v>8357</v>
      </c>
      <c r="S3783">
        <f t="shared" si="179"/>
        <v>2014</v>
      </c>
    </row>
    <row r="3784" spans="1:19" ht="32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42575.958333333328</v>
      </c>
      <c r="J3784" s="10">
        <v>42546.862233796295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 s="6">
        <f t="shared" si="178"/>
        <v>75.37</v>
      </c>
      <c r="Q3784" s="12" t="s">
        <v>8315</v>
      </c>
      <c r="R3784" t="s">
        <v>8357</v>
      </c>
      <c r="S3784">
        <f t="shared" si="179"/>
        <v>2016</v>
      </c>
    </row>
    <row r="3785" spans="1:19" ht="32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42444.666666666672</v>
      </c>
      <c r="J3785" s="10">
        <v>42420.140277777777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 s="6">
        <f t="shared" si="178"/>
        <v>64.459999999999994</v>
      </c>
      <c r="Q3785" s="12" t="s">
        <v>8315</v>
      </c>
      <c r="R3785" t="s">
        <v>8357</v>
      </c>
      <c r="S3785">
        <f t="shared" si="179"/>
        <v>2016</v>
      </c>
    </row>
    <row r="3786" spans="1:19" ht="32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42561.980694444443</v>
      </c>
      <c r="J3786" s="10">
        <v>42531.980694444443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180">ROUND(E3786/D3786*100,0)</f>
        <v>115</v>
      </c>
      <c r="P3786" s="6">
        <f t="shared" ref="P3786:P3849" si="181">IFERROR(ROUND(E3786/L3786,2),"0")</f>
        <v>115</v>
      </c>
      <c r="Q3786" s="12" t="s">
        <v>8315</v>
      </c>
      <c r="R3786" t="s">
        <v>8357</v>
      </c>
      <c r="S3786">
        <f t="shared" ref="S3786:S3849" si="182">YEAR(J3786)</f>
        <v>2016</v>
      </c>
    </row>
    <row r="3787" spans="1:19" ht="32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42584.418749999997</v>
      </c>
      <c r="J3787" s="10">
        <v>42548.63853009259</v>
      </c>
      <c r="K3787" t="b">
        <v>0</v>
      </c>
      <c r="L3787">
        <v>30</v>
      </c>
      <c r="M3787" t="b">
        <v>1</v>
      </c>
      <c r="N3787" t="s">
        <v>8303</v>
      </c>
      <c r="O3787">
        <f t="shared" si="180"/>
        <v>151</v>
      </c>
      <c r="P3787" s="6">
        <f t="shared" si="181"/>
        <v>100.5</v>
      </c>
      <c r="Q3787" s="12" t="s">
        <v>8315</v>
      </c>
      <c r="R3787" t="s">
        <v>8357</v>
      </c>
      <c r="S3787">
        <f t="shared" si="182"/>
        <v>2016</v>
      </c>
    </row>
    <row r="3788" spans="1:19" ht="32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42517.037905092591</v>
      </c>
      <c r="J3788" s="10">
        <v>42487.037905092591</v>
      </c>
      <c r="K3788" t="b">
        <v>0</v>
      </c>
      <c r="L3788">
        <v>71</v>
      </c>
      <c r="M3788" t="b">
        <v>1</v>
      </c>
      <c r="N3788" t="s">
        <v>8303</v>
      </c>
      <c r="O3788">
        <f t="shared" si="180"/>
        <v>111</v>
      </c>
      <c r="P3788" s="6">
        <f t="shared" si="181"/>
        <v>93.77</v>
      </c>
      <c r="Q3788" s="12" t="s">
        <v>8315</v>
      </c>
      <c r="R3788" t="s">
        <v>8357</v>
      </c>
      <c r="S3788">
        <f t="shared" si="182"/>
        <v>2016</v>
      </c>
    </row>
    <row r="3789" spans="1:19" ht="32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42196.165972222225</v>
      </c>
      <c r="J3789" s="10">
        <v>42167.534791666665</v>
      </c>
      <c r="K3789" t="b">
        <v>0</v>
      </c>
      <c r="L3789">
        <v>10</v>
      </c>
      <c r="M3789" t="b">
        <v>1</v>
      </c>
      <c r="N3789" t="s">
        <v>8303</v>
      </c>
      <c r="O3789">
        <f t="shared" si="180"/>
        <v>100</v>
      </c>
      <c r="P3789" s="6">
        <f t="shared" si="181"/>
        <v>35.1</v>
      </c>
      <c r="Q3789" s="12" t="s">
        <v>8315</v>
      </c>
      <c r="R3789" t="s">
        <v>8357</v>
      </c>
      <c r="S3789">
        <f t="shared" si="182"/>
        <v>2015</v>
      </c>
    </row>
    <row r="3790" spans="1:19" ht="64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42361.679166666669</v>
      </c>
      <c r="J3790" s="10">
        <v>42333.695821759262</v>
      </c>
      <c r="K3790" t="b">
        <v>0</v>
      </c>
      <c r="L3790">
        <v>1</v>
      </c>
      <c r="M3790" t="b">
        <v>0</v>
      </c>
      <c r="N3790" t="s">
        <v>8303</v>
      </c>
      <c r="O3790">
        <f t="shared" si="180"/>
        <v>1</v>
      </c>
      <c r="P3790" s="6">
        <f t="shared" si="181"/>
        <v>500</v>
      </c>
      <c r="Q3790" s="12" t="s">
        <v>8315</v>
      </c>
      <c r="R3790" t="s">
        <v>8357</v>
      </c>
      <c r="S3790">
        <f t="shared" si="182"/>
        <v>2015</v>
      </c>
    </row>
    <row r="3791" spans="1:19" ht="32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42170.798819444448</v>
      </c>
      <c r="J3791" s="10">
        <v>42138.798819444448</v>
      </c>
      <c r="K3791" t="b">
        <v>0</v>
      </c>
      <c r="L3791">
        <v>4</v>
      </c>
      <c r="M3791" t="b">
        <v>0</v>
      </c>
      <c r="N3791" t="s">
        <v>8303</v>
      </c>
      <c r="O3791">
        <f t="shared" si="180"/>
        <v>3</v>
      </c>
      <c r="P3791" s="6">
        <f t="shared" si="181"/>
        <v>29</v>
      </c>
      <c r="Q3791" s="12" t="s">
        <v>8315</v>
      </c>
      <c r="R3791" t="s">
        <v>8357</v>
      </c>
      <c r="S3791">
        <f t="shared" si="182"/>
        <v>2015</v>
      </c>
    </row>
    <row r="3792" spans="1:19" ht="32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42696.708599537036</v>
      </c>
      <c r="J3792" s="10">
        <v>42666.666932870372</v>
      </c>
      <c r="K3792" t="b">
        <v>0</v>
      </c>
      <c r="L3792">
        <v>0</v>
      </c>
      <c r="M3792" t="b">
        <v>0</v>
      </c>
      <c r="N3792" t="s">
        <v>8303</v>
      </c>
      <c r="O3792">
        <f t="shared" si="180"/>
        <v>0</v>
      </c>
      <c r="P3792" s="6" t="str">
        <f t="shared" si="181"/>
        <v>0</v>
      </c>
      <c r="Q3792" s="12" t="s">
        <v>8315</v>
      </c>
      <c r="R3792" t="s">
        <v>8357</v>
      </c>
      <c r="S3792">
        <f t="shared" si="182"/>
        <v>2016</v>
      </c>
    </row>
    <row r="3793" spans="1:19" ht="16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41826.692037037035</v>
      </c>
      <c r="J3793" s="10">
        <v>41766.692037037035</v>
      </c>
      <c r="K3793" t="b">
        <v>0</v>
      </c>
      <c r="L3793">
        <v>0</v>
      </c>
      <c r="M3793" t="b">
        <v>0</v>
      </c>
      <c r="N3793" t="s">
        <v>8303</v>
      </c>
      <c r="O3793">
        <f t="shared" si="180"/>
        <v>0</v>
      </c>
      <c r="P3793" s="6" t="str">
        <f t="shared" si="181"/>
        <v>0</v>
      </c>
      <c r="Q3793" s="12" t="s">
        <v>8315</v>
      </c>
      <c r="R3793" t="s">
        <v>8357</v>
      </c>
      <c r="S3793">
        <f t="shared" si="182"/>
        <v>2014</v>
      </c>
    </row>
    <row r="3794" spans="1:19" ht="16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42200.447013888886</v>
      </c>
      <c r="J3794" s="10">
        <v>42170.447013888886</v>
      </c>
      <c r="K3794" t="b">
        <v>0</v>
      </c>
      <c r="L3794">
        <v>2</v>
      </c>
      <c r="M3794" t="b">
        <v>0</v>
      </c>
      <c r="N3794" t="s">
        <v>8303</v>
      </c>
      <c r="O3794">
        <f t="shared" si="180"/>
        <v>0</v>
      </c>
      <c r="P3794" s="6">
        <f t="shared" si="181"/>
        <v>17.5</v>
      </c>
      <c r="Q3794" s="12" t="s">
        <v>8315</v>
      </c>
      <c r="R3794" t="s">
        <v>8357</v>
      </c>
      <c r="S3794">
        <f t="shared" si="182"/>
        <v>2015</v>
      </c>
    </row>
    <row r="3795" spans="1:19" ht="32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41989.938993055555</v>
      </c>
      <c r="J3795" s="10">
        <v>41968.938993055555</v>
      </c>
      <c r="K3795" t="b">
        <v>0</v>
      </c>
      <c r="L3795">
        <v>24</v>
      </c>
      <c r="M3795" t="b">
        <v>0</v>
      </c>
      <c r="N3795" t="s">
        <v>8303</v>
      </c>
      <c r="O3795">
        <f t="shared" si="180"/>
        <v>60</v>
      </c>
      <c r="P3795" s="6">
        <f t="shared" si="181"/>
        <v>174</v>
      </c>
      <c r="Q3795" s="12" t="s">
        <v>8315</v>
      </c>
      <c r="R3795" t="s">
        <v>8357</v>
      </c>
      <c r="S3795">
        <f t="shared" si="182"/>
        <v>2014</v>
      </c>
    </row>
    <row r="3796" spans="1:19" ht="32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42162.58048611111</v>
      </c>
      <c r="J3796" s="10">
        <v>42132.58048611111</v>
      </c>
      <c r="K3796" t="b">
        <v>0</v>
      </c>
      <c r="L3796">
        <v>1</v>
      </c>
      <c r="M3796" t="b">
        <v>0</v>
      </c>
      <c r="N3796" t="s">
        <v>8303</v>
      </c>
      <c r="O3796">
        <f t="shared" si="180"/>
        <v>1</v>
      </c>
      <c r="P3796" s="6">
        <f t="shared" si="181"/>
        <v>50</v>
      </c>
      <c r="Q3796" s="12" t="s">
        <v>8315</v>
      </c>
      <c r="R3796" t="s">
        <v>8357</v>
      </c>
      <c r="S3796">
        <f t="shared" si="182"/>
        <v>2015</v>
      </c>
    </row>
    <row r="3797" spans="1:19" ht="32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42244.9375</v>
      </c>
      <c r="J3797" s="10">
        <v>42201.436226851853</v>
      </c>
      <c r="K3797" t="b">
        <v>0</v>
      </c>
      <c r="L3797">
        <v>2</v>
      </c>
      <c r="M3797" t="b">
        <v>0</v>
      </c>
      <c r="N3797" t="s">
        <v>8303</v>
      </c>
      <c r="O3797">
        <f t="shared" si="180"/>
        <v>2</v>
      </c>
      <c r="P3797" s="6">
        <f t="shared" si="181"/>
        <v>5</v>
      </c>
      <c r="Q3797" s="12" t="s">
        <v>8315</v>
      </c>
      <c r="R3797" t="s">
        <v>8357</v>
      </c>
      <c r="S3797">
        <f t="shared" si="182"/>
        <v>2015</v>
      </c>
    </row>
    <row r="3798" spans="1:19" ht="32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42749.029583333337</v>
      </c>
      <c r="J3798" s="10">
        <v>42689.029583333337</v>
      </c>
      <c r="K3798" t="b">
        <v>0</v>
      </c>
      <c r="L3798">
        <v>1</v>
      </c>
      <c r="M3798" t="b">
        <v>0</v>
      </c>
      <c r="N3798" t="s">
        <v>8303</v>
      </c>
      <c r="O3798">
        <f t="shared" si="180"/>
        <v>0</v>
      </c>
      <c r="P3798" s="6">
        <f t="shared" si="181"/>
        <v>1</v>
      </c>
      <c r="Q3798" s="12" t="s">
        <v>8315</v>
      </c>
      <c r="R3798" t="s">
        <v>8357</v>
      </c>
      <c r="S3798">
        <f t="shared" si="182"/>
        <v>2016</v>
      </c>
    </row>
    <row r="3799" spans="1:19" ht="32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42114.881539351853</v>
      </c>
      <c r="J3799" s="10">
        <v>42084.881539351853</v>
      </c>
      <c r="K3799" t="b">
        <v>0</v>
      </c>
      <c r="L3799">
        <v>37</v>
      </c>
      <c r="M3799" t="b">
        <v>0</v>
      </c>
      <c r="N3799" t="s">
        <v>8303</v>
      </c>
      <c r="O3799">
        <f t="shared" si="180"/>
        <v>90</v>
      </c>
      <c r="P3799" s="6">
        <f t="shared" si="181"/>
        <v>145.41</v>
      </c>
      <c r="Q3799" s="12" t="s">
        <v>8315</v>
      </c>
      <c r="R3799" t="s">
        <v>8357</v>
      </c>
      <c r="S3799">
        <f t="shared" si="182"/>
        <v>2015</v>
      </c>
    </row>
    <row r="3800" spans="1:19" ht="32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41861.722777777773</v>
      </c>
      <c r="J3800" s="10">
        <v>41831.722777777773</v>
      </c>
      <c r="K3800" t="b">
        <v>0</v>
      </c>
      <c r="L3800">
        <v>5</v>
      </c>
      <c r="M3800" t="b">
        <v>0</v>
      </c>
      <c r="N3800" t="s">
        <v>8303</v>
      </c>
      <c r="O3800">
        <f t="shared" si="180"/>
        <v>1</v>
      </c>
      <c r="P3800" s="6">
        <f t="shared" si="181"/>
        <v>205</v>
      </c>
      <c r="Q3800" s="12" t="s">
        <v>8315</v>
      </c>
      <c r="R3800" t="s">
        <v>8357</v>
      </c>
      <c r="S3800">
        <f t="shared" si="182"/>
        <v>2014</v>
      </c>
    </row>
    <row r="3801" spans="1:19" ht="16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42440.93105324074</v>
      </c>
      <c r="J3801" s="10">
        <v>42410.93105324074</v>
      </c>
      <c r="K3801" t="b">
        <v>0</v>
      </c>
      <c r="L3801">
        <v>4</v>
      </c>
      <c r="M3801" t="b">
        <v>0</v>
      </c>
      <c r="N3801" t="s">
        <v>8303</v>
      </c>
      <c r="O3801">
        <f t="shared" si="180"/>
        <v>4</v>
      </c>
      <c r="P3801" s="6">
        <f t="shared" si="181"/>
        <v>100.5</v>
      </c>
      <c r="Q3801" s="12" t="s">
        <v>8315</v>
      </c>
      <c r="R3801" t="s">
        <v>8357</v>
      </c>
      <c r="S3801">
        <f t="shared" si="182"/>
        <v>2016</v>
      </c>
    </row>
    <row r="3802" spans="1:19" ht="32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42015.207638888889</v>
      </c>
      <c r="J3802" s="10">
        <v>41982.737071759257</v>
      </c>
      <c r="K3802" t="b">
        <v>0</v>
      </c>
      <c r="L3802">
        <v>16</v>
      </c>
      <c r="M3802" t="b">
        <v>0</v>
      </c>
      <c r="N3802" t="s">
        <v>8303</v>
      </c>
      <c r="O3802">
        <f t="shared" si="180"/>
        <v>4</v>
      </c>
      <c r="P3802" s="6">
        <f t="shared" si="181"/>
        <v>55.06</v>
      </c>
      <c r="Q3802" s="12" t="s">
        <v>8315</v>
      </c>
      <c r="R3802" t="s">
        <v>8357</v>
      </c>
      <c r="S3802">
        <f t="shared" si="182"/>
        <v>2014</v>
      </c>
    </row>
    <row r="3803" spans="1:19" ht="32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42006.676111111112</v>
      </c>
      <c r="J3803" s="10">
        <v>41975.676111111112</v>
      </c>
      <c r="K3803" t="b">
        <v>0</v>
      </c>
      <c r="L3803">
        <v>9</v>
      </c>
      <c r="M3803" t="b">
        <v>0</v>
      </c>
      <c r="N3803" t="s">
        <v>8303</v>
      </c>
      <c r="O3803">
        <f t="shared" si="180"/>
        <v>9</v>
      </c>
      <c r="P3803" s="6">
        <f t="shared" si="181"/>
        <v>47.33</v>
      </c>
      <c r="Q3803" s="12" t="s">
        <v>8315</v>
      </c>
      <c r="R3803" t="s">
        <v>8357</v>
      </c>
      <c r="S3803">
        <f t="shared" si="182"/>
        <v>2014</v>
      </c>
    </row>
    <row r="3804" spans="1:19" ht="32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42299.126226851848</v>
      </c>
      <c r="J3804" s="10">
        <v>42269.126226851848</v>
      </c>
      <c r="K3804" t="b">
        <v>0</v>
      </c>
      <c r="L3804">
        <v>0</v>
      </c>
      <c r="M3804" t="b">
        <v>0</v>
      </c>
      <c r="N3804" t="s">
        <v>8303</v>
      </c>
      <c r="O3804">
        <f t="shared" si="180"/>
        <v>0</v>
      </c>
      <c r="P3804" s="6" t="str">
        <f t="shared" si="181"/>
        <v>0</v>
      </c>
      <c r="Q3804" s="12" t="s">
        <v>8315</v>
      </c>
      <c r="R3804" t="s">
        <v>8357</v>
      </c>
      <c r="S3804">
        <f t="shared" si="182"/>
        <v>2015</v>
      </c>
    </row>
    <row r="3805" spans="1:19" ht="16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42433.971851851849</v>
      </c>
      <c r="J3805" s="10">
        <v>42403.971851851849</v>
      </c>
      <c r="K3805" t="b">
        <v>0</v>
      </c>
      <c r="L3805">
        <v>40</v>
      </c>
      <c r="M3805" t="b">
        <v>0</v>
      </c>
      <c r="N3805" t="s">
        <v>8303</v>
      </c>
      <c r="O3805">
        <f t="shared" si="180"/>
        <v>20</v>
      </c>
      <c r="P3805" s="6">
        <f t="shared" si="181"/>
        <v>58.95</v>
      </c>
      <c r="Q3805" s="12" t="s">
        <v>8315</v>
      </c>
      <c r="R3805" t="s">
        <v>8357</v>
      </c>
      <c r="S3805">
        <f t="shared" si="182"/>
        <v>2016</v>
      </c>
    </row>
    <row r="3806" spans="1:19" ht="32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42582.291666666672</v>
      </c>
      <c r="J3806" s="10">
        <v>42527.00953703704</v>
      </c>
      <c r="K3806" t="b">
        <v>0</v>
      </c>
      <c r="L3806">
        <v>0</v>
      </c>
      <c r="M3806" t="b">
        <v>0</v>
      </c>
      <c r="N3806" t="s">
        <v>8303</v>
      </c>
      <c r="O3806">
        <f t="shared" si="180"/>
        <v>0</v>
      </c>
      <c r="P3806" s="6" t="str">
        <f t="shared" si="181"/>
        <v>0</v>
      </c>
      <c r="Q3806" s="12" t="s">
        <v>8315</v>
      </c>
      <c r="R3806" t="s">
        <v>8357</v>
      </c>
      <c r="S3806">
        <f t="shared" si="182"/>
        <v>2016</v>
      </c>
    </row>
    <row r="3807" spans="1:19" ht="32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41909.887037037035</v>
      </c>
      <c r="J3807" s="10">
        <v>41849.887037037035</v>
      </c>
      <c r="K3807" t="b">
        <v>0</v>
      </c>
      <c r="L3807">
        <v>2</v>
      </c>
      <c r="M3807" t="b">
        <v>0</v>
      </c>
      <c r="N3807" t="s">
        <v>8303</v>
      </c>
      <c r="O3807">
        <f t="shared" si="180"/>
        <v>0</v>
      </c>
      <c r="P3807" s="6">
        <f t="shared" si="181"/>
        <v>1.5</v>
      </c>
      <c r="Q3807" s="12" t="s">
        <v>8315</v>
      </c>
      <c r="R3807" t="s">
        <v>8357</v>
      </c>
      <c r="S3807">
        <f t="shared" si="182"/>
        <v>2014</v>
      </c>
    </row>
    <row r="3808" spans="1:19" ht="32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41819.259039351848</v>
      </c>
      <c r="J3808" s="10">
        <v>41799.259039351848</v>
      </c>
      <c r="K3808" t="b">
        <v>0</v>
      </c>
      <c r="L3808">
        <v>1</v>
      </c>
      <c r="M3808" t="b">
        <v>0</v>
      </c>
      <c r="N3808" t="s">
        <v>8303</v>
      </c>
      <c r="O3808">
        <f t="shared" si="180"/>
        <v>0</v>
      </c>
      <c r="P3808" s="6">
        <f t="shared" si="181"/>
        <v>5</v>
      </c>
      <c r="Q3808" s="12" t="s">
        <v>8315</v>
      </c>
      <c r="R3808" t="s">
        <v>8357</v>
      </c>
      <c r="S3808">
        <f t="shared" si="182"/>
        <v>2014</v>
      </c>
    </row>
    <row r="3809" spans="1:19" ht="32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42097.909016203703</v>
      </c>
      <c r="J3809" s="10">
        <v>42090.909016203703</v>
      </c>
      <c r="K3809" t="b">
        <v>0</v>
      </c>
      <c r="L3809">
        <v>9</v>
      </c>
      <c r="M3809" t="b">
        <v>0</v>
      </c>
      <c r="N3809" t="s">
        <v>8303</v>
      </c>
      <c r="O3809">
        <f t="shared" si="180"/>
        <v>30</v>
      </c>
      <c r="P3809" s="6">
        <f t="shared" si="181"/>
        <v>50.56</v>
      </c>
      <c r="Q3809" s="12" t="s">
        <v>8315</v>
      </c>
      <c r="R3809" t="s">
        <v>8357</v>
      </c>
      <c r="S3809">
        <f t="shared" si="182"/>
        <v>2015</v>
      </c>
    </row>
    <row r="3810" spans="1:19" ht="32" x14ac:dyDescent="0.2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 s="10">
        <v>41778.875</v>
      </c>
      <c r="J3810" s="10">
        <v>41753.593275462961</v>
      </c>
      <c r="K3810" t="b">
        <v>0</v>
      </c>
      <c r="L3810">
        <v>126</v>
      </c>
      <c r="M3810" t="b">
        <v>1</v>
      </c>
      <c r="N3810" t="s">
        <v>8269</v>
      </c>
      <c r="O3810">
        <f t="shared" si="180"/>
        <v>106</v>
      </c>
      <c r="P3810" s="6">
        <f t="shared" si="181"/>
        <v>41.94</v>
      </c>
      <c r="Q3810" s="12" t="s">
        <v>8315</v>
      </c>
      <c r="R3810" t="s">
        <v>8316</v>
      </c>
      <c r="S3810">
        <f t="shared" si="182"/>
        <v>2014</v>
      </c>
    </row>
    <row r="3811" spans="1:19" ht="32" x14ac:dyDescent="0.2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 s="10">
        <v>41817.218229166669</v>
      </c>
      <c r="J3811" s="10">
        <v>41787.218229166669</v>
      </c>
      <c r="K3811" t="b">
        <v>0</v>
      </c>
      <c r="L3811">
        <v>25</v>
      </c>
      <c r="M3811" t="b">
        <v>1</v>
      </c>
      <c r="N3811" t="s">
        <v>8269</v>
      </c>
      <c r="O3811">
        <f t="shared" si="180"/>
        <v>100</v>
      </c>
      <c r="P3811" s="6">
        <f t="shared" si="181"/>
        <v>200.49</v>
      </c>
      <c r="Q3811" s="12" t="s">
        <v>8315</v>
      </c>
      <c r="R3811" t="s">
        <v>8316</v>
      </c>
      <c r="S3811">
        <f t="shared" si="182"/>
        <v>2014</v>
      </c>
    </row>
    <row r="3812" spans="1:19" ht="32" x14ac:dyDescent="0.2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 s="10">
        <v>42431.806562500002</v>
      </c>
      <c r="J3812" s="10">
        <v>42401.806562500002</v>
      </c>
      <c r="K3812" t="b">
        <v>0</v>
      </c>
      <c r="L3812">
        <v>136</v>
      </c>
      <c r="M3812" t="b">
        <v>1</v>
      </c>
      <c r="N3812" t="s">
        <v>8269</v>
      </c>
      <c r="O3812">
        <f t="shared" si="180"/>
        <v>111</v>
      </c>
      <c r="P3812" s="6">
        <f t="shared" si="181"/>
        <v>40.630000000000003</v>
      </c>
      <c r="Q3812" s="12" t="s">
        <v>8315</v>
      </c>
      <c r="R3812" t="s">
        <v>8316</v>
      </c>
      <c r="S3812">
        <f t="shared" si="182"/>
        <v>2016</v>
      </c>
    </row>
    <row r="3813" spans="1:19" ht="32" x14ac:dyDescent="0.2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 s="10">
        <v>41948.977824074071</v>
      </c>
      <c r="J3813" s="10">
        <v>41927.936157407406</v>
      </c>
      <c r="K3813" t="b">
        <v>0</v>
      </c>
      <c r="L3813">
        <v>44</v>
      </c>
      <c r="M3813" t="b">
        <v>1</v>
      </c>
      <c r="N3813" t="s">
        <v>8269</v>
      </c>
      <c r="O3813">
        <f t="shared" si="180"/>
        <v>101</v>
      </c>
      <c r="P3813" s="6">
        <f t="shared" si="181"/>
        <v>114.55</v>
      </c>
      <c r="Q3813" s="12" t="s">
        <v>8315</v>
      </c>
      <c r="R3813" t="s">
        <v>8316</v>
      </c>
      <c r="S3813">
        <f t="shared" si="182"/>
        <v>2014</v>
      </c>
    </row>
    <row r="3814" spans="1:19" ht="32" x14ac:dyDescent="0.2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 s="10">
        <v>42086.16333333333</v>
      </c>
      <c r="J3814" s="10">
        <v>42041.205000000002</v>
      </c>
      <c r="K3814" t="b">
        <v>0</v>
      </c>
      <c r="L3814">
        <v>5</v>
      </c>
      <c r="M3814" t="b">
        <v>0</v>
      </c>
      <c r="N3814" t="s">
        <v>8269</v>
      </c>
      <c r="O3814">
        <f t="shared" si="180"/>
        <v>7</v>
      </c>
      <c r="P3814" s="6">
        <f t="shared" si="181"/>
        <v>72.400000000000006</v>
      </c>
      <c r="Q3814" s="12" t="s">
        <v>8315</v>
      </c>
      <c r="R3814" t="s">
        <v>8316</v>
      </c>
      <c r="S3814">
        <f t="shared" si="182"/>
        <v>2015</v>
      </c>
    </row>
    <row r="3815" spans="1:19" ht="32" x14ac:dyDescent="0.2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 s="10">
        <v>41888.214629629627</v>
      </c>
      <c r="J3815" s="10">
        <v>41858.214629629627</v>
      </c>
      <c r="K3815" t="b">
        <v>0</v>
      </c>
      <c r="L3815">
        <v>4</v>
      </c>
      <c r="M3815" t="b">
        <v>0</v>
      </c>
      <c r="N3815" t="s">
        <v>8269</v>
      </c>
      <c r="O3815">
        <f t="shared" si="180"/>
        <v>2</v>
      </c>
      <c r="P3815" s="6">
        <f t="shared" si="181"/>
        <v>25</v>
      </c>
      <c r="Q3815" s="12" t="s">
        <v>8315</v>
      </c>
      <c r="R3815" t="s">
        <v>8316</v>
      </c>
      <c r="S3815">
        <f t="shared" si="182"/>
        <v>2014</v>
      </c>
    </row>
    <row r="3816" spans="1:19" ht="32" x14ac:dyDescent="0.2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 s="10">
        <v>42388.957638888889</v>
      </c>
      <c r="J3816" s="10">
        <v>42329.838159722218</v>
      </c>
      <c r="K3816" t="b">
        <v>0</v>
      </c>
      <c r="L3816">
        <v>76</v>
      </c>
      <c r="M3816" t="b">
        <v>1</v>
      </c>
      <c r="N3816" t="s">
        <v>8269</v>
      </c>
      <c r="O3816">
        <f t="shared" si="180"/>
        <v>110</v>
      </c>
      <c r="P3816" s="6">
        <f t="shared" si="181"/>
        <v>72.38</v>
      </c>
      <c r="Q3816" s="12" t="s">
        <v>8315</v>
      </c>
      <c r="R3816" t="s">
        <v>8316</v>
      </c>
      <c r="S3816">
        <f t="shared" si="182"/>
        <v>2015</v>
      </c>
    </row>
    <row r="3817" spans="1:19" ht="32" x14ac:dyDescent="0.2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 s="10">
        <v>42172.069606481484</v>
      </c>
      <c r="J3817" s="10">
        <v>42151.069606481484</v>
      </c>
      <c r="K3817" t="b">
        <v>0</v>
      </c>
      <c r="L3817">
        <v>49</v>
      </c>
      <c r="M3817" t="b">
        <v>1</v>
      </c>
      <c r="N3817" t="s">
        <v>8269</v>
      </c>
      <c r="O3817">
        <f t="shared" si="180"/>
        <v>105</v>
      </c>
      <c r="P3817" s="6">
        <f t="shared" si="181"/>
        <v>107.57</v>
      </c>
      <c r="Q3817" s="12" t="s">
        <v>8315</v>
      </c>
      <c r="R3817" t="s">
        <v>8316</v>
      </c>
      <c r="S3817">
        <f t="shared" si="182"/>
        <v>2015</v>
      </c>
    </row>
    <row r="3818" spans="1:19" ht="32" x14ac:dyDescent="0.2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 s="10">
        <v>42004.569293981476</v>
      </c>
      <c r="J3818" s="10">
        <v>41944.527627314819</v>
      </c>
      <c r="K3818" t="b">
        <v>0</v>
      </c>
      <c r="L3818">
        <v>28</v>
      </c>
      <c r="M3818" t="b">
        <v>1</v>
      </c>
      <c r="N3818" t="s">
        <v>8269</v>
      </c>
      <c r="O3818">
        <f t="shared" si="180"/>
        <v>100</v>
      </c>
      <c r="P3818" s="6">
        <f t="shared" si="181"/>
        <v>178.57</v>
      </c>
      <c r="Q3818" s="12" t="s">
        <v>8315</v>
      </c>
      <c r="R3818" t="s">
        <v>8316</v>
      </c>
      <c r="S3818">
        <f t="shared" si="182"/>
        <v>2014</v>
      </c>
    </row>
    <row r="3819" spans="1:19" ht="32" x14ac:dyDescent="0.2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 s="10">
        <v>41770.493657407409</v>
      </c>
      <c r="J3819" s="10">
        <v>41740.493657407409</v>
      </c>
      <c r="K3819" t="b">
        <v>1</v>
      </c>
      <c r="L3819">
        <v>23</v>
      </c>
      <c r="M3819" t="b">
        <v>0</v>
      </c>
      <c r="N3819" t="s">
        <v>8269</v>
      </c>
      <c r="O3819">
        <f t="shared" si="180"/>
        <v>22</v>
      </c>
      <c r="P3819" s="6">
        <f t="shared" si="181"/>
        <v>47.7</v>
      </c>
      <c r="Q3819" s="12" t="s">
        <v>8315</v>
      </c>
      <c r="R3819" t="s">
        <v>8316</v>
      </c>
      <c r="S3819">
        <f t="shared" si="182"/>
        <v>2014</v>
      </c>
    </row>
    <row r="3820" spans="1:19" ht="32" x14ac:dyDescent="0.2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 s="10">
        <v>41791.072500000002</v>
      </c>
      <c r="J3820" s="10">
        <v>41766.072500000002</v>
      </c>
      <c r="K3820" t="b">
        <v>1</v>
      </c>
      <c r="L3820">
        <v>19</v>
      </c>
      <c r="M3820" t="b">
        <v>0</v>
      </c>
      <c r="N3820" t="s">
        <v>8269</v>
      </c>
      <c r="O3820">
        <f t="shared" si="180"/>
        <v>21</v>
      </c>
      <c r="P3820" s="6">
        <f t="shared" si="181"/>
        <v>56.05</v>
      </c>
      <c r="Q3820" s="12" t="s">
        <v>8315</v>
      </c>
      <c r="R3820" t="s">
        <v>8316</v>
      </c>
      <c r="S3820">
        <f t="shared" si="182"/>
        <v>2014</v>
      </c>
    </row>
    <row r="3821" spans="1:19" ht="32" x14ac:dyDescent="0.2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 s="10">
        <v>42071.701423611114</v>
      </c>
      <c r="J3821" s="10">
        <v>42041.743090277778</v>
      </c>
      <c r="K3821" t="b">
        <v>0</v>
      </c>
      <c r="L3821">
        <v>1</v>
      </c>
      <c r="M3821" t="b">
        <v>0</v>
      </c>
      <c r="N3821" t="s">
        <v>8269</v>
      </c>
      <c r="O3821">
        <f t="shared" si="180"/>
        <v>0</v>
      </c>
      <c r="P3821" s="6">
        <f t="shared" si="181"/>
        <v>1</v>
      </c>
      <c r="Q3821" s="12" t="s">
        <v>8315</v>
      </c>
      <c r="R3821" t="s">
        <v>8316</v>
      </c>
      <c r="S3821">
        <f t="shared" si="182"/>
        <v>2015</v>
      </c>
    </row>
    <row r="3822" spans="1:19" ht="32" x14ac:dyDescent="0.2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 s="10">
        <v>41852.716666666667</v>
      </c>
      <c r="J3822" s="10">
        <v>41829.73715277778</v>
      </c>
      <c r="K3822" t="b">
        <v>0</v>
      </c>
      <c r="L3822">
        <v>4</v>
      </c>
      <c r="M3822" t="b">
        <v>0</v>
      </c>
      <c r="N3822" t="s">
        <v>8269</v>
      </c>
      <c r="O3822">
        <f t="shared" si="180"/>
        <v>5</v>
      </c>
      <c r="P3822" s="6">
        <f t="shared" si="181"/>
        <v>65</v>
      </c>
      <c r="Q3822" s="12" t="s">
        <v>8315</v>
      </c>
      <c r="R3822" t="s">
        <v>8316</v>
      </c>
      <c r="S3822">
        <f t="shared" si="182"/>
        <v>2014</v>
      </c>
    </row>
    <row r="3823" spans="1:19" ht="32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 s="10">
        <v>42325.933495370366</v>
      </c>
      <c r="J3823" s="10">
        <v>42295.891828703709</v>
      </c>
      <c r="K3823" t="b">
        <v>0</v>
      </c>
      <c r="L3823">
        <v>3</v>
      </c>
      <c r="M3823" t="b">
        <v>0</v>
      </c>
      <c r="N3823" t="s">
        <v>8269</v>
      </c>
      <c r="O3823">
        <f t="shared" si="180"/>
        <v>1</v>
      </c>
      <c r="P3823" s="6">
        <f t="shared" si="181"/>
        <v>20</v>
      </c>
      <c r="Q3823" s="12" t="s">
        <v>8315</v>
      </c>
      <c r="R3823" t="s">
        <v>8316</v>
      </c>
      <c r="S3823">
        <f t="shared" si="182"/>
        <v>2015</v>
      </c>
    </row>
    <row r="3824" spans="1:19" ht="32" x14ac:dyDescent="0.2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 s="10">
        <v>42387</v>
      </c>
      <c r="J3824" s="10">
        <v>42358.684872685189</v>
      </c>
      <c r="K3824" t="b">
        <v>0</v>
      </c>
      <c r="L3824">
        <v>3</v>
      </c>
      <c r="M3824" t="b">
        <v>0</v>
      </c>
      <c r="N3824" t="s">
        <v>8269</v>
      </c>
      <c r="O3824">
        <f t="shared" si="180"/>
        <v>2</v>
      </c>
      <c r="P3824" s="6">
        <f t="shared" si="181"/>
        <v>30</v>
      </c>
      <c r="Q3824" s="12" t="s">
        <v>8315</v>
      </c>
      <c r="R3824" t="s">
        <v>8316</v>
      </c>
      <c r="S3824">
        <f t="shared" si="182"/>
        <v>2015</v>
      </c>
    </row>
    <row r="3825" spans="1:19" ht="16" x14ac:dyDescent="0.2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 s="10">
        <v>42000.085046296299</v>
      </c>
      <c r="J3825" s="10">
        <v>41970.085046296299</v>
      </c>
      <c r="K3825" t="b">
        <v>0</v>
      </c>
      <c r="L3825">
        <v>1</v>
      </c>
      <c r="M3825" t="b">
        <v>0</v>
      </c>
      <c r="N3825" t="s">
        <v>8269</v>
      </c>
      <c r="O3825">
        <f t="shared" si="180"/>
        <v>0</v>
      </c>
      <c r="P3825" s="6">
        <f t="shared" si="181"/>
        <v>15</v>
      </c>
      <c r="Q3825" s="12" t="s">
        <v>8315</v>
      </c>
      <c r="R3825" t="s">
        <v>8316</v>
      </c>
      <c r="S3825">
        <f t="shared" si="182"/>
        <v>2014</v>
      </c>
    </row>
    <row r="3826" spans="1:19" ht="32" x14ac:dyDescent="0.2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 s="10">
        <v>42293.207638888889</v>
      </c>
      <c r="J3826" s="10">
        <v>42265.683182870373</v>
      </c>
      <c r="K3826" t="b">
        <v>0</v>
      </c>
      <c r="L3826">
        <v>7</v>
      </c>
      <c r="M3826" t="b">
        <v>0</v>
      </c>
      <c r="N3826" t="s">
        <v>8269</v>
      </c>
      <c r="O3826">
        <f t="shared" si="180"/>
        <v>13</v>
      </c>
      <c r="P3826" s="6">
        <f t="shared" si="181"/>
        <v>93</v>
      </c>
      <c r="Q3826" s="12" t="s">
        <v>8315</v>
      </c>
      <c r="R3826" t="s">
        <v>8316</v>
      </c>
      <c r="S3826">
        <f t="shared" si="182"/>
        <v>2015</v>
      </c>
    </row>
    <row r="3827" spans="1:19" ht="32" x14ac:dyDescent="0.2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 s="10">
        <v>42278.541666666672</v>
      </c>
      <c r="J3827" s="10">
        <v>42233.671747685185</v>
      </c>
      <c r="K3827" t="b">
        <v>0</v>
      </c>
      <c r="L3827">
        <v>12</v>
      </c>
      <c r="M3827" t="b">
        <v>0</v>
      </c>
      <c r="N3827" t="s">
        <v>8269</v>
      </c>
      <c r="O3827">
        <f t="shared" si="180"/>
        <v>11</v>
      </c>
      <c r="P3827" s="6">
        <f t="shared" si="181"/>
        <v>45.83</v>
      </c>
      <c r="Q3827" s="12" t="s">
        <v>8315</v>
      </c>
      <c r="R3827" t="s">
        <v>8316</v>
      </c>
      <c r="S3827">
        <f t="shared" si="182"/>
        <v>2015</v>
      </c>
    </row>
    <row r="3828" spans="1:19" ht="32" x14ac:dyDescent="0.2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 s="10">
        <v>41919.1875</v>
      </c>
      <c r="J3828" s="10">
        <v>41915.400219907409</v>
      </c>
      <c r="K3828" t="b">
        <v>0</v>
      </c>
      <c r="L3828">
        <v>1</v>
      </c>
      <c r="M3828" t="b">
        <v>0</v>
      </c>
      <c r="N3828" t="s">
        <v>8269</v>
      </c>
      <c r="O3828">
        <f t="shared" si="180"/>
        <v>0</v>
      </c>
      <c r="P3828" s="6">
        <f t="shared" si="181"/>
        <v>5</v>
      </c>
      <c r="Q3828" s="12" t="s">
        <v>8315</v>
      </c>
      <c r="R3828" t="s">
        <v>8316</v>
      </c>
      <c r="S3828">
        <f t="shared" si="182"/>
        <v>2014</v>
      </c>
    </row>
    <row r="3829" spans="1:19" ht="32" x14ac:dyDescent="0.2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 s="10">
        <v>42006.492488425924</v>
      </c>
      <c r="J3829" s="10">
        <v>41961.492488425924</v>
      </c>
      <c r="K3829" t="b">
        <v>0</v>
      </c>
      <c r="L3829">
        <v>2</v>
      </c>
      <c r="M3829" t="b">
        <v>0</v>
      </c>
      <c r="N3829" t="s">
        <v>8269</v>
      </c>
      <c r="O3829">
        <f t="shared" si="180"/>
        <v>0</v>
      </c>
      <c r="P3829" s="6">
        <f t="shared" si="181"/>
        <v>5.5</v>
      </c>
      <c r="Q3829" s="12" t="s">
        <v>8315</v>
      </c>
      <c r="R3829" t="s">
        <v>8316</v>
      </c>
      <c r="S3829">
        <f t="shared" si="182"/>
        <v>2014</v>
      </c>
    </row>
    <row r="3830" spans="1:19" ht="32" x14ac:dyDescent="0.2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 s="10">
        <v>42310.701388888891</v>
      </c>
      <c r="J3830" s="10">
        <v>42279.778564814813</v>
      </c>
      <c r="K3830" t="b">
        <v>0</v>
      </c>
      <c r="L3830">
        <v>13</v>
      </c>
      <c r="M3830" t="b">
        <v>0</v>
      </c>
      <c r="N3830" t="s">
        <v>8269</v>
      </c>
      <c r="O3830">
        <f t="shared" si="180"/>
        <v>36</v>
      </c>
      <c r="P3830" s="6">
        <f t="shared" si="181"/>
        <v>137.08000000000001</v>
      </c>
      <c r="Q3830" s="12" t="s">
        <v>8315</v>
      </c>
      <c r="R3830" t="s">
        <v>8316</v>
      </c>
      <c r="S3830">
        <f t="shared" si="182"/>
        <v>2015</v>
      </c>
    </row>
    <row r="3831" spans="1:19" ht="32" x14ac:dyDescent="0.2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 s="10">
        <v>42243.662905092591</v>
      </c>
      <c r="J3831" s="10">
        <v>42213.662905092591</v>
      </c>
      <c r="K3831" t="b">
        <v>0</v>
      </c>
      <c r="L3831">
        <v>0</v>
      </c>
      <c r="M3831" t="b">
        <v>0</v>
      </c>
      <c r="N3831" t="s">
        <v>8269</v>
      </c>
      <c r="O3831">
        <f t="shared" si="180"/>
        <v>0</v>
      </c>
      <c r="P3831" s="6" t="str">
        <f t="shared" si="181"/>
        <v>0</v>
      </c>
      <c r="Q3831" s="12" t="s">
        <v>8315</v>
      </c>
      <c r="R3831" t="s">
        <v>8316</v>
      </c>
      <c r="S3831">
        <f t="shared" si="182"/>
        <v>2015</v>
      </c>
    </row>
    <row r="3832" spans="1:19" ht="32" x14ac:dyDescent="0.2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 s="10">
        <v>41767.891319444447</v>
      </c>
      <c r="J3832" s="10">
        <v>41745.891319444447</v>
      </c>
      <c r="K3832" t="b">
        <v>0</v>
      </c>
      <c r="L3832">
        <v>2</v>
      </c>
      <c r="M3832" t="b">
        <v>0</v>
      </c>
      <c r="N3832" t="s">
        <v>8269</v>
      </c>
      <c r="O3832">
        <f t="shared" si="180"/>
        <v>0</v>
      </c>
      <c r="P3832" s="6">
        <f t="shared" si="181"/>
        <v>10.5</v>
      </c>
      <c r="Q3832" s="12" t="s">
        <v>8315</v>
      </c>
      <c r="R3832" t="s">
        <v>8316</v>
      </c>
      <c r="S3832">
        <f t="shared" si="182"/>
        <v>2014</v>
      </c>
    </row>
    <row r="3833" spans="1:19" ht="32" x14ac:dyDescent="0.2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 s="10">
        <v>42512.815659722226</v>
      </c>
      <c r="J3833" s="10">
        <v>42452.815659722226</v>
      </c>
      <c r="K3833" t="b">
        <v>0</v>
      </c>
      <c r="L3833">
        <v>11</v>
      </c>
      <c r="M3833" t="b">
        <v>0</v>
      </c>
      <c r="N3833" t="s">
        <v>8269</v>
      </c>
      <c r="O3833">
        <f t="shared" si="180"/>
        <v>11</v>
      </c>
      <c r="P3833" s="6">
        <f t="shared" si="181"/>
        <v>47.91</v>
      </c>
      <c r="Q3833" s="12" t="s">
        <v>8315</v>
      </c>
      <c r="R3833" t="s">
        <v>8316</v>
      </c>
      <c r="S3833">
        <f t="shared" si="182"/>
        <v>2016</v>
      </c>
    </row>
    <row r="3834" spans="1:19" ht="32" x14ac:dyDescent="0.2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 s="10">
        <v>42499.166666666672</v>
      </c>
      <c r="J3834" s="10">
        <v>42469.68414351852</v>
      </c>
      <c r="K3834" t="b">
        <v>0</v>
      </c>
      <c r="L3834">
        <v>37</v>
      </c>
      <c r="M3834" t="b">
        <v>0</v>
      </c>
      <c r="N3834" t="s">
        <v>8269</v>
      </c>
      <c r="O3834">
        <f t="shared" si="180"/>
        <v>78</v>
      </c>
      <c r="P3834" s="6">
        <f t="shared" si="181"/>
        <v>105.54</v>
      </c>
      <c r="Q3834" s="12" t="s">
        <v>8315</v>
      </c>
      <c r="R3834" t="s">
        <v>8316</v>
      </c>
      <c r="S3834">
        <f t="shared" si="182"/>
        <v>2016</v>
      </c>
    </row>
    <row r="3835" spans="1:19" ht="32" x14ac:dyDescent="0.2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 s="10">
        <v>42496.544444444444</v>
      </c>
      <c r="J3835" s="10">
        <v>42467.548541666663</v>
      </c>
      <c r="K3835" t="b">
        <v>0</v>
      </c>
      <c r="L3835">
        <v>13</v>
      </c>
      <c r="M3835" t="b">
        <v>0</v>
      </c>
      <c r="N3835" t="s">
        <v>8269</v>
      </c>
      <c r="O3835">
        <f t="shared" si="180"/>
        <v>10</v>
      </c>
      <c r="P3835" s="6">
        <f t="shared" si="181"/>
        <v>37.54</v>
      </c>
      <c r="Q3835" s="12" t="s">
        <v>8315</v>
      </c>
      <c r="R3835" t="s">
        <v>8316</v>
      </c>
      <c r="S3835">
        <f t="shared" si="182"/>
        <v>2016</v>
      </c>
    </row>
    <row r="3836" spans="1:19" ht="32" x14ac:dyDescent="0.2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 s="10">
        <v>42211.237685185188</v>
      </c>
      <c r="J3836" s="10">
        <v>42151.237685185188</v>
      </c>
      <c r="K3836" t="b">
        <v>0</v>
      </c>
      <c r="L3836">
        <v>4</v>
      </c>
      <c r="M3836" t="b">
        <v>0</v>
      </c>
      <c r="N3836" t="s">
        <v>8269</v>
      </c>
      <c r="O3836">
        <f t="shared" si="180"/>
        <v>5</v>
      </c>
      <c r="P3836" s="6">
        <f t="shared" si="181"/>
        <v>62.5</v>
      </c>
      <c r="Q3836" s="12" t="s">
        <v>8315</v>
      </c>
      <c r="R3836" t="s">
        <v>8316</v>
      </c>
      <c r="S3836">
        <f t="shared" si="182"/>
        <v>2015</v>
      </c>
    </row>
    <row r="3837" spans="1:19" ht="32" x14ac:dyDescent="0.2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 s="10">
        <v>41991.626898148148</v>
      </c>
      <c r="J3837" s="10">
        <v>41941.585231481484</v>
      </c>
      <c r="K3837" t="b">
        <v>0</v>
      </c>
      <c r="L3837">
        <v>0</v>
      </c>
      <c r="M3837" t="b">
        <v>0</v>
      </c>
      <c r="N3837" t="s">
        <v>8269</v>
      </c>
      <c r="O3837">
        <f t="shared" si="180"/>
        <v>0</v>
      </c>
      <c r="P3837" s="6" t="str">
        <f t="shared" si="181"/>
        <v>0</v>
      </c>
      <c r="Q3837" s="12" t="s">
        <v>8315</v>
      </c>
      <c r="R3837" t="s">
        <v>8316</v>
      </c>
      <c r="S3837">
        <f t="shared" si="182"/>
        <v>2014</v>
      </c>
    </row>
    <row r="3838" spans="1:19" ht="16" x14ac:dyDescent="0.2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 s="10">
        <v>42619.474004629628</v>
      </c>
      <c r="J3838" s="10">
        <v>42559.474004629628</v>
      </c>
      <c r="K3838" t="b">
        <v>0</v>
      </c>
      <c r="L3838">
        <v>2</v>
      </c>
      <c r="M3838" t="b">
        <v>0</v>
      </c>
      <c r="N3838" t="s">
        <v>8269</v>
      </c>
      <c r="O3838">
        <f t="shared" si="180"/>
        <v>0</v>
      </c>
      <c r="P3838" s="6">
        <f t="shared" si="181"/>
        <v>10.5</v>
      </c>
      <c r="Q3838" s="12" t="s">
        <v>8315</v>
      </c>
      <c r="R3838" t="s">
        <v>8316</v>
      </c>
      <c r="S3838">
        <f t="shared" si="182"/>
        <v>2016</v>
      </c>
    </row>
    <row r="3839" spans="1:19" ht="32" x14ac:dyDescent="0.2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 s="10">
        <v>41872.201261574075</v>
      </c>
      <c r="J3839" s="10">
        <v>41842.201261574075</v>
      </c>
      <c r="K3839" t="b">
        <v>0</v>
      </c>
      <c r="L3839">
        <v>1</v>
      </c>
      <c r="M3839" t="b">
        <v>0</v>
      </c>
      <c r="N3839" t="s">
        <v>8269</v>
      </c>
      <c r="O3839">
        <f t="shared" si="180"/>
        <v>0</v>
      </c>
      <c r="P3839" s="6">
        <f t="shared" si="181"/>
        <v>1</v>
      </c>
      <c r="Q3839" s="12" t="s">
        <v>8315</v>
      </c>
      <c r="R3839" t="s">
        <v>8316</v>
      </c>
      <c r="S3839">
        <f t="shared" si="182"/>
        <v>2014</v>
      </c>
    </row>
    <row r="3840" spans="1:19" ht="32" x14ac:dyDescent="0.2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 s="10">
        <v>42015.041666666672</v>
      </c>
      <c r="J3840" s="10">
        <v>41991.022488425922</v>
      </c>
      <c r="K3840" t="b">
        <v>0</v>
      </c>
      <c r="L3840">
        <v>4</v>
      </c>
      <c r="M3840" t="b">
        <v>0</v>
      </c>
      <c r="N3840" t="s">
        <v>8269</v>
      </c>
      <c r="O3840">
        <f t="shared" si="180"/>
        <v>2</v>
      </c>
      <c r="P3840" s="6">
        <f t="shared" si="181"/>
        <v>27.5</v>
      </c>
      <c r="Q3840" s="12" t="s">
        <v>8315</v>
      </c>
      <c r="R3840" t="s">
        <v>8316</v>
      </c>
      <c r="S3840">
        <f t="shared" si="182"/>
        <v>2014</v>
      </c>
    </row>
    <row r="3841" spans="1:19" ht="32" x14ac:dyDescent="0.2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 s="10">
        <v>41809.648506944446</v>
      </c>
      <c r="J3841" s="10">
        <v>41779.648506944446</v>
      </c>
      <c r="K3841" t="b">
        <v>0</v>
      </c>
      <c r="L3841">
        <v>21</v>
      </c>
      <c r="M3841" t="b">
        <v>0</v>
      </c>
      <c r="N3841" t="s">
        <v>8269</v>
      </c>
      <c r="O3841">
        <f t="shared" si="180"/>
        <v>18</v>
      </c>
      <c r="P3841" s="6">
        <f t="shared" si="181"/>
        <v>41.95</v>
      </c>
      <c r="Q3841" s="12" t="s">
        <v>8315</v>
      </c>
      <c r="R3841" t="s">
        <v>8316</v>
      </c>
      <c r="S3841">
        <f t="shared" si="182"/>
        <v>2014</v>
      </c>
    </row>
    <row r="3842" spans="1:19" ht="32" x14ac:dyDescent="0.2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 s="10">
        <v>42275.117476851854</v>
      </c>
      <c r="J3842" s="10">
        <v>42235.117476851854</v>
      </c>
      <c r="K3842" t="b">
        <v>0</v>
      </c>
      <c r="L3842">
        <v>17</v>
      </c>
      <c r="M3842" t="b">
        <v>0</v>
      </c>
      <c r="N3842" t="s">
        <v>8269</v>
      </c>
      <c r="O3842">
        <f t="shared" si="180"/>
        <v>61</v>
      </c>
      <c r="P3842" s="6">
        <f t="shared" si="181"/>
        <v>179.12</v>
      </c>
      <c r="Q3842" s="12" t="s">
        <v>8315</v>
      </c>
      <c r="R3842" t="s">
        <v>8316</v>
      </c>
      <c r="S3842">
        <f t="shared" si="182"/>
        <v>2015</v>
      </c>
    </row>
    <row r="3843" spans="1:19" ht="32" x14ac:dyDescent="0.2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 s="10">
        <v>42155.732638888891</v>
      </c>
      <c r="J3843" s="10">
        <v>42122.732499999998</v>
      </c>
      <c r="K3843" t="b">
        <v>0</v>
      </c>
      <c r="L3843">
        <v>8</v>
      </c>
      <c r="M3843" t="b">
        <v>0</v>
      </c>
      <c r="N3843" t="s">
        <v>8269</v>
      </c>
      <c r="O3843">
        <f t="shared" si="180"/>
        <v>5</v>
      </c>
      <c r="P3843" s="6">
        <f t="shared" si="181"/>
        <v>30</v>
      </c>
      <c r="Q3843" s="12" t="s">
        <v>8315</v>
      </c>
      <c r="R3843" t="s">
        <v>8316</v>
      </c>
      <c r="S3843">
        <f t="shared" si="182"/>
        <v>2015</v>
      </c>
    </row>
    <row r="3844" spans="1:19" ht="32" x14ac:dyDescent="0.2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 s="10">
        <v>42096.041666666672</v>
      </c>
      <c r="J3844" s="10">
        <v>42053.049375000002</v>
      </c>
      <c r="K3844" t="b">
        <v>0</v>
      </c>
      <c r="L3844">
        <v>33</v>
      </c>
      <c r="M3844" t="b">
        <v>0</v>
      </c>
      <c r="N3844" t="s">
        <v>8269</v>
      </c>
      <c r="O3844">
        <f t="shared" si="180"/>
        <v>71</v>
      </c>
      <c r="P3844" s="6">
        <f t="shared" si="181"/>
        <v>106.97</v>
      </c>
      <c r="Q3844" s="12" t="s">
        <v>8315</v>
      </c>
      <c r="R3844" t="s">
        <v>8316</v>
      </c>
      <c r="S3844">
        <f t="shared" si="182"/>
        <v>2015</v>
      </c>
    </row>
    <row r="3845" spans="1:19" ht="32" x14ac:dyDescent="0.2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 s="10">
        <v>41976.639305555553</v>
      </c>
      <c r="J3845" s="10">
        <v>41916.597638888888</v>
      </c>
      <c r="K3845" t="b">
        <v>0</v>
      </c>
      <c r="L3845">
        <v>0</v>
      </c>
      <c r="M3845" t="b">
        <v>0</v>
      </c>
      <c r="N3845" t="s">
        <v>8269</v>
      </c>
      <c r="O3845">
        <f t="shared" si="180"/>
        <v>0</v>
      </c>
      <c r="P3845" s="6" t="str">
        <f t="shared" si="181"/>
        <v>0</v>
      </c>
      <c r="Q3845" s="12" t="s">
        <v>8315</v>
      </c>
      <c r="R3845" t="s">
        <v>8316</v>
      </c>
      <c r="S3845">
        <f t="shared" si="182"/>
        <v>2014</v>
      </c>
    </row>
    <row r="3846" spans="1:19" ht="32" x14ac:dyDescent="0.2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 s="10">
        <v>41876.875</v>
      </c>
      <c r="J3846" s="10">
        <v>41869.714166666665</v>
      </c>
      <c r="K3846" t="b">
        <v>0</v>
      </c>
      <c r="L3846">
        <v>17</v>
      </c>
      <c r="M3846" t="b">
        <v>0</v>
      </c>
      <c r="N3846" t="s">
        <v>8269</v>
      </c>
      <c r="O3846">
        <f t="shared" si="180"/>
        <v>9</v>
      </c>
      <c r="P3846" s="6">
        <f t="shared" si="181"/>
        <v>29.41</v>
      </c>
      <c r="Q3846" s="12" t="s">
        <v>8315</v>
      </c>
      <c r="R3846" t="s">
        <v>8316</v>
      </c>
      <c r="S3846">
        <f t="shared" si="182"/>
        <v>2014</v>
      </c>
    </row>
    <row r="3847" spans="1:19" ht="32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 s="10">
        <v>41860.234166666669</v>
      </c>
      <c r="J3847" s="10">
        <v>41830.234166666669</v>
      </c>
      <c r="K3847" t="b">
        <v>0</v>
      </c>
      <c r="L3847">
        <v>7</v>
      </c>
      <c r="M3847" t="b">
        <v>0</v>
      </c>
      <c r="N3847" t="s">
        <v>8269</v>
      </c>
      <c r="O3847">
        <f t="shared" si="180"/>
        <v>62</v>
      </c>
      <c r="P3847" s="6">
        <f t="shared" si="181"/>
        <v>486.43</v>
      </c>
      <c r="Q3847" s="12" t="s">
        <v>8315</v>
      </c>
      <c r="R3847" t="s">
        <v>8316</v>
      </c>
      <c r="S3847">
        <f t="shared" si="182"/>
        <v>2014</v>
      </c>
    </row>
    <row r="3848" spans="1:19" ht="32" x14ac:dyDescent="0.2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 s="10">
        <v>41061.953055555554</v>
      </c>
      <c r="J3848" s="10">
        <v>41026.953055555554</v>
      </c>
      <c r="K3848" t="b">
        <v>1</v>
      </c>
      <c r="L3848">
        <v>89</v>
      </c>
      <c r="M3848" t="b">
        <v>1</v>
      </c>
      <c r="N3848" t="s">
        <v>8269</v>
      </c>
      <c r="O3848">
        <f t="shared" si="180"/>
        <v>102</v>
      </c>
      <c r="P3848" s="6">
        <f t="shared" si="181"/>
        <v>62.92</v>
      </c>
      <c r="Q3848" s="12" t="s">
        <v>8315</v>
      </c>
      <c r="R3848" t="s">
        <v>8316</v>
      </c>
      <c r="S3848">
        <f t="shared" si="182"/>
        <v>2012</v>
      </c>
    </row>
    <row r="3849" spans="1:19" ht="32" x14ac:dyDescent="0.2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 s="10">
        <v>42175.746689814812</v>
      </c>
      <c r="J3849" s="10">
        <v>42145.746689814812</v>
      </c>
      <c r="K3849" t="b">
        <v>1</v>
      </c>
      <c r="L3849">
        <v>88</v>
      </c>
      <c r="M3849" t="b">
        <v>1</v>
      </c>
      <c r="N3849" t="s">
        <v>8269</v>
      </c>
      <c r="O3849">
        <f t="shared" si="180"/>
        <v>105</v>
      </c>
      <c r="P3849" s="6">
        <f t="shared" si="181"/>
        <v>65.58</v>
      </c>
      <c r="Q3849" s="12" t="s">
        <v>8315</v>
      </c>
      <c r="R3849" t="s">
        <v>8316</v>
      </c>
      <c r="S3849">
        <f t="shared" si="182"/>
        <v>2015</v>
      </c>
    </row>
    <row r="3850" spans="1:19" ht="32" x14ac:dyDescent="0.2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 s="10">
        <v>42212.957638888889</v>
      </c>
      <c r="J3850" s="10">
        <v>42193.771481481483</v>
      </c>
      <c r="K3850" t="b">
        <v>0</v>
      </c>
      <c r="L3850">
        <v>44</v>
      </c>
      <c r="M3850" t="b">
        <v>1</v>
      </c>
      <c r="N3850" t="s">
        <v>8269</v>
      </c>
      <c r="O3850">
        <f t="shared" ref="O3850:O3913" si="183">ROUND(E3850/D3850*100,0)</f>
        <v>100</v>
      </c>
      <c r="P3850" s="6">
        <f t="shared" ref="P3850:P3913" si="184">IFERROR(ROUND(E3850/L3850,2),"0")</f>
        <v>125.09</v>
      </c>
      <c r="Q3850" s="12" t="s">
        <v>8315</v>
      </c>
      <c r="R3850" t="s">
        <v>8316</v>
      </c>
      <c r="S3850">
        <f t="shared" ref="S3850:S3913" si="185">YEAR(J3850)</f>
        <v>2015</v>
      </c>
    </row>
    <row r="3851" spans="1:19" ht="32" x14ac:dyDescent="0.2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 s="10">
        <v>42490.165972222225</v>
      </c>
      <c r="J3851" s="10">
        <v>42466.558796296296</v>
      </c>
      <c r="K3851" t="b">
        <v>0</v>
      </c>
      <c r="L3851">
        <v>79</v>
      </c>
      <c r="M3851" t="b">
        <v>1</v>
      </c>
      <c r="N3851" t="s">
        <v>8269</v>
      </c>
      <c r="O3851">
        <f t="shared" si="183"/>
        <v>100</v>
      </c>
      <c r="P3851" s="6">
        <f t="shared" si="184"/>
        <v>69.819999999999993</v>
      </c>
      <c r="Q3851" s="12" t="s">
        <v>8315</v>
      </c>
      <c r="R3851" t="s">
        <v>8316</v>
      </c>
      <c r="S3851">
        <f t="shared" si="185"/>
        <v>2016</v>
      </c>
    </row>
    <row r="3852" spans="1:19" ht="32" x14ac:dyDescent="0.2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 s="10">
        <v>41889.599791666667</v>
      </c>
      <c r="J3852" s="10">
        <v>41829.599791666667</v>
      </c>
      <c r="K3852" t="b">
        <v>0</v>
      </c>
      <c r="L3852">
        <v>85</v>
      </c>
      <c r="M3852" t="b">
        <v>1</v>
      </c>
      <c r="N3852" t="s">
        <v>8269</v>
      </c>
      <c r="O3852">
        <f t="shared" si="183"/>
        <v>102</v>
      </c>
      <c r="P3852" s="6">
        <f t="shared" si="184"/>
        <v>66.150000000000006</v>
      </c>
      <c r="Q3852" s="12" t="s">
        <v>8315</v>
      </c>
      <c r="R3852" t="s">
        <v>8316</v>
      </c>
      <c r="S3852">
        <f t="shared" si="185"/>
        <v>2014</v>
      </c>
    </row>
    <row r="3853" spans="1:19" ht="32" x14ac:dyDescent="0.2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 s="10">
        <v>42228</v>
      </c>
      <c r="J3853" s="10">
        <v>42196.028703703705</v>
      </c>
      <c r="K3853" t="b">
        <v>0</v>
      </c>
      <c r="L3853">
        <v>104</v>
      </c>
      <c r="M3853" t="b">
        <v>1</v>
      </c>
      <c r="N3853" t="s">
        <v>8269</v>
      </c>
      <c r="O3853">
        <f t="shared" si="183"/>
        <v>106</v>
      </c>
      <c r="P3853" s="6">
        <f t="shared" si="184"/>
        <v>56.2</v>
      </c>
      <c r="Q3853" s="12" t="s">
        <v>8315</v>
      </c>
      <c r="R3853" t="s">
        <v>8316</v>
      </c>
      <c r="S3853">
        <f t="shared" si="185"/>
        <v>2015</v>
      </c>
    </row>
    <row r="3854" spans="1:19" ht="32" x14ac:dyDescent="0.2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 s="10">
        <v>42014.140972222223</v>
      </c>
      <c r="J3854" s="10">
        <v>41983.752847222218</v>
      </c>
      <c r="K3854" t="b">
        <v>0</v>
      </c>
      <c r="L3854">
        <v>12</v>
      </c>
      <c r="M3854" t="b">
        <v>0</v>
      </c>
      <c r="N3854" t="s">
        <v>8269</v>
      </c>
      <c r="O3854">
        <f t="shared" si="183"/>
        <v>11</v>
      </c>
      <c r="P3854" s="6">
        <f t="shared" si="184"/>
        <v>51.67</v>
      </c>
      <c r="Q3854" s="12" t="s">
        <v>8315</v>
      </c>
      <c r="R3854" t="s">
        <v>8316</v>
      </c>
      <c r="S3854">
        <f t="shared" si="185"/>
        <v>2014</v>
      </c>
    </row>
    <row r="3855" spans="1:19" ht="32" x14ac:dyDescent="0.2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 s="10">
        <v>41968.041666666672</v>
      </c>
      <c r="J3855" s="10">
        <v>41940.587233796294</v>
      </c>
      <c r="K3855" t="b">
        <v>0</v>
      </c>
      <c r="L3855">
        <v>2</v>
      </c>
      <c r="M3855" t="b">
        <v>0</v>
      </c>
      <c r="N3855" t="s">
        <v>8269</v>
      </c>
      <c r="O3855">
        <f t="shared" si="183"/>
        <v>1</v>
      </c>
      <c r="P3855" s="6">
        <f t="shared" si="184"/>
        <v>25</v>
      </c>
      <c r="Q3855" s="12" t="s">
        <v>8315</v>
      </c>
      <c r="R3855" t="s">
        <v>8316</v>
      </c>
      <c r="S3855">
        <f t="shared" si="185"/>
        <v>2014</v>
      </c>
    </row>
    <row r="3856" spans="1:19" ht="32" x14ac:dyDescent="0.2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 s="10">
        <v>42485.013888888891</v>
      </c>
      <c r="J3856" s="10">
        <v>42457.932025462964</v>
      </c>
      <c r="K3856" t="b">
        <v>0</v>
      </c>
      <c r="L3856">
        <v>0</v>
      </c>
      <c r="M3856" t="b">
        <v>0</v>
      </c>
      <c r="N3856" t="s">
        <v>8269</v>
      </c>
      <c r="O3856">
        <f t="shared" si="183"/>
        <v>0</v>
      </c>
      <c r="P3856" s="6" t="str">
        <f t="shared" si="184"/>
        <v>0</v>
      </c>
      <c r="Q3856" s="12" t="s">
        <v>8315</v>
      </c>
      <c r="R3856" t="s">
        <v>8316</v>
      </c>
      <c r="S3856">
        <f t="shared" si="185"/>
        <v>2016</v>
      </c>
    </row>
    <row r="3857" spans="1:19" ht="32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 s="10">
        <v>41934.650578703702</v>
      </c>
      <c r="J3857" s="10">
        <v>41904.650578703702</v>
      </c>
      <c r="K3857" t="b">
        <v>0</v>
      </c>
      <c r="L3857">
        <v>12</v>
      </c>
      <c r="M3857" t="b">
        <v>0</v>
      </c>
      <c r="N3857" t="s">
        <v>8269</v>
      </c>
      <c r="O3857">
        <f t="shared" si="183"/>
        <v>8</v>
      </c>
      <c r="P3857" s="6">
        <f t="shared" si="184"/>
        <v>38.33</v>
      </c>
      <c r="Q3857" s="12" t="s">
        <v>8315</v>
      </c>
      <c r="R3857" t="s">
        <v>8316</v>
      </c>
      <c r="S3857">
        <f t="shared" si="185"/>
        <v>2014</v>
      </c>
    </row>
    <row r="3858" spans="1:19" ht="32" x14ac:dyDescent="0.2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 s="10">
        <v>42461.06086805556</v>
      </c>
      <c r="J3858" s="10">
        <v>42431.102534722224</v>
      </c>
      <c r="K3858" t="b">
        <v>0</v>
      </c>
      <c r="L3858">
        <v>63</v>
      </c>
      <c r="M3858" t="b">
        <v>1</v>
      </c>
      <c r="N3858" t="s">
        <v>8269</v>
      </c>
      <c r="O3858">
        <f t="shared" si="183"/>
        <v>114</v>
      </c>
      <c r="P3858" s="6">
        <f t="shared" si="184"/>
        <v>105.21</v>
      </c>
      <c r="Q3858" s="12" t="s">
        <v>8315</v>
      </c>
      <c r="R3858" t="s">
        <v>8316</v>
      </c>
      <c r="S3858">
        <f t="shared" si="185"/>
        <v>2016</v>
      </c>
    </row>
    <row r="3859" spans="1:19" ht="32" x14ac:dyDescent="0.2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 s="10">
        <v>41956.984351851846</v>
      </c>
      <c r="J3859" s="10">
        <v>41926.942685185189</v>
      </c>
      <c r="K3859" t="b">
        <v>0</v>
      </c>
      <c r="L3859">
        <v>45</v>
      </c>
      <c r="M3859" t="b">
        <v>1</v>
      </c>
      <c r="N3859" t="s">
        <v>8269</v>
      </c>
      <c r="O3859">
        <f t="shared" si="183"/>
        <v>106</v>
      </c>
      <c r="P3859" s="6">
        <f t="shared" si="184"/>
        <v>136.78</v>
      </c>
      <c r="Q3859" s="12" t="s">
        <v>8315</v>
      </c>
      <c r="R3859" t="s">
        <v>8316</v>
      </c>
      <c r="S3859">
        <f t="shared" si="185"/>
        <v>2014</v>
      </c>
    </row>
    <row r="3860" spans="1:19" ht="32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 s="10">
        <v>42302.999305555553</v>
      </c>
      <c r="J3860" s="10">
        <v>42278.089039351849</v>
      </c>
      <c r="K3860" t="b">
        <v>1</v>
      </c>
      <c r="L3860">
        <v>104</v>
      </c>
      <c r="M3860" t="b">
        <v>1</v>
      </c>
      <c r="N3860" t="s">
        <v>8269</v>
      </c>
      <c r="O3860">
        <f t="shared" si="183"/>
        <v>106</v>
      </c>
      <c r="P3860" s="6">
        <f t="shared" si="184"/>
        <v>59.7</v>
      </c>
      <c r="Q3860" s="12" t="s">
        <v>8315</v>
      </c>
      <c r="R3860" t="s">
        <v>8316</v>
      </c>
      <c r="S3860">
        <f t="shared" si="185"/>
        <v>2015</v>
      </c>
    </row>
    <row r="3861" spans="1:19" ht="32" x14ac:dyDescent="0.2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 s="10">
        <v>41941.787534722222</v>
      </c>
      <c r="J3861" s="10">
        <v>41920.787534722222</v>
      </c>
      <c r="K3861" t="b">
        <v>0</v>
      </c>
      <c r="L3861">
        <v>108</v>
      </c>
      <c r="M3861" t="b">
        <v>1</v>
      </c>
      <c r="N3861" t="s">
        <v>8269</v>
      </c>
      <c r="O3861">
        <f t="shared" si="183"/>
        <v>119</v>
      </c>
      <c r="P3861" s="6">
        <f t="shared" si="184"/>
        <v>66.11</v>
      </c>
      <c r="Q3861" s="12" t="s">
        <v>8315</v>
      </c>
      <c r="R3861" t="s">
        <v>8316</v>
      </c>
      <c r="S3861">
        <f t="shared" si="185"/>
        <v>2014</v>
      </c>
    </row>
    <row r="3862" spans="1:19" ht="32" x14ac:dyDescent="0.2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 s="10">
        <v>42090.642268518517</v>
      </c>
      <c r="J3862" s="10">
        <v>42060.683935185181</v>
      </c>
      <c r="K3862" t="b">
        <v>0</v>
      </c>
      <c r="L3862">
        <v>94</v>
      </c>
      <c r="M3862" t="b">
        <v>1</v>
      </c>
      <c r="N3862" t="s">
        <v>8269</v>
      </c>
      <c r="O3862">
        <f t="shared" si="183"/>
        <v>100</v>
      </c>
      <c r="P3862" s="6">
        <f t="shared" si="184"/>
        <v>63.83</v>
      </c>
      <c r="Q3862" s="12" t="s">
        <v>8315</v>
      </c>
      <c r="R3862" t="s">
        <v>8316</v>
      </c>
      <c r="S3862">
        <f t="shared" si="185"/>
        <v>2015</v>
      </c>
    </row>
    <row r="3863" spans="1:19" ht="48" x14ac:dyDescent="0.2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 s="10">
        <v>42704.708333333328</v>
      </c>
      <c r="J3863" s="10">
        <v>42672.955138888894</v>
      </c>
      <c r="K3863" t="b">
        <v>0</v>
      </c>
      <c r="L3863">
        <v>6</v>
      </c>
      <c r="M3863" t="b">
        <v>0</v>
      </c>
      <c r="N3863" t="s">
        <v>8269</v>
      </c>
      <c r="O3863">
        <f t="shared" si="183"/>
        <v>11</v>
      </c>
      <c r="P3863" s="6">
        <f t="shared" si="184"/>
        <v>108.33</v>
      </c>
      <c r="Q3863" s="12" t="s">
        <v>8315</v>
      </c>
      <c r="R3863" t="s">
        <v>8316</v>
      </c>
      <c r="S3863">
        <f t="shared" si="185"/>
        <v>2016</v>
      </c>
    </row>
    <row r="3864" spans="1:19" ht="32" x14ac:dyDescent="0.2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 s="10">
        <v>42217.041666666672</v>
      </c>
      <c r="J3864" s="10">
        <v>42199.648912037039</v>
      </c>
      <c r="K3864" t="b">
        <v>0</v>
      </c>
      <c r="L3864">
        <v>7</v>
      </c>
      <c r="M3864" t="b">
        <v>0</v>
      </c>
      <c r="N3864" t="s">
        <v>8269</v>
      </c>
      <c r="O3864">
        <f t="shared" si="183"/>
        <v>9</v>
      </c>
      <c r="P3864" s="6">
        <f t="shared" si="184"/>
        <v>80.709999999999994</v>
      </c>
      <c r="Q3864" s="12" t="s">
        <v>8315</v>
      </c>
      <c r="R3864" t="s">
        <v>8316</v>
      </c>
      <c r="S3864">
        <f t="shared" si="185"/>
        <v>2015</v>
      </c>
    </row>
    <row r="3865" spans="1:19" ht="32" x14ac:dyDescent="0.2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 s="10">
        <v>41838.669571759259</v>
      </c>
      <c r="J3865" s="10">
        <v>41808.669571759259</v>
      </c>
      <c r="K3865" t="b">
        <v>0</v>
      </c>
      <c r="L3865">
        <v>91</v>
      </c>
      <c r="M3865" t="b">
        <v>1</v>
      </c>
      <c r="N3865" t="s">
        <v>8269</v>
      </c>
      <c r="O3865">
        <f t="shared" si="183"/>
        <v>106</v>
      </c>
      <c r="P3865" s="6">
        <f t="shared" si="184"/>
        <v>69.89</v>
      </c>
      <c r="Q3865" s="12" t="s">
        <v>8315</v>
      </c>
      <c r="R3865" t="s">
        <v>8316</v>
      </c>
      <c r="S3865">
        <f t="shared" si="185"/>
        <v>2014</v>
      </c>
    </row>
    <row r="3866" spans="1:19" ht="32" x14ac:dyDescent="0.2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 s="10">
        <v>42211.763414351852</v>
      </c>
      <c r="J3866" s="10">
        <v>42171.763414351852</v>
      </c>
      <c r="K3866" t="b">
        <v>1</v>
      </c>
      <c r="L3866">
        <v>47</v>
      </c>
      <c r="M3866" t="b">
        <v>1</v>
      </c>
      <c r="N3866" t="s">
        <v>8269</v>
      </c>
      <c r="O3866">
        <f t="shared" si="183"/>
        <v>100</v>
      </c>
      <c r="P3866" s="6">
        <f t="shared" si="184"/>
        <v>127.81</v>
      </c>
      <c r="Q3866" s="12" t="s">
        <v>8315</v>
      </c>
      <c r="R3866" t="s">
        <v>8316</v>
      </c>
      <c r="S3866">
        <f t="shared" si="185"/>
        <v>2015</v>
      </c>
    </row>
    <row r="3867" spans="1:19" ht="32" x14ac:dyDescent="0.2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 s="10">
        <v>42167.875</v>
      </c>
      <c r="J3867" s="10">
        <v>42136.536134259259</v>
      </c>
      <c r="K3867" t="b">
        <v>1</v>
      </c>
      <c r="L3867">
        <v>163</v>
      </c>
      <c r="M3867" t="b">
        <v>1</v>
      </c>
      <c r="N3867" t="s">
        <v>8269</v>
      </c>
      <c r="O3867">
        <f t="shared" si="183"/>
        <v>131</v>
      </c>
      <c r="P3867" s="6">
        <f t="shared" si="184"/>
        <v>48.33</v>
      </c>
      <c r="Q3867" s="12" t="s">
        <v>8315</v>
      </c>
      <c r="R3867" t="s">
        <v>8316</v>
      </c>
      <c r="S3867">
        <f t="shared" si="185"/>
        <v>2015</v>
      </c>
    </row>
    <row r="3868" spans="1:19" ht="32" x14ac:dyDescent="0.2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 s="10">
        <v>41839.860300925924</v>
      </c>
      <c r="J3868" s="10">
        <v>41809.860300925924</v>
      </c>
      <c r="K3868" t="b">
        <v>0</v>
      </c>
      <c r="L3868">
        <v>83</v>
      </c>
      <c r="M3868" t="b">
        <v>1</v>
      </c>
      <c r="N3868" t="s">
        <v>8269</v>
      </c>
      <c r="O3868">
        <f t="shared" si="183"/>
        <v>100</v>
      </c>
      <c r="P3868" s="6">
        <f t="shared" si="184"/>
        <v>72.290000000000006</v>
      </c>
      <c r="Q3868" s="12" t="s">
        <v>8315</v>
      </c>
      <c r="R3868" t="s">
        <v>8316</v>
      </c>
      <c r="S3868">
        <f t="shared" si="185"/>
        <v>2014</v>
      </c>
    </row>
    <row r="3869" spans="1:19" ht="16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 s="10">
        <v>42095.207638888889</v>
      </c>
      <c r="J3869" s="10">
        <v>42062.296412037038</v>
      </c>
      <c r="K3869" t="b">
        <v>0</v>
      </c>
      <c r="L3869">
        <v>78</v>
      </c>
      <c r="M3869" t="b">
        <v>1</v>
      </c>
      <c r="N3869" t="s">
        <v>8269</v>
      </c>
      <c r="O3869">
        <f t="shared" si="183"/>
        <v>102</v>
      </c>
      <c r="P3869" s="6">
        <f t="shared" si="184"/>
        <v>78.209999999999994</v>
      </c>
      <c r="Q3869" s="12" t="s">
        <v>8315</v>
      </c>
      <c r="R3869" t="s">
        <v>8316</v>
      </c>
      <c r="S3869">
        <f t="shared" si="185"/>
        <v>2015</v>
      </c>
    </row>
    <row r="3870" spans="1:19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41890.659780092596</v>
      </c>
      <c r="J3870" s="10">
        <v>41865.659780092596</v>
      </c>
      <c r="K3870" t="b">
        <v>0</v>
      </c>
      <c r="L3870">
        <v>1</v>
      </c>
      <c r="M3870" t="b">
        <v>0</v>
      </c>
      <c r="N3870" t="s">
        <v>8303</v>
      </c>
      <c r="O3870">
        <f t="shared" si="183"/>
        <v>0</v>
      </c>
      <c r="P3870" s="6">
        <f t="shared" si="184"/>
        <v>10</v>
      </c>
      <c r="Q3870" s="12" t="s">
        <v>8315</v>
      </c>
      <c r="R3870" t="s">
        <v>8357</v>
      </c>
      <c r="S3870">
        <f t="shared" si="185"/>
        <v>2014</v>
      </c>
    </row>
    <row r="3871" spans="1:19" ht="16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42077.132638888885</v>
      </c>
      <c r="J3871" s="10">
        <v>42047.724444444444</v>
      </c>
      <c r="K3871" t="b">
        <v>0</v>
      </c>
      <c r="L3871">
        <v>15</v>
      </c>
      <c r="M3871" t="b">
        <v>0</v>
      </c>
      <c r="N3871" t="s">
        <v>8303</v>
      </c>
      <c r="O3871">
        <f t="shared" si="183"/>
        <v>3</v>
      </c>
      <c r="P3871" s="6">
        <f t="shared" si="184"/>
        <v>30.13</v>
      </c>
      <c r="Q3871" s="12" t="s">
        <v>8315</v>
      </c>
      <c r="R3871" t="s">
        <v>8357</v>
      </c>
      <c r="S3871">
        <f t="shared" si="185"/>
        <v>2015</v>
      </c>
    </row>
    <row r="3872" spans="1:19" ht="32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41823.172199074077</v>
      </c>
      <c r="J3872" s="10">
        <v>41793.172199074077</v>
      </c>
      <c r="K3872" t="b">
        <v>0</v>
      </c>
      <c r="L3872">
        <v>10</v>
      </c>
      <c r="M3872" t="b">
        <v>0</v>
      </c>
      <c r="N3872" t="s">
        <v>8303</v>
      </c>
      <c r="O3872">
        <f t="shared" si="183"/>
        <v>15</v>
      </c>
      <c r="P3872" s="6">
        <f t="shared" si="184"/>
        <v>150</v>
      </c>
      <c r="Q3872" s="12" t="s">
        <v>8315</v>
      </c>
      <c r="R3872" t="s">
        <v>8357</v>
      </c>
      <c r="S3872">
        <f t="shared" si="185"/>
        <v>2014</v>
      </c>
    </row>
    <row r="3873" spans="1:19" ht="16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42823.739004629635</v>
      </c>
      <c r="J3873" s="10">
        <v>42763.780671296292</v>
      </c>
      <c r="K3873" t="b">
        <v>0</v>
      </c>
      <c r="L3873">
        <v>3</v>
      </c>
      <c r="M3873" t="b">
        <v>0</v>
      </c>
      <c r="N3873" t="s">
        <v>8303</v>
      </c>
      <c r="O3873">
        <f t="shared" si="183"/>
        <v>3</v>
      </c>
      <c r="P3873" s="6">
        <f t="shared" si="184"/>
        <v>13.33</v>
      </c>
      <c r="Q3873" s="12" t="s">
        <v>8315</v>
      </c>
      <c r="R3873" t="s">
        <v>8357</v>
      </c>
      <c r="S3873">
        <f t="shared" si="185"/>
        <v>2017</v>
      </c>
    </row>
    <row r="3874" spans="1:19" ht="32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42230.145787037036</v>
      </c>
      <c r="J3874" s="10">
        <v>42180.145787037036</v>
      </c>
      <c r="K3874" t="b">
        <v>0</v>
      </c>
      <c r="L3874">
        <v>0</v>
      </c>
      <c r="M3874" t="b">
        <v>0</v>
      </c>
      <c r="N3874" t="s">
        <v>8303</v>
      </c>
      <c r="O3874">
        <f t="shared" si="183"/>
        <v>0</v>
      </c>
      <c r="P3874" s="6" t="str">
        <f t="shared" si="184"/>
        <v>0</v>
      </c>
      <c r="Q3874" s="12" t="s">
        <v>8315</v>
      </c>
      <c r="R3874" t="s">
        <v>8357</v>
      </c>
      <c r="S3874">
        <f t="shared" si="185"/>
        <v>2015</v>
      </c>
    </row>
    <row r="3875" spans="1:19" ht="32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42285.696006944447</v>
      </c>
      <c r="J3875" s="10">
        <v>42255.696006944447</v>
      </c>
      <c r="K3875" t="b">
        <v>0</v>
      </c>
      <c r="L3875">
        <v>0</v>
      </c>
      <c r="M3875" t="b">
        <v>0</v>
      </c>
      <c r="N3875" t="s">
        <v>8303</v>
      </c>
      <c r="O3875">
        <f t="shared" si="183"/>
        <v>0</v>
      </c>
      <c r="P3875" s="6" t="str">
        <f t="shared" si="184"/>
        <v>0</v>
      </c>
      <c r="Q3875" s="12" t="s">
        <v>8315</v>
      </c>
      <c r="R3875" t="s">
        <v>8357</v>
      </c>
      <c r="S3875">
        <f t="shared" si="185"/>
        <v>2015</v>
      </c>
    </row>
    <row r="3876" spans="1:19" ht="32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42028.041666666672</v>
      </c>
      <c r="J3876" s="10">
        <v>42007.016458333332</v>
      </c>
      <c r="K3876" t="b">
        <v>0</v>
      </c>
      <c r="L3876">
        <v>0</v>
      </c>
      <c r="M3876" t="b">
        <v>0</v>
      </c>
      <c r="N3876" t="s">
        <v>8303</v>
      </c>
      <c r="O3876">
        <f t="shared" si="183"/>
        <v>0</v>
      </c>
      <c r="P3876" s="6" t="str">
        <f t="shared" si="184"/>
        <v>0</v>
      </c>
      <c r="Q3876" s="12" t="s">
        <v>8315</v>
      </c>
      <c r="R3876" t="s">
        <v>8357</v>
      </c>
      <c r="S3876">
        <f t="shared" si="185"/>
        <v>2015</v>
      </c>
    </row>
    <row r="3877" spans="1:19" ht="32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42616.416666666672</v>
      </c>
      <c r="J3877" s="10">
        <v>42615.346817129626</v>
      </c>
      <c r="K3877" t="b">
        <v>0</v>
      </c>
      <c r="L3877">
        <v>0</v>
      </c>
      <c r="M3877" t="b">
        <v>0</v>
      </c>
      <c r="N3877" t="s">
        <v>8303</v>
      </c>
      <c r="O3877">
        <f t="shared" si="183"/>
        <v>0</v>
      </c>
      <c r="P3877" s="6" t="str">
        <f t="shared" si="184"/>
        <v>0</v>
      </c>
      <c r="Q3877" s="12" t="s">
        <v>8315</v>
      </c>
      <c r="R3877" t="s">
        <v>8357</v>
      </c>
      <c r="S3877">
        <f t="shared" si="185"/>
        <v>2016</v>
      </c>
    </row>
    <row r="3878" spans="1:19" ht="32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42402.624166666668</v>
      </c>
      <c r="J3878" s="10">
        <v>42372.624166666668</v>
      </c>
      <c r="K3878" t="b">
        <v>0</v>
      </c>
      <c r="L3878">
        <v>46</v>
      </c>
      <c r="M3878" t="b">
        <v>0</v>
      </c>
      <c r="N3878" t="s">
        <v>8303</v>
      </c>
      <c r="O3878">
        <f t="shared" si="183"/>
        <v>53</v>
      </c>
      <c r="P3878" s="6">
        <f t="shared" si="184"/>
        <v>44.76</v>
      </c>
      <c r="Q3878" s="12" t="s">
        <v>8315</v>
      </c>
      <c r="R3878" t="s">
        <v>8357</v>
      </c>
      <c r="S3878">
        <f t="shared" si="185"/>
        <v>2016</v>
      </c>
    </row>
    <row r="3879" spans="1:19" ht="32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42712.67768518519</v>
      </c>
      <c r="J3879" s="10">
        <v>42682.67768518519</v>
      </c>
      <c r="K3879" t="b">
        <v>0</v>
      </c>
      <c r="L3879">
        <v>14</v>
      </c>
      <c r="M3879" t="b">
        <v>0</v>
      </c>
      <c r="N3879" t="s">
        <v>8303</v>
      </c>
      <c r="O3879">
        <f t="shared" si="183"/>
        <v>5</v>
      </c>
      <c r="P3879" s="6">
        <f t="shared" si="184"/>
        <v>88.64</v>
      </c>
      <c r="Q3879" s="12" t="s">
        <v>8315</v>
      </c>
      <c r="R3879" t="s">
        <v>8357</v>
      </c>
      <c r="S3879">
        <f t="shared" si="185"/>
        <v>2016</v>
      </c>
    </row>
    <row r="3880" spans="1:19" ht="32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42185.165972222225</v>
      </c>
      <c r="J3880" s="10">
        <v>42154.818819444445</v>
      </c>
      <c r="K3880" t="b">
        <v>0</v>
      </c>
      <c r="L3880">
        <v>1</v>
      </c>
      <c r="M3880" t="b">
        <v>0</v>
      </c>
      <c r="N3880" t="s">
        <v>8303</v>
      </c>
      <c r="O3880">
        <f t="shared" si="183"/>
        <v>0</v>
      </c>
      <c r="P3880" s="6">
        <f t="shared" si="184"/>
        <v>10</v>
      </c>
      <c r="Q3880" s="12" t="s">
        <v>8315</v>
      </c>
      <c r="R3880" t="s">
        <v>8357</v>
      </c>
      <c r="S3880">
        <f t="shared" si="185"/>
        <v>2015</v>
      </c>
    </row>
    <row r="3881" spans="1:19" ht="32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42029.861064814817</v>
      </c>
      <c r="J3881" s="10">
        <v>41999.861064814817</v>
      </c>
      <c r="K3881" t="b">
        <v>0</v>
      </c>
      <c r="L3881">
        <v>0</v>
      </c>
      <c r="M3881" t="b">
        <v>0</v>
      </c>
      <c r="N3881" t="s">
        <v>8303</v>
      </c>
      <c r="O3881">
        <f t="shared" si="183"/>
        <v>0</v>
      </c>
      <c r="P3881" s="6" t="str">
        <f t="shared" si="184"/>
        <v>0</v>
      </c>
      <c r="Q3881" s="12" t="s">
        <v>8315</v>
      </c>
      <c r="R3881" t="s">
        <v>8357</v>
      </c>
      <c r="S3881">
        <f t="shared" si="185"/>
        <v>2014</v>
      </c>
    </row>
    <row r="3882" spans="1:19" ht="32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41850.958333333336</v>
      </c>
      <c r="J3882" s="10">
        <v>41815.815046296295</v>
      </c>
      <c r="K3882" t="b">
        <v>0</v>
      </c>
      <c r="L3882">
        <v>17</v>
      </c>
      <c r="M3882" t="b">
        <v>0</v>
      </c>
      <c r="N3882" t="s">
        <v>8303</v>
      </c>
      <c r="O3882">
        <f t="shared" si="183"/>
        <v>13</v>
      </c>
      <c r="P3882" s="6">
        <f t="shared" si="184"/>
        <v>57.65</v>
      </c>
      <c r="Q3882" s="12" t="s">
        <v>8315</v>
      </c>
      <c r="R3882" t="s">
        <v>8357</v>
      </c>
      <c r="S3882">
        <f t="shared" si="185"/>
        <v>2014</v>
      </c>
    </row>
    <row r="3883" spans="1:19" ht="16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42786.018506944441</v>
      </c>
      <c r="J3883" s="10">
        <v>42756.018506944441</v>
      </c>
      <c r="K3883" t="b">
        <v>0</v>
      </c>
      <c r="L3883">
        <v>1</v>
      </c>
      <c r="M3883" t="b">
        <v>0</v>
      </c>
      <c r="N3883" t="s">
        <v>8303</v>
      </c>
      <c r="O3883">
        <f t="shared" si="183"/>
        <v>5</v>
      </c>
      <c r="P3883" s="6">
        <f t="shared" si="184"/>
        <v>25</v>
      </c>
      <c r="Q3883" s="12" t="s">
        <v>8315</v>
      </c>
      <c r="R3883" t="s">
        <v>8357</v>
      </c>
      <c r="S3883">
        <f t="shared" si="185"/>
        <v>2017</v>
      </c>
    </row>
    <row r="3884" spans="1:19" ht="32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42400.960416666669</v>
      </c>
      <c r="J3884" s="10">
        <v>42373.983449074076</v>
      </c>
      <c r="K3884" t="b">
        <v>0</v>
      </c>
      <c r="L3884">
        <v>0</v>
      </c>
      <c r="M3884" t="b">
        <v>0</v>
      </c>
      <c r="N3884" t="s">
        <v>8303</v>
      </c>
      <c r="O3884">
        <f t="shared" si="183"/>
        <v>0</v>
      </c>
      <c r="P3884" s="6" t="str">
        <f t="shared" si="184"/>
        <v>0</v>
      </c>
      <c r="Q3884" s="12" t="s">
        <v>8315</v>
      </c>
      <c r="R3884" t="s">
        <v>8357</v>
      </c>
      <c r="S3884">
        <f t="shared" si="185"/>
        <v>2016</v>
      </c>
    </row>
    <row r="3885" spans="1:19" ht="32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41884.602650462963</v>
      </c>
      <c r="J3885" s="10">
        <v>41854.602650462963</v>
      </c>
      <c r="K3885" t="b">
        <v>0</v>
      </c>
      <c r="L3885">
        <v>0</v>
      </c>
      <c r="M3885" t="b">
        <v>0</v>
      </c>
      <c r="N3885" t="s">
        <v>8303</v>
      </c>
      <c r="O3885">
        <f t="shared" si="183"/>
        <v>0</v>
      </c>
      <c r="P3885" s="6" t="str">
        <f t="shared" si="184"/>
        <v>0</v>
      </c>
      <c r="Q3885" s="12" t="s">
        <v>8315</v>
      </c>
      <c r="R3885" t="s">
        <v>8357</v>
      </c>
      <c r="S3885">
        <f t="shared" si="185"/>
        <v>2014</v>
      </c>
    </row>
    <row r="3886" spans="1:19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42090.749907407408</v>
      </c>
      <c r="J3886" s="10">
        <v>42065.791574074072</v>
      </c>
      <c r="K3886" t="b">
        <v>0</v>
      </c>
      <c r="L3886">
        <v>0</v>
      </c>
      <c r="M3886" t="b">
        <v>0</v>
      </c>
      <c r="N3886" t="s">
        <v>8303</v>
      </c>
      <c r="O3886">
        <f t="shared" si="183"/>
        <v>0</v>
      </c>
      <c r="P3886" s="6" t="str">
        <f t="shared" si="184"/>
        <v>0</v>
      </c>
      <c r="Q3886" s="12" t="s">
        <v>8315</v>
      </c>
      <c r="R3886" t="s">
        <v>8357</v>
      </c>
      <c r="S3886">
        <f t="shared" si="185"/>
        <v>2015</v>
      </c>
    </row>
    <row r="3887" spans="1:19" ht="3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42499.951284722221</v>
      </c>
      <c r="J3887" s="10">
        <v>42469.951284722221</v>
      </c>
      <c r="K3887" t="b">
        <v>0</v>
      </c>
      <c r="L3887">
        <v>0</v>
      </c>
      <c r="M3887" t="b">
        <v>0</v>
      </c>
      <c r="N3887" t="s">
        <v>8303</v>
      </c>
      <c r="O3887">
        <f t="shared" si="183"/>
        <v>0</v>
      </c>
      <c r="P3887" s="6" t="str">
        <f t="shared" si="184"/>
        <v>0</v>
      </c>
      <c r="Q3887" s="12" t="s">
        <v>8315</v>
      </c>
      <c r="R3887" t="s">
        <v>8357</v>
      </c>
      <c r="S3887">
        <f t="shared" si="185"/>
        <v>2016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41984.228032407409</v>
      </c>
      <c r="J3888" s="10">
        <v>41954.228032407409</v>
      </c>
      <c r="K3888" t="b">
        <v>0</v>
      </c>
      <c r="L3888">
        <v>0</v>
      </c>
      <c r="M3888" t="b">
        <v>0</v>
      </c>
      <c r="N3888" t="s">
        <v>8303</v>
      </c>
      <c r="O3888">
        <f t="shared" si="183"/>
        <v>0</v>
      </c>
      <c r="P3888" s="6" t="str">
        <f t="shared" si="184"/>
        <v>0</v>
      </c>
      <c r="Q3888" s="12" t="s">
        <v>8315</v>
      </c>
      <c r="R3888" t="s">
        <v>8357</v>
      </c>
      <c r="S3888">
        <f t="shared" si="185"/>
        <v>2014</v>
      </c>
    </row>
    <row r="3889" spans="1:19" ht="32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42125.916666666672</v>
      </c>
      <c r="J3889" s="10">
        <v>42079.857974537037</v>
      </c>
      <c r="K3889" t="b">
        <v>0</v>
      </c>
      <c r="L3889">
        <v>2</v>
      </c>
      <c r="M3889" t="b">
        <v>0</v>
      </c>
      <c r="N3889" t="s">
        <v>8303</v>
      </c>
      <c r="O3889">
        <f t="shared" si="183"/>
        <v>2</v>
      </c>
      <c r="P3889" s="6">
        <f t="shared" si="184"/>
        <v>17.5</v>
      </c>
      <c r="Q3889" s="12" t="s">
        <v>8315</v>
      </c>
      <c r="R3889" t="s">
        <v>8357</v>
      </c>
      <c r="S3889">
        <f t="shared" si="185"/>
        <v>2015</v>
      </c>
    </row>
    <row r="3890" spans="1:19" ht="32" x14ac:dyDescent="0.2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 s="10">
        <v>42329.125</v>
      </c>
      <c r="J3890" s="10">
        <v>42292.087592592594</v>
      </c>
      <c r="K3890" t="b">
        <v>0</v>
      </c>
      <c r="L3890">
        <v>64</v>
      </c>
      <c r="M3890" t="b">
        <v>1</v>
      </c>
      <c r="N3890" t="s">
        <v>8269</v>
      </c>
      <c r="O3890">
        <f t="shared" si="183"/>
        <v>100</v>
      </c>
      <c r="P3890" s="6">
        <f t="shared" si="184"/>
        <v>93.76</v>
      </c>
      <c r="Q3890" s="12" t="s">
        <v>8315</v>
      </c>
      <c r="R3890" t="s">
        <v>8316</v>
      </c>
      <c r="S3890">
        <f t="shared" si="185"/>
        <v>2015</v>
      </c>
    </row>
    <row r="3891" spans="1:19" ht="32" x14ac:dyDescent="0.2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 s="10">
        <v>42040.290972222225</v>
      </c>
      <c r="J3891" s="10">
        <v>42018.676898148144</v>
      </c>
      <c r="K3891" t="b">
        <v>0</v>
      </c>
      <c r="L3891">
        <v>76</v>
      </c>
      <c r="M3891" t="b">
        <v>1</v>
      </c>
      <c r="N3891" t="s">
        <v>8269</v>
      </c>
      <c r="O3891">
        <f t="shared" si="183"/>
        <v>104</v>
      </c>
      <c r="P3891" s="6">
        <f t="shared" si="184"/>
        <v>81.78</v>
      </c>
      <c r="Q3891" s="12" t="s">
        <v>8315</v>
      </c>
      <c r="R3891" t="s">
        <v>8316</v>
      </c>
      <c r="S3891">
        <f t="shared" si="185"/>
        <v>2015</v>
      </c>
    </row>
    <row r="3892" spans="1:19" ht="32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 s="10">
        <v>42196.165972222225</v>
      </c>
      <c r="J3892" s="10">
        <v>42167.023206018523</v>
      </c>
      <c r="K3892" t="b">
        <v>0</v>
      </c>
      <c r="L3892">
        <v>86</v>
      </c>
      <c r="M3892" t="b">
        <v>1</v>
      </c>
      <c r="N3892" t="s">
        <v>8269</v>
      </c>
      <c r="O3892">
        <f t="shared" si="183"/>
        <v>117</v>
      </c>
      <c r="P3892" s="6">
        <f t="shared" si="184"/>
        <v>81.569999999999993</v>
      </c>
      <c r="Q3892" s="12" t="s">
        <v>8315</v>
      </c>
      <c r="R3892" t="s">
        <v>8316</v>
      </c>
      <c r="S3892">
        <f t="shared" si="185"/>
        <v>2015</v>
      </c>
    </row>
    <row r="3893" spans="1:19" ht="32" x14ac:dyDescent="0.2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 s="10">
        <v>41863.660995370374</v>
      </c>
      <c r="J3893" s="10">
        <v>41833.660995370374</v>
      </c>
      <c r="K3893" t="b">
        <v>0</v>
      </c>
      <c r="L3893">
        <v>13</v>
      </c>
      <c r="M3893" t="b">
        <v>0</v>
      </c>
      <c r="N3893" t="s">
        <v>8269</v>
      </c>
      <c r="O3893">
        <f t="shared" si="183"/>
        <v>18</v>
      </c>
      <c r="P3893" s="6">
        <f t="shared" si="184"/>
        <v>81.540000000000006</v>
      </c>
      <c r="Q3893" s="12" t="s">
        <v>8315</v>
      </c>
      <c r="R3893" t="s">
        <v>8316</v>
      </c>
      <c r="S3893">
        <f t="shared" si="185"/>
        <v>2014</v>
      </c>
    </row>
    <row r="3894" spans="1:19" ht="32" x14ac:dyDescent="0.2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42313.674826388888</v>
      </c>
      <c r="J3894" s="10">
        <v>42253.633159722223</v>
      </c>
      <c r="K3894" t="b">
        <v>0</v>
      </c>
      <c r="L3894">
        <v>0</v>
      </c>
      <c r="M3894" t="b">
        <v>0</v>
      </c>
      <c r="N3894" t="s">
        <v>8269</v>
      </c>
      <c r="O3894">
        <f t="shared" si="183"/>
        <v>0</v>
      </c>
      <c r="P3894" s="6" t="str">
        <f t="shared" si="184"/>
        <v>0</v>
      </c>
      <c r="Q3894" s="12" t="s">
        <v>8315</v>
      </c>
      <c r="R3894" t="s">
        <v>8316</v>
      </c>
      <c r="S3894">
        <f t="shared" si="185"/>
        <v>2015</v>
      </c>
    </row>
    <row r="3895" spans="1:19" ht="32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 s="10">
        <v>42254.756909722222</v>
      </c>
      <c r="J3895" s="10">
        <v>42224.756909722222</v>
      </c>
      <c r="K3895" t="b">
        <v>0</v>
      </c>
      <c r="L3895">
        <v>3</v>
      </c>
      <c r="M3895" t="b">
        <v>0</v>
      </c>
      <c r="N3895" t="s">
        <v>8269</v>
      </c>
      <c r="O3895">
        <f t="shared" si="183"/>
        <v>3</v>
      </c>
      <c r="P3895" s="6">
        <f t="shared" si="184"/>
        <v>61.67</v>
      </c>
      <c r="Q3895" s="12" t="s">
        <v>8315</v>
      </c>
      <c r="R3895" t="s">
        <v>8316</v>
      </c>
      <c r="S3895">
        <f t="shared" si="185"/>
        <v>2015</v>
      </c>
    </row>
    <row r="3896" spans="1:19" ht="16" x14ac:dyDescent="0.2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 s="10">
        <v>42063.333333333328</v>
      </c>
      <c r="J3896" s="10">
        <v>42031.833587962959</v>
      </c>
      <c r="K3896" t="b">
        <v>0</v>
      </c>
      <c r="L3896">
        <v>5</v>
      </c>
      <c r="M3896" t="b">
        <v>0</v>
      </c>
      <c r="N3896" t="s">
        <v>8269</v>
      </c>
      <c r="O3896">
        <f t="shared" si="183"/>
        <v>3</v>
      </c>
      <c r="P3896" s="6">
        <f t="shared" si="184"/>
        <v>39</v>
      </c>
      <c r="Q3896" s="12" t="s">
        <v>8315</v>
      </c>
      <c r="R3896" t="s">
        <v>8316</v>
      </c>
      <c r="S3896">
        <f t="shared" si="185"/>
        <v>2015</v>
      </c>
    </row>
    <row r="3897" spans="1:19" ht="32" x14ac:dyDescent="0.2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 s="10">
        <v>42092.833333333328</v>
      </c>
      <c r="J3897" s="10">
        <v>42069.903437500005</v>
      </c>
      <c r="K3897" t="b">
        <v>0</v>
      </c>
      <c r="L3897">
        <v>6</v>
      </c>
      <c r="M3897" t="b">
        <v>0</v>
      </c>
      <c r="N3897" t="s">
        <v>8269</v>
      </c>
      <c r="O3897">
        <f t="shared" si="183"/>
        <v>2</v>
      </c>
      <c r="P3897" s="6">
        <f t="shared" si="184"/>
        <v>18.329999999999998</v>
      </c>
      <c r="Q3897" s="12" t="s">
        <v>8315</v>
      </c>
      <c r="R3897" t="s">
        <v>8316</v>
      </c>
      <c r="S3897">
        <f t="shared" si="185"/>
        <v>2015</v>
      </c>
    </row>
    <row r="3898" spans="1:19" ht="32" x14ac:dyDescent="0.2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 s="10">
        <v>41821.9375</v>
      </c>
      <c r="J3898" s="10">
        <v>41804.937083333338</v>
      </c>
      <c r="K3898" t="b">
        <v>0</v>
      </c>
      <c r="L3898">
        <v>17</v>
      </c>
      <c r="M3898" t="b">
        <v>0</v>
      </c>
      <c r="N3898" t="s">
        <v>8269</v>
      </c>
      <c r="O3898">
        <f t="shared" si="183"/>
        <v>47</v>
      </c>
      <c r="P3898" s="6">
        <f t="shared" si="184"/>
        <v>166.06</v>
      </c>
      <c r="Q3898" s="12" t="s">
        <v>8315</v>
      </c>
      <c r="R3898" t="s">
        <v>8316</v>
      </c>
      <c r="S3898">
        <f t="shared" si="185"/>
        <v>2014</v>
      </c>
    </row>
    <row r="3899" spans="1:19" ht="32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 s="10">
        <v>42353.85087962963</v>
      </c>
      <c r="J3899" s="10">
        <v>42293.809212962966</v>
      </c>
      <c r="K3899" t="b">
        <v>0</v>
      </c>
      <c r="L3899">
        <v>7</v>
      </c>
      <c r="M3899" t="b">
        <v>0</v>
      </c>
      <c r="N3899" t="s">
        <v>8269</v>
      </c>
      <c r="O3899">
        <f t="shared" si="183"/>
        <v>7</v>
      </c>
      <c r="P3899" s="6">
        <f t="shared" si="184"/>
        <v>59</v>
      </c>
      <c r="Q3899" s="12" t="s">
        <v>8315</v>
      </c>
      <c r="R3899" t="s">
        <v>8316</v>
      </c>
      <c r="S3899">
        <f t="shared" si="185"/>
        <v>2015</v>
      </c>
    </row>
    <row r="3900" spans="1:19" ht="16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 s="10">
        <v>42283.928530092591</v>
      </c>
      <c r="J3900" s="10">
        <v>42253.928530092591</v>
      </c>
      <c r="K3900" t="b">
        <v>0</v>
      </c>
      <c r="L3900">
        <v>31</v>
      </c>
      <c r="M3900" t="b">
        <v>1</v>
      </c>
      <c r="N3900" t="s">
        <v>8269</v>
      </c>
      <c r="O3900">
        <f t="shared" si="183"/>
        <v>100</v>
      </c>
      <c r="P3900" s="6">
        <f t="shared" si="184"/>
        <v>209.84</v>
      </c>
      <c r="Q3900" s="12" t="s">
        <v>8315</v>
      </c>
      <c r="R3900" t="s">
        <v>8316</v>
      </c>
      <c r="S3900">
        <f t="shared" si="185"/>
        <v>2015</v>
      </c>
    </row>
    <row r="3901" spans="1:19" ht="32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 s="10">
        <v>41000.834004629629</v>
      </c>
      <c r="J3901" s="10">
        <v>40970.875671296293</v>
      </c>
      <c r="K3901" t="b">
        <v>1</v>
      </c>
      <c r="L3901">
        <v>123</v>
      </c>
      <c r="M3901" t="b">
        <v>1</v>
      </c>
      <c r="N3901" t="s">
        <v>8269</v>
      </c>
      <c r="O3901">
        <f t="shared" si="183"/>
        <v>113</v>
      </c>
      <c r="P3901" s="6">
        <f t="shared" si="184"/>
        <v>64.27</v>
      </c>
      <c r="Q3901" s="12" t="s">
        <v>8315</v>
      </c>
      <c r="R3901" t="s">
        <v>8316</v>
      </c>
      <c r="S3901">
        <f t="shared" si="185"/>
        <v>2012</v>
      </c>
    </row>
    <row r="3902" spans="1:19" ht="32" x14ac:dyDescent="0.2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 s="10">
        <v>42496.608310185184</v>
      </c>
      <c r="J3902" s="10">
        <v>42466.608310185184</v>
      </c>
      <c r="K3902" t="b">
        <v>1</v>
      </c>
      <c r="L3902">
        <v>117</v>
      </c>
      <c r="M3902" t="b">
        <v>1</v>
      </c>
      <c r="N3902" t="s">
        <v>8269</v>
      </c>
      <c r="O3902">
        <f t="shared" si="183"/>
        <v>109</v>
      </c>
      <c r="P3902" s="6">
        <f t="shared" si="184"/>
        <v>65.099999999999994</v>
      </c>
      <c r="Q3902" s="12" t="s">
        <v>8315</v>
      </c>
      <c r="R3902" t="s">
        <v>8316</v>
      </c>
      <c r="S3902">
        <f t="shared" si="185"/>
        <v>2016</v>
      </c>
    </row>
    <row r="3903" spans="1:19" ht="48" x14ac:dyDescent="0.2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 s="10">
        <v>40939.708333333336</v>
      </c>
      <c r="J3903" s="10">
        <v>40883.949317129627</v>
      </c>
      <c r="K3903" t="b">
        <v>1</v>
      </c>
      <c r="L3903">
        <v>151</v>
      </c>
      <c r="M3903" t="b">
        <v>1</v>
      </c>
      <c r="N3903" t="s">
        <v>8269</v>
      </c>
      <c r="O3903">
        <f t="shared" si="183"/>
        <v>101</v>
      </c>
      <c r="P3903" s="6">
        <f t="shared" si="184"/>
        <v>46.77</v>
      </c>
      <c r="Q3903" s="12" t="s">
        <v>8315</v>
      </c>
      <c r="R3903" t="s">
        <v>8316</v>
      </c>
      <c r="S3903">
        <f t="shared" si="185"/>
        <v>2011</v>
      </c>
    </row>
    <row r="3904" spans="1:19" ht="16" x14ac:dyDescent="0.2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 s="10">
        <v>42355.207638888889</v>
      </c>
      <c r="J3904" s="10">
        <v>42323.70930555556</v>
      </c>
      <c r="K3904" t="b">
        <v>1</v>
      </c>
      <c r="L3904">
        <v>37</v>
      </c>
      <c r="M3904" t="b">
        <v>1</v>
      </c>
      <c r="N3904" t="s">
        <v>8269</v>
      </c>
      <c r="O3904">
        <f t="shared" si="183"/>
        <v>102</v>
      </c>
      <c r="P3904" s="6">
        <f t="shared" si="184"/>
        <v>193.62</v>
      </c>
      <c r="Q3904" s="12" t="s">
        <v>8315</v>
      </c>
      <c r="R3904" t="s">
        <v>8316</v>
      </c>
      <c r="S3904">
        <f t="shared" si="185"/>
        <v>2015</v>
      </c>
    </row>
    <row r="3905" spans="1:19" ht="16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 s="10">
        <v>42012.887280092589</v>
      </c>
      <c r="J3905" s="10">
        <v>41982.887280092589</v>
      </c>
      <c r="K3905" t="b">
        <v>1</v>
      </c>
      <c r="L3905">
        <v>75</v>
      </c>
      <c r="M3905" t="b">
        <v>1</v>
      </c>
      <c r="N3905" t="s">
        <v>8269</v>
      </c>
      <c r="O3905">
        <f t="shared" si="183"/>
        <v>105</v>
      </c>
      <c r="P3905" s="6">
        <f t="shared" si="184"/>
        <v>98.2</v>
      </c>
      <c r="Q3905" s="12" t="s">
        <v>8315</v>
      </c>
      <c r="R3905" t="s">
        <v>8316</v>
      </c>
      <c r="S3905">
        <f t="shared" si="185"/>
        <v>2014</v>
      </c>
    </row>
    <row r="3906" spans="1:19" ht="32" x14ac:dyDescent="0.2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 s="10">
        <v>41916.290972222225</v>
      </c>
      <c r="J3906" s="10">
        <v>41885.221550925926</v>
      </c>
      <c r="K3906" t="b">
        <v>1</v>
      </c>
      <c r="L3906">
        <v>8</v>
      </c>
      <c r="M3906" t="b">
        <v>0</v>
      </c>
      <c r="N3906" t="s">
        <v>8269</v>
      </c>
      <c r="O3906">
        <f t="shared" si="183"/>
        <v>3</v>
      </c>
      <c r="P3906" s="6">
        <f t="shared" si="184"/>
        <v>23.63</v>
      </c>
      <c r="Q3906" s="12" t="s">
        <v>8315</v>
      </c>
      <c r="R3906" t="s">
        <v>8316</v>
      </c>
      <c r="S3906">
        <f t="shared" si="185"/>
        <v>2014</v>
      </c>
    </row>
    <row r="3907" spans="1:19" ht="32" x14ac:dyDescent="0.2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 s="10">
        <v>42568.029861111107</v>
      </c>
      <c r="J3907" s="10">
        <v>42538.968310185184</v>
      </c>
      <c r="K3907" t="b">
        <v>0</v>
      </c>
      <c r="L3907">
        <v>12</v>
      </c>
      <c r="M3907" t="b">
        <v>0</v>
      </c>
      <c r="N3907" t="s">
        <v>8269</v>
      </c>
      <c r="O3907">
        <f t="shared" si="183"/>
        <v>16</v>
      </c>
      <c r="P3907" s="6">
        <f t="shared" si="184"/>
        <v>91.83</v>
      </c>
      <c r="Q3907" s="12" t="s">
        <v>8315</v>
      </c>
      <c r="R3907" t="s">
        <v>8316</v>
      </c>
      <c r="S3907">
        <f t="shared" si="185"/>
        <v>2016</v>
      </c>
    </row>
    <row r="3908" spans="1:19" ht="32" x14ac:dyDescent="0.2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 s="10">
        <v>41882.827650462961</v>
      </c>
      <c r="J3908" s="10">
        <v>41842.828680555554</v>
      </c>
      <c r="K3908" t="b">
        <v>0</v>
      </c>
      <c r="L3908">
        <v>14</v>
      </c>
      <c r="M3908" t="b">
        <v>0</v>
      </c>
      <c r="N3908" t="s">
        <v>8269</v>
      </c>
      <c r="O3908">
        <f t="shared" si="183"/>
        <v>17</v>
      </c>
      <c r="P3908" s="6">
        <f t="shared" si="184"/>
        <v>82.57</v>
      </c>
      <c r="Q3908" s="12" t="s">
        <v>8315</v>
      </c>
      <c r="R3908" t="s">
        <v>8316</v>
      </c>
      <c r="S3908">
        <f t="shared" si="185"/>
        <v>2014</v>
      </c>
    </row>
    <row r="3909" spans="1:19" ht="32" x14ac:dyDescent="0.2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 s="10">
        <v>42204.780821759261</v>
      </c>
      <c r="J3909" s="10">
        <v>42174.780821759261</v>
      </c>
      <c r="K3909" t="b">
        <v>0</v>
      </c>
      <c r="L3909">
        <v>1</v>
      </c>
      <c r="M3909" t="b">
        <v>0</v>
      </c>
      <c r="N3909" t="s">
        <v>8269</v>
      </c>
      <c r="O3909">
        <f t="shared" si="183"/>
        <v>0</v>
      </c>
      <c r="P3909" s="6">
        <f t="shared" si="184"/>
        <v>1</v>
      </c>
      <c r="Q3909" s="12" t="s">
        <v>8315</v>
      </c>
      <c r="R3909" t="s">
        <v>8316</v>
      </c>
      <c r="S3909">
        <f t="shared" si="185"/>
        <v>2015</v>
      </c>
    </row>
    <row r="3910" spans="1:19" ht="32" x14ac:dyDescent="0.2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 s="10">
        <v>42453.957905092597</v>
      </c>
      <c r="J3910" s="10">
        <v>42408.999571759261</v>
      </c>
      <c r="K3910" t="b">
        <v>0</v>
      </c>
      <c r="L3910">
        <v>0</v>
      </c>
      <c r="M3910" t="b">
        <v>0</v>
      </c>
      <c r="N3910" t="s">
        <v>8269</v>
      </c>
      <c r="O3910">
        <f t="shared" si="183"/>
        <v>0</v>
      </c>
      <c r="P3910" s="6" t="str">
        <f t="shared" si="184"/>
        <v>0</v>
      </c>
      <c r="Q3910" s="12" t="s">
        <v>8315</v>
      </c>
      <c r="R3910" t="s">
        <v>8316</v>
      </c>
      <c r="S3910">
        <f t="shared" si="185"/>
        <v>2016</v>
      </c>
    </row>
    <row r="3911" spans="1:19" ht="32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 s="10">
        <v>41938.770439814813</v>
      </c>
      <c r="J3911" s="10">
        <v>41921.770439814813</v>
      </c>
      <c r="K3911" t="b">
        <v>0</v>
      </c>
      <c r="L3911">
        <v>38</v>
      </c>
      <c r="M3911" t="b">
        <v>0</v>
      </c>
      <c r="N3911" t="s">
        <v>8269</v>
      </c>
      <c r="O3911">
        <f t="shared" si="183"/>
        <v>24</v>
      </c>
      <c r="P3911" s="6">
        <f t="shared" si="184"/>
        <v>45.84</v>
      </c>
      <c r="Q3911" s="12" t="s">
        <v>8315</v>
      </c>
      <c r="R3911" t="s">
        <v>8316</v>
      </c>
      <c r="S3911">
        <f t="shared" si="185"/>
        <v>2014</v>
      </c>
    </row>
    <row r="3912" spans="1:19" ht="32" x14ac:dyDescent="0.2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 s="10">
        <v>42163.016585648147</v>
      </c>
      <c r="J3912" s="10">
        <v>42103.016585648147</v>
      </c>
      <c r="K3912" t="b">
        <v>0</v>
      </c>
      <c r="L3912">
        <v>39</v>
      </c>
      <c r="M3912" t="b">
        <v>0</v>
      </c>
      <c r="N3912" t="s">
        <v>8269</v>
      </c>
      <c r="O3912">
        <f t="shared" si="183"/>
        <v>32</v>
      </c>
      <c r="P3912" s="6">
        <f t="shared" si="184"/>
        <v>60.67</v>
      </c>
      <c r="Q3912" s="12" t="s">
        <v>8315</v>
      </c>
      <c r="R3912" t="s">
        <v>8316</v>
      </c>
      <c r="S3912">
        <f t="shared" si="185"/>
        <v>2015</v>
      </c>
    </row>
    <row r="3913" spans="1:19" ht="32" x14ac:dyDescent="0.2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 s="10">
        <v>42308.664965277778</v>
      </c>
      <c r="J3913" s="10">
        <v>42278.664965277778</v>
      </c>
      <c r="K3913" t="b">
        <v>0</v>
      </c>
      <c r="L3913">
        <v>12</v>
      </c>
      <c r="M3913" t="b">
        <v>0</v>
      </c>
      <c r="N3913" t="s">
        <v>8269</v>
      </c>
      <c r="O3913">
        <f t="shared" si="183"/>
        <v>4</v>
      </c>
      <c r="P3913" s="6">
        <f t="shared" si="184"/>
        <v>26.33</v>
      </c>
      <c r="Q3913" s="12" t="s">
        <v>8315</v>
      </c>
      <c r="R3913" t="s">
        <v>8316</v>
      </c>
      <c r="S3913">
        <f t="shared" si="185"/>
        <v>2015</v>
      </c>
    </row>
    <row r="3914" spans="1:19" ht="16" x14ac:dyDescent="0.2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 s="10">
        <v>42636.697569444441</v>
      </c>
      <c r="J3914" s="10">
        <v>42576.697569444441</v>
      </c>
      <c r="K3914" t="b">
        <v>0</v>
      </c>
      <c r="L3914">
        <v>54</v>
      </c>
      <c r="M3914" t="b">
        <v>1</v>
      </c>
      <c r="N3914" t="s">
        <v>8269</v>
      </c>
      <c r="O3914">
        <f t="shared" ref="O3914:O3977" si="186">ROUND(E3914/D3914*100,0)</f>
        <v>109</v>
      </c>
      <c r="P3914" s="6">
        <f t="shared" ref="P3914:P3977" si="187">IFERROR(ROUND(E3914/L3914,2),"0")</f>
        <v>151.97999999999999</v>
      </c>
      <c r="Q3914" s="12" t="s">
        <v>8315</v>
      </c>
      <c r="R3914" t="s">
        <v>8316</v>
      </c>
      <c r="S3914">
        <f t="shared" ref="S3914:S3977" si="188">YEAR(J3914)</f>
        <v>2016</v>
      </c>
    </row>
    <row r="3915" spans="1:19" ht="32" x14ac:dyDescent="0.2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 s="10">
        <v>42155.290972222225</v>
      </c>
      <c r="J3915" s="10">
        <v>42134.172071759254</v>
      </c>
      <c r="K3915" t="b">
        <v>0</v>
      </c>
      <c r="L3915">
        <v>104</v>
      </c>
      <c r="M3915" t="b">
        <v>1</v>
      </c>
      <c r="N3915" t="s">
        <v>8269</v>
      </c>
      <c r="O3915">
        <f t="shared" si="186"/>
        <v>154</v>
      </c>
      <c r="P3915" s="6">
        <f t="shared" si="187"/>
        <v>110.87</v>
      </c>
      <c r="Q3915" s="12" t="s">
        <v>8315</v>
      </c>
      <c r="R3915" t="s">
        <v>8316</v>
      </c>
      <c r="S3915">
        <f t="shared" si="188"/>
        <v>2015</v>
      </c>
    </row>
    <row r="3916" spans="1:19" ht="16" x14ac:dyDescent="0.2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 s="10">
        <v>42625.707638888889</v>
      </c>
      <c r="J3916" s="10">
        <v>42611.261064814811</v>
      </c>
      <c r="K3916" t="b">
        <v>0</v>
      </c>
      <c r="L3916">
        <v>1</v>
      </c>
      <c r="M3916" t="b">
        <v>0</v>
      </c>
      <c r="N3916" t="s">
        <v>8269</v>
      </c>
      <c r="O3916">
        <f t="shared" si="186"/>
        <v>0</v>
      </c>
      <c r="P3916" s="6">
        <f t="shared" si="187"/>
        <v>1</v>
      </c>
      <c r="Q3916" s="12" t="s">
        <v>8315</v>
      </c>
      <c r="R3916" t="s">
        <v>8316</v>
      </c>
      <c r="S3916">
        <f t="shared" si="188"/>
        <v>2016</v>
      </c>
    </row>
    <row r="3917" spans="1:19" ht="32" x14ac:dyDescent="0.2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 s="10">
        <v>41844.124305555553</v>
      </c>
      <c r="J3917" s="10">
        <v>41801.711550925924</v>
      </c>
      <c r="K3917" t="b">
        <v>0</v>
      </c>
      <c r="L3917">
        <v>2</v>
      </c>
      <c r="M3917" t="b">
        <v>0</v>
      </c>
      <c r="N3917" t="s">
        <v>8269</v>
      </c>
      <c r="O3917">
        <f t="shared" si="186"/>
        <v>1</v>
      </c>
      <c r="P3917" s="6">
        <f t="shared" si="187"/>
        <v>22.5</v>
      </c>
      <c r="Q3917" s="12" t="s">
        <v>8315</v>
      </c>
      <c r="R3917" t="s">
        <v>8316</v>
      </c>
      <c r="S3917">
        <f t="shared" si="188"/>
        <v>2014</v>
      </c>
    </row>
    <row r="3918" spans="1:19" ht="32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 s="10">
        <v>41870.666666666664</v>
      </c>
      <c r="J3918" s="10">
        <v>41851.771354166667</v>
      </c>
      <c r="K3918" t="b">
        <v>0</v>
      </c>
      <c r="L3918">
        <v>26</v>
      </c>
      <c r="M3918" t="b">
        <v>1</v>
      </c>
      <c r="N3918" t="s">
        <v>8269</v>
      </c>
      <c r="O3918">
        <f t="shared" si="186"/>
        <v>101</v>
      </c>
      <c r="P3918" s="6">
        <f t="shared" si="187"/>
        <v>302.31</v>
      </c>
      <c r="Q3918" s="12" t="s">
        <v>8315</v>
      </c>
      <c r="R3918" t="s">
        <v>8316</v>
      </c>
      <c r="S3918">
        <f t="shared" si="188"/>
        <v>2014</v>
      </c>
    </row>
    <row r="3919" spans="1:19" ht="32" x14ac:dyDescent="0.2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 s="10">
        <v>41828.94027777778</v>
      </c>
      <c r="J3919" s="10">
        <v>41798.94027777778</v>
      </c>
      <c r="K3919" t="b">
        <v>0</v>
      </c>
      <c r="L3919">
        <v>94</v>
      </c>
      <c r="M3919" t="b">
        <v>1</v>
      </c>
      <c r="N3919" t="s">
        <v>8269</v>
      </c>
      <c r="O3919">
        <f t="shared" si="186"/>
        <v>103</v>
      </c>
      <c r="P3919" s="6">
        <f t="shared" si="187"/>
        <v>87.36</v>
      </c>
      <c r="Q3919" s="12" t="s">
        <v>8315</v>
      </c>
      <c r="R3919" t="s">
        <v>8316</v>
      </c>
      <c r="S3919">
        <f t="shared" si="188"/>
        <v>2014</v>
      </c>
    </row>
    <row r="3920" spans="1:19" ht="32" x14ac:dyDescent="0.2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 s="10">
        <v>42153.692060185189</v>
      </c>
      <c r="J3920" s="10">
        <v>42108.692060185189</v>
      </c>
      <c r="K3920" t="b">
        <v>0</v>
      </c>
      <c r="L3920">
        <v>0</v>
      </c>
      <c r="M3920" t="b">
        <v>0</v>
      </c>
      <c r="N3920" t="s">
        <v>8269</v>
      </c>
      <c r="O3920">
        <f t="shared" si="186"/>
        <v>0</v>
      </c>
      <c r="P3920" s="6" t="str">
        <f t="shared" si="187"/>
        <v>0</v>
      </c>
      <c r="Q3920" s="12" t="s">
        <v>8315</v>
      </c>
      <c r="R3920" t="s">
        <v>8316</v>
      </c>
      <c r="S3920">
        <f t="shared" si="188"/>
        <v>2015</v>
      </c>
    </row>
    <row r="3921" spans="1:19" ht="32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 s="10">
        <v>41888.007071759261</v>
      </c>
      <c r="J3921" s="10">
        <v>41858.007071759261</v>
      </c>
      <c r="K3921" t="b">
        <v>0</v>
      </c>
      <c r="L3921">
        <v>13</v>
      </c>
      <c r="M3921" t="b">
        <v>0</v>
      </c>
      <c r="N3921" t="s">
        <v>8269</v>
      </c>
      <c r="O3921">
        <f t="shared" si="186"/>
        <v>4</v>
      </c>
      <c r="P3921" s="6">
        <f t="shared" si="187"/>
        <v>23.92</v>
      </c>
      <c r="Q3921" s="12" t="s">
        <v>8315</v>
      </c>
      <c r="R3921" t="s">
        <v>8316</v>
      </c>
      <c r="S3921">
        <f t="shared" si="188"/>
        <v>2014</v>
      </c>
    </row>
    <row r="3922" spans="1:19" ht="32" x14ac:dyDescent="0.2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 s="10">
        <v>41970.125</v>
      </c>
      <c r="J3922" s="10">
        <v>41941.683865740742</v>
      </c>
      <c r="K3922" t="b">
        <v>0</v>
      </c>
      <c r="L3922">
        <v>113</v>
      </c>
      <c r="M3922" t="b">
        <v>1</v>
      </c>
      <c r="N3922" t="s">
        <v>8269</v>
      </c>
      <c r="O3922">
        <f t="shared" si="186"/>
        <v>100</v>
      </c>
      <c r="P3922" s="6">
        <f t="shared" si="187"/>
        <v>70.88</v>
      </c>
      <c r="Q3922" s="12" t="s">
        <v>8315</v>
      </c>
      <c r="R3922" t="s">
        <v>8316</v>
      </c>
      <c r="S3922">
        <f t="shared" si="188"/>
        <v>2014</v>
      </c>
    </row>
    <row r="3923" spans="1:19" ht="16" x14ac:dyDescent="0.2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 s="10">
        <v>41621.207638888889</v>
      </c>
      <c r="J3923" s="10">
        <v>41591.737974537034</v>
      </c>
      <c r="K3923" t="b">
        <v>1</v>
      </c>
      <c r="L3923">
        <v>82</v>
      </c>
      <c r="M3923" t="b">
        <v>1</v>
      </c>
      <c r="N3923" t="s">
        <v>8269</v>
      </c>
      <c r="O3923">
        <f t="shared" si="186"/>
        <v>103</v>
      </c>
      <c r="P3923" s="6">
        <f t="shared" si="187"/>
        <v>100.5</v>
      </c>
      <c r="Q3923" s="12" t="s">
        <v>8315</v>
      </c>
      <c r="R3923" t="s">
        <v>8316</v>
      </c>
      <c r="S3923">
        <f t="shared" si="188"/>
        <v>2013</v>
      </c>
    </row>
    <row r="3924" spans="1:19" ht="32" x14ac:dyDescent="0.2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 s="10">
        <v>42286</v>
      </c>
      <c r="J3924" s="10">
        <v>42262.096782407403</v>
      </c>
      <c r="K3924" t="b">
        <v>1</v>
      </c>
      <c r="L3924">
        <v>71</v>
      </c>
      <c r="M3924" t="b">
        <v>1</v>
      </c>
      <c r="N3924" t="s">
        <v>8269</v>
      </c>
      <c r="O3924">
        <f t="shared" si="186"/>
        <v>103</v>
      </c>
      <c r="P3924" s="6">
        <f t="shared" si="187"/>
        <v>115.87</v>
      </c>
      <c r="Q3924" s="12" t="s">
        <v>8315</v>
      </c>
      <c r="R3924" t="s">
        <v>8316</v>
      </c>
      <c r="S3924">
        <f t="shared" si="188"/>
        <v>2015</v>
      </c>
    </row>
    <row r="3925" spans="1:19" ht="32" x14ac:dyDescent="0.2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 s="10">
        <v>42171.458333333328</v>
      </c>
      <c r="J3925" s="10">
        <v>42137.395798611113</v>
      </c>
      <c r="K3925" t="b">
        <v>1</v>
      </c>
      <c r="L3925">
        <v>70</v>
      </c>
      <c r="M3925" t="b">
        <v>1</v>
      </c>
      <c r="N3925" t="s">
        <v>8269</v>
      </c>
      <c r="O3925">
        <f t="shared" si="186"/>
        <v>102</v>
      </c>
      <c r="P3925" s="6">
        <f t="shared" si="187"/>
        <v>116</v>
      </c>
      <c r="Q3925" s="12" t="s">
        <v>8315</v>
      </c>
      <c r="R3925" t="s">
        <v>8316</v>
      </c>
      <c r="S3925">
        <f t="shared" si="188"/>
        <v>2015</v>
      </c>
    </row>
    <row r="3926" spans="1:19" ht="32" x14ac:dyDescent="0.2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 s="10">
        <v>42071.67251157407</v>
      </c>
      <c r="J3926" s="10">
        <v>42041.714178240742</v>
      </c>
      <c r="K3926" t="b">
        <v>0</v>
      </c>
      <c r="L3926">
        <v>57</v>
      </c>
      <c r="M3926" t="b">
        <v>1</v>
      </c>
      <c r="N3926" t="s">
        <v>8269</v>
      </c>
      <c r="O3926">
        <f t="shared" si="186"/>
        <v>101</v>
      </c>
      <c r="P3926" s="6">
        <f t="shared" si="187"/>
        <v>142.28</v>
      </c>
      <c r="Q3926" s="12" t="s">
        <v>8315</v>
      </c>
      <c r="R3926" t="s">
        <v>8316</v>
      </c>
      <c r="S3926">
        <f t="shared" si="188"/>
        <v>2015</v>
      </c>
    </row>
    <row r="3927" spans="1:19" ht="32" x14ac:dyDescent="0.2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 s="10">
        <v>42579.665717592594</v>
      </c>
      <c r="J3927" s="10">
        <v>42549.665717592594</v>
      </c>
      <c r="K3927" t="b">
        <v>0</v>
      </c>
      <c r="L3927">
        <v>47</v>
      </c>
      <c r="M3927" t="b">
        <v>1</v>
      </c>
      <c r="N3927" t="s">
        <v>8269</v>
      </c>
      <c r="O3927">
        <f t="shared" si="186"/>
        <v>104</v>
      </c>
      <c r="P3927" s="6">
        <f t="shared" si="187"/>
        <v>177.62</v>
      </c>
      <c r="Q3927" s="12" t="s">
        <v>8315</v>
      </c>
      <c r="R3927" t="s">
        <v>8316</v>
      </c>
      <c r="S3927">
        <f t="shared" si="188"/>
        <v>2016</v>
      </c>
    </row>
    <row r="3928" spans="1:19" ht="32" x14ac:dyDescent="0.2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 s="10">
        <v>42119.659652777773</v>
      </c>
      <c r="J3928" s="10">
        <v>42059.701319444444</v>
      </c>
      <c r="K3928" t="b">
        <v>0</v>
      </c>
      <c r="L3928">
        <v>19</v>
      </c>
      <c r="M3928" t="b">
        <v>1</v>
      </c>
      <c r="N3928" t="s">
        <v>8269</v>
      </c>
      <c r="O3928">
        <f t="shared" si="186"/>
        <v>100</v>
      </c>
      <c r="P3928" s="6">
        <f t="shared" si="187"/>
        <v>421.11</v>
      </c>
      <c r="Q3928" s="12" t="s">
        <v>8315</v>
      </c>
      <c r="R3928" t="s">
        <v>8316</v>
      </c>
      <c r="S3928">
        <f t="shared" si="188"/>
        <v>2015</v>
      </c>
    </row>
    <row r="3929" spans="1:19" ht="32" x14ac:dyDescent="0.2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 s="10">
        <v>42083.705555555556</v>
      </c>
      <c r="J3929" s="10">
        <v>42053.732627314814</v>
      </c>
      <c r="K3929" t="b">
        <v>0</v>
      </c>
      <c r="L3929">
        <v>77</v>
      </c>
      <c r="M3929" t="b">
        <v>1</v>
      </c>
      <c r="N3929" t="s">
        <v>8269</v>
      </c>
      <c r="O3929">
        <f t="shared" si="186"/>
        <v>101</v>
      </c>
      <c r="P3929" s="6">
        <f t="shared" si="187"/>
        <v>104.99</v>
      </c>
      <c r="Q3929" s="12" t="s">
        <v>8315</v>
      </c>
      <c r="R3929" t="s">
        <v>8316</v>
      </c>
      <c r="S3929">
        <f t="shared" si="188"/>
        <v>2015</v>
      </c>
    </row>
    <row r="3930" spans="1:19" ht="32" x14ac:dyDescent="0.2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 s="10">
        <v>42094.178402777776</v>
      </c>
      <c r="J3930" s="10">
        <v>42064.220069444447</v>
      </c>
      <c r="K3930" t="b">
        <v>0</v>
      </c>
      <c r="L3930">
        <v>40</v>
      </c>
      <c r="M3930" t="b">
        <v>1</v>
      </c>
      <c r="N3930" t="s">
        <v>8269</v>
      </c>
      <c r="O3930">
        <f t="shared" si="186"/>
        <v>101</v>
      </c>
      <c r="P3930" s="6">
        <f t="shared" si="187"/>
        <v>202.85</v>
      </c>
      <c r="Q3930" s="12" t="s">
        <v>8315</v>
      </c>
      <c r="R3930" t="s">
        <v>8316</v>
      </c>
      <c r="S3930">
        <f t="shared" si="188"/>
        <v>2015</v>
      </c>
    </row>
    <row r="3931" spans="1:19" ht="32" x14ac:dyDescent="0.2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 s="10">
        <v>42008.976388888885</v>
      </c>
      <c r="J3931" s="10">
        <v>41977.004976851851</v>
      </c>
      <c r="K3931" t="b">
        <v>0</v>
      </c>
      <c r="L3931">
        <v>9</v>
      </c>
      <c r="M3931" t="b">
        <v>0</v>
      </c>
      <c r="N3931" t="s">
        <v>8269</v>
      </c>
      <c r="O3931">
        <f t="shared" si="186"/>
        <v>1</v>
      </c>
      <c r="P3931" s="6">
        <f t="shared" si="187"/>
        <v>13.11</v>
      </c>
      <c r="Q3931" s="12" t="s">
        <v>8315</v>
      </c>
      <c r="R3931" t="s">
        <v>8316</v>
      </c>
      <c r="S3931">
        <f t="shared" si="188"/>
        <v>2014</v>
      </c>
    </row>
    <row r="3932" spans="1:19" ht="32" x14ac:dyDescent="0.2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 s="10">
        <v>41969.853900462964</v>
      </c>
      <c r="J3932" s="10">
        <v>41939.8122337963</v>
      </c>
      <c r="K3932" t="b">
        <v>0</v>
      </c>
      <c r="L3932">
        <v>36</v>
      </c>
      <c r="M3932" t="b">
        <v>0</v>
      </c>
      <c r="N3932" t="s">
        <v>8269</v>
      </c>
      <c r="O3932">
        <f t="shared" si="186"/>
        <v>37</v>
      </c>
      <c r="P3932" s="6">
        <f t="shared" si="187"/>
        <v>83.14</v>
      </c>
      <c r="Q3932" s="12" t="s">
        <v>8315</v>
      </c>
      <c r="R3932" t="s">
        <v>8316</v>
      </c>
      <c r="S3932">
        <f t="shared" si="188"/>
        <v>2014</v>
      </c>
    </row>
    <row r="3933" spans="1:19" ht="32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42253.151701388888</v>
      </c>
      <c r="J3933" s="10">
        <v>42228.151701388888</v>
      </c>
      <c r="K3933" t="b">
        <v>0</v>
      </c>
      <c r="L3933">
        <v>0</v>
      </c>
      <c r="M3933" t="b">
        <v>0</v>
      </c>
      <c r="N3933" t="s">
        <v>8269</v>
      </c>
      <c r="O3933">
        <f t="shared" si="186"/>
        <v>0</v>
      </c>
      <c r="P3933" s="6" t="str">
        <f t="shared" si="187"/>
        <v>0</v>
      </c>
      <c r="Q3933" s="12" t="s">
        <v>8315</v>
      </c>
      <c r="R3933" t="s">
        <v>8316</v>
      </c>
      <c r="S3933">
        <f t="shared" si="188"/>
        <v>2015</v>
      </c>
    </row>
    <row r="3934" spans="1:19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 s="10">
        <v>42497.603680555556</v>
      </c>
      <c r="J3934" s="10">
        <v>42437.64534722222</v>
      </c>
      <c r="K3934" t="b">
        <v>0</v>
      </c>
      <c r="L3934">
        <v>1</v>
      </c>
      <c r="M3934" t="b">
        <v>0</v>
      </c>
      <c r="N3934" t="s">
        <v>8269</v>
      </c>
      <c r="O3934">
        <f t="shared" si="186"/>
        <v>0</v>
      </c>
      <c r="P3934" s="6">
        <f t="shared" si="187"/>
        <v>10</v>
      </c>
      <c r="Q3934" s="12" t="s">
        <v>8315</v>
      </c>
      <c r="R3934" t="s">
        <v>8316</v>
      </c>
      <c r="S3934">
        <f t="shared" si="188"/>
        <v>2016</v>
      </c>
    </row>
    <row r="3935" spans="1:19" ht="32" x14ac:dyDescent="0.2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 s="10">
        <v>42203.125</v>
      </c>
      <c r="J3935" s="10">
        <v>42144.231527777782</v>
      </c>
      <c r="K3935" t="b">
        <v>0</v>
      </c>
      <c r="L3935">
        <v>2</v>
      </c>
      <c r="M3935" t="b">
        <v>0</v>
      </c>
      <c r="N3935" t="s">
        <v>8269</v>
      </c>
      <c r="O3935">
        <f t="shared" si="186"/>
        <v>31</v>
      </c>
      <c r="P3935" s="6">
        <f t="shared" si="187"/>
        <v>1250</v>
      </c>
      <c r="Q3935" s="12" t="s">
        <v>8315</v>
      </c>
      <c r="R3935" t="s">
        <v>8316</v>
      </c>
      <c r="S3935">
        <f t="shared" si="188"/>
        <v>2015</v>
      </c>
    </row>
    <row r="3936" spans="1:19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 s="10">
        <v>42711.35157407407</v>
      </c>
      <c r="J3936" s="10">
        <v>42681.35157407407</v>
      </c>
      <c r="K3936" t="b">
        <v>0</v>
      </c>
      <c r="L3936">
        <v>50</v>
      </c>
      <c r="M3936" t="b">
        <v>1</v>
      </c>
      <c r="N3936" t="s">
        <v>8269</v>
      </c>
      <c r="O3936">
        <f t="shared" si="186"/>
        <v>103</v>
      </c>
      <c r="P3936" s="6">
        <f t="shared" si="187"/>
        <v>173.7</v>
      </c>
      <c r="Q3936" s="12" t="s">
        <v>8315</v>
      </c>
      <c r="R3936" t="s">
        <v>8316</v>
      </c>
      <c r="S3936">
        <f t="shared" si="188"/>
        <v>2016</v>
      </c>
    </row>
    <row r="3937" spans="1:19" ht="32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 s="10">
        <v>41926.290972222225</v>
      </c>
      <c r="J3937" s="10">
        <v>41893.324884259258</v>
      </c>
      <c r="K3937" t="b">
        <v>1</v>
      </c>
      <c r="L3937">
        <v>167</v>
      </c>
      <c r="M3937" t="b">
        <v>1</v>
      </c>
      <c r="N3937" t="s">
        <v>8269</v>
      </c>
      <c r="O3937">
        <f t="shared" si="186"/>
        <v>115</v>
      </c>
      <c r="P3937" s="6">
        <f t="shared" si="187"/>
        <v>58.69</v>
      </c>
      <c r="Q3937" s="12" t="s">
        <v>8315</v>
      </c>
      <c r="R3937" t="s">
        <v>8316</v>
      </c>
      <c r="S3937">
        <f t="shared" si="188"/>
        <v>2014</v>
      </c>
    </row>
    <row r="3938" spans="1:19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 s="10">
        <v>42651.389340277776</v>
      </c>
      <c r="J3938" s="10">
        <v>42621.389340277776</v>
      </c>
      <c r="K3938" t="b">
        <v>0</v>
      </c>
      <c r="L3938">
        <v>1</v>
      </c>
      <c r="M3938" t="b">
        <v>0</v>
      </c>
      <c r="N3938" t="s">
        <v>8269</v>
      </c>
      <c r="O3938">
        <f t="shared" si="186"/>
        <v>2</v>
      </c>
      <c r="P3938" s="6">
        <f t="shared" si="187"/>
        <v>202</v>
      </c>
      <c r="Q3938" s="12" t="s">
        <v>8315</v>
      </c>
      <c r="R3938" t="s">
        <v>8316</v>
      </c>
      <c r="S3938">
        <f t="shared" si="188"/>
        <v>2016</v>
      </c>
    </row>
    <row r="3939" spans="1:19" ht="32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 s="10">
        <v>42644.166666666672</v>
      </c>
      <c r="J3939" s="10">
        <v>42613.841261574074</v>
      </c>
      <c r="K3939" t="b">
        <v>0</v>
      </c>
      <c r="L3939">
        <v>0</v>
      </c>
      <c r="M3939" t="b">
        <v>0</v>
      </c>
      <c r="N3939" t="s">
        <v>8269</v>
      </c>
      <c r="O3939">
        <f t="shared" si="186"/>
        <v>0</v>
      </c>
      <c r="P3939" s="6" t="str">
        <f t="shared" si="187"/>
        <v>0</v>
      </c>
      <c r="Q3939" s="12" t="s">
        <v>8315</v>
      </c>
      <c r="R3939" t="s">
        <v>8316</v>
      </c>
      <c r="S3939">
        <f t="shared" si="188"/>
        <v>2016</v>
      </c>
    </row>
    <row r="3940" spans="1:19" ht="16" x14ac:dyDescent="0.2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 s="10">
        <v>42718.665972222225</v>
      </c>
      <c r="J3940" s="10">
        <v>42697.082673611112</v>
      </c>
      <c r="K3940" t="b">
        <v>0</v>
      </c>
      <c r="L3940">
        <v>72</v>
      </c>
      <c r="M3940" t="b">
        <v>1</v>
      </c>
      <c r="N3940" t="s">
        <v>8269</v>
      </c>
      <c r="O3940">
        <f t="shared" si="186"/>
        <v>101</v>
      </c>
      <c r="P3940" s="6">
        <f t="shared" si="187"/>
        <v>126.72</v>
      </c>
      <c r="Q3940" s="12" t="s">
        <v>8315</v>
      </c>
      <c r="R3940" t="s">
        <v>8316</v>
      </c>
      <c r="S3940">
        <f t="shared" si="188"/>
        <v>2016</v>
      </c>
    </row>
    <row r="3941" spans="1:19" ht="32" x14ac:dyDescent="0.2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 s="10">
        <v>42434.246168981481</v>
      </c>
      <c r="J3941" s="10">
        <v>42419.246168981481</v>
      </c>
      <c r="K3941" t="b">
        <v>0</v>
      </c>
      <c r="L3941">
        <v>0</v>
      </c>
      <c r="M3941" t="b">
        <v>0</v>
      </c>
      <c r="N3941" t="s">
        <v>8269</v>
      </c>
      <c r="O3941">
        <f t="shared" si="186"/>
        <v>0</v>
      </c>
      <c r="P3941" s="6" t="str">
        <f t="shared" si="187"/>
        <v>0</v>
      </c>
      <c r="Q3941" s="12" t="s">
        <v>8315</v>
      </c>
      <c r="R3941" t="s">
        <v>8316</v>
      </c>
      <c r="S3941">
        <f t="shared" si="188"/>
        <v>2016</v>
      </c>
    </row>
    <row r="3942" spans="1:19" ht="32" x14ac:dyDescent="0.2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 s="10">
        <v>42279.958333333328</v>
      </c>
      <c r="J3942" s="10">
        <v>42254.264687499999</v>
      </c>
      <c r="K3942" t="b">
        <v>0</v>
      </c>
      <c r="L3942">
        <v>97</v>
      </c>
      <c r="M3942" t="b">
        <v>1</v>
      </c>
      <c r="N3942" t="s">
        <v>8269</v>
      </c>
      <c r="O3942">
        <f t="shared" si="186"/>
        <v>100</v>
      </c>
      <c r="P3942" s="6">
        <f t="shared" si="187"/>
        <v>98.31</v>
      </c>
      <c r="Q3942" s="12" t="s">
        <v>8315</v>
      </c>
      <c r="R3942" t="s">
        <v>8316</v>
      </c>
      <c r="S3942">
        <f t="shared" si="188"/>
        <v>2015</v>
      </c>
    </row>
    <row r="3943" spans="1:19" ht="32" x14ac:dyDescent="0.2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 s="10">
        <v>41896.190937499996</v>
      </c>
      <c r="J3943" s="10">
        <v>41836.190937499996</v>
      </c>
      <c r="K3943" t="b">
        <v>0</v>
      </c>
      <c r="L3943">
        <v>0</v>
      </c>
      <c r="M3943" t="b">
        <v>0</v>
      </c>
      <c r="N3943" t="s">
        <v>8269</v>
      </c>
      <c r="O3943">
        <f t="shared" si="186"/>
        <v>0</v>
      </c>
      <c r="P3943" s="6" t="str">
        <f t="shared" si="187"/>
        <v>0</v>
      </c>
      <c r="Q3943" s="12" t="s">
        <v>8315</v>
      </c>
      <c r="R3943" t="s">
        <v>8316</v>
      </c>
      <c r="S3943">
        <f t="shared" si="188"/>
        <v>2014</v>
      </c>
    </row>
    <row r="3944" spans="1:19" ht="32" x14ac:dyDescent="0.2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 s="10">
        <v>41810.958333333336</v>
      </c>
      <c r="J3944" s="10">
        <v>41778.637245370366</v>
      </c>
      <c r="K3944" t="b">
        <v>1</v>
      </c>
      <c r="L3944">
        <v>226</v>
      </c>
      <c r="M3944" t="b">
        <v>1</v>
      </c>
      <c r="N3944" t="s">
        <v>8269</v>
      </c>
      <c r="O3944">
        <f t="shared" si="186"/>
        <v>119</v>
      </c>
      <c r="P3944" s="6">
        <f t="shared" si="187"/>
        <v>50.16</v>
      </c>
      <c r="Q3944" s="12" t="s">
        <v>8315</v>
      </c>
      <c r="R3944" t="s">
        <v>8316</v>
      </c>
      <c r="S3944">
        <f t="shared" si="188"/>
        <v>2014</v>
      </c>
    </row>
    <row r="3945" spans="1:19" ht="32" x14ac:dyDescent="0.2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 s="10">
        <v>41807.125</v>
      </c>
      <c r="J3945" s="10">
        <v>41776.06313657407</v>
      </c>
      <c r="K3945" t="b">
        <v>0</v>
      </c>
      <c r="L3945">
        <v>71</v>
      </c>
      <c r="M3945" t="b">
        <v>1</v>
      </c>
      <c r="N3945" t="s">
        <v>8269</v>
      </c>
      <c r="O3945">
        <f t="shared" si="186"/>
        <v>100</v>
      </c>
      <c r="P3945" s="6">
        <f t="shared" si="187"/>
        <v>134.15</v>
      </c>
      <c r="Q3945" s="12" t="s">
        <v>8315</v>
      </c>
      <c r="R3945" t="s">
        <v>8316</v>
      </c>
      <c r="S3945">
        <f t="shared" si="188"/>
        <v>2014</v>
      </c>
    </row>
    <row r="3946" spans="1:19" ht="32" x14ac:dyDescent="0.2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 s="10">
        <v>41817.681527777779</v>
      </c>
      <c r="J3946" s="10">
        <v>41787.681527777779</v>
      </c>
      <c r="K3946" t="b">
        <v>0</v>
      </c>
      <c r="L3946">
        <v>9</v>
      </c>
      <c r="M3946" t="b">
        <v>0</v>
      </c>
      <c r="N3946" t="s">
        <v>8269</v>
      </c>
      <c r="O3946">
        <f t="shared" si="186"/>
        <v>1</v>
      </c>
      <c r="P3946" s="6">
        <f t="shared" si="187"/>
        <v>15</v>
      </c>
      <c r="Q3946" s="12" t="s">
        <v>8315</v>
      </c>
      <c r="R3946" t="s">
        <v>8316</v>
      </c>
      <c r="S3946">
        <f t="shared" si="188"/>
        <v>2014</v>
      </c>
    </row>
    <row r="3947" spans="1:19" ht="32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 s="10">
        <v>42529.73170138889</v>
      </c>
      <c r="J3947" s="10">
        <v>42499.73170138889</v>
      </c>
      <c r="K3947" t="b">
        <v>0</v>
      </c>
      <c r="L3947">
        <v>5</v>
      </c>
      <c r="M3947" t="b">
        <v>0</v>
      </c>
      <c r="N3947" t="s">
        <v>8269</v>
      </c>
      <c r="O3947">
        <f t="shared" si="186"/>
        <v>3</v>
      </c>
      <c r="P3947" s="6">
        <f t="shared" si="187"/>
        <v>52.8</v>
      </c>
      <c r="Q3947" s="12" t="s">
        <v>8315</v>
      </c>
      <c r="R3947" t="s">
        <v>8316</v>
      </c>
      <c r="S3947">
        <f t="shared" si="188"/>
        <v>2016</v>
      </c>
    </row>
    <row r="3948" spans="1:19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42568.742893518516</v>
      </c>
      <c r="J3948" s="10">
        <v>42538.742893518516</v>
      </c>
      <c r="K3948" t="b">
        <v>0</v>
      </c>
      <c r="L3948">
        <v>0</v>
      </c>
      <c r="M3948" t="b">
        <v>0</v>
      </c>
      <c r="N3948" t="s">
        <v>8269</v>
      </c>
      <c r="O3948">
        <f t="shared" si="186"/>
        <v>0</v>
      </c>
      <c r="P3948" s="6" t="str">
        <f t="shared" si="187"/>
        <v>0</v>
      </c>
      <c r="Q3948" s="12" t="s">
        <v>8315</v>
      </c>
      <c r="R3948" t="s">
        <v>8316</v>
      </c>
      <c r="S3948">
        <f t="shared" si="188"/>
        <v>2016</v>
      </c>
    </row>
    <row r="3949" spans="1:19" ht="32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 s="10">
        <v>41793.290972222225</v>
      </c>
      <c r="J3949" s="10">
        <v>41766.617291666669</v>
      </c>
      <c r="K3949" t="b">
        <v>1</v>
      </c>
      <c r="L3949">
        <v>50</v>
      </c>
      <c r="M3949" t="b">
        <v>0</v>
      </c>
      <c r="N3949" t="s">
        <v>8269</v>
      </c>
      <c r="O3949">
        <f t="shared" si="186"/>
        <v>41</v>
      </c>
      <c r="P3949" s="6">
        <f t="shared" si="187"/>
        <v>81.319999999999993</v>
      </c>
      <c r="Q3949" s="12" t="s">
        <v>8315</v>
      </c>
      <c r="R3949" t="s">
        <v>8316</v>
      </c>
      <c r="S3949">
        <f t="shared" si="188"/>
        <v>2014</v>
      </c>
    </row>
    <row r="3950" spans="1:19" ht="32" x14ac:dyDescent="0.2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 s="10">
        <v>42783.670138888891</v>
      </c>
      <c r="J3950" s="10">
        <v>42753.205625000002</v>
      </c>
      <c r="K3950" t="b">
        <v>0</v>
      </c>
      <c r="L3950">
        <v>158</v>
      </c>
      <c r="M3950" t="b">
        <v>1</v>
      </c>
      <c r="N3950" t="s">
        <v>8269</v>
      </c>
      <c r="O3950">
        <f t="shared" si="186"/>
        <v>101</v>
      </c>
      <c r="P3950" s="6">
        <f t="shared" si="187"/>
        <v>63.83</v>
      </c>
      <c r="Q3950" s="12" t="s">
        <v>8315</v>
      </c>
      <c r="R3950" t="s">
        <v>8316</v>
      </c>
      <c r="S3950">
        <f t="shared" si="188"/>
        <v>2017</v>
      </c>
    </row>
    <row r="3951" spans="1:19" ht="32" x14ac:dyDescent="0.2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 s="10">
        <v>42503.007037037038</v>
      </c>
      <c r="J3951" s="10">
        <v>42473.007037037038</v>
      </c>
      <c r="K3951" t="b">
        <v>0</v>
      </c>
      <c r="L3951">
        <v>173</v>
      </c>
      <c r="M3951" t="b">
        <v>1</v>
      </c>
      <c r="N3951" t="s">
        <v>8269</v>
      </c>
      <c r="O3951">
        <f t="shared" si="186"/>
        <v>123</v>
      </c>
      <c r="P3951" s="6">
        <f t="shared" si="187"/>
        <v>71.239999999999995</v>
      </c>
      <c r="Q3951" s="12" t="s">
        <v>8315</v>
      </c>
      <c r="R3951" t="s">
        <v>8316</v>
      </c>
      <c r="S3951">
        <f t="shared" si="188"/>
        <v>2016</v>
      </c>
    </row>
    <row r="3952" spans="1:19" ht="48" x14ac:dyDescent="0.2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 s="10">
        <v>42206.419039351851</v>
      </c>
      <c r="J3952" s="10">
        <v>42176.419039351851</v>
      </c>
      <c r="K3952" t="b">
        <v>0</v>
      </c>
      <c r="L3952">
        <v>73</v>
      </c>
      <c r="M3952" t="b">
        <v>1</v>
      </c>
      <c r="N3952" t="s">
        <v>8269</v>
      </c>
      <c r="O3952">
        <f t="shared" si="186"/>
        <v>111</v>
      </c>
      <c r="P3952" s="6">
        <f t="shared" si="187"/>
        <v>151.46</v>
      </c>
      <c r="Q3952" s="12" t="s">
        <v>8315</v>
      </c>
      <c r="R3952" t="s">
        <v>8316</v>
      </c>
      <c r="S3952">
        <f t="shared" si="188"/>
        <v>2015</v>
      </c>
    </row>
    <row r="3953" spans="1:19" ht="32" x14ac:dyDescent="0.2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 s="10">
        <v>42201</v>
      </c>
      <c r="J3953" s="10">
        <v>42158.065694444449</v>
      </c>
      <c r="K3953" t="b">
        <v>0</v>
      </c>
      <c r="L3953">
        <v>141</v>
      </c>
      <c r="M3953" t="b">
        <v>1</v>
      </c>
      <c r="N3953" t="s">
        <v>8269</v>
      </c>
      <c r="O3953">
        <f t="shared" si="186"/>
        <v>128</v>
      </c>
      <c r="P3953" s="6">
        <f t="shared" si="187"/>
        <v>90.74</v>
      </c>
      <c r="Q3953" s="12" t="s">
        <v>8315</v>
      </c>
      <c r="R3953" t="s">
        <v>8316</v>
      </c>
      <c r="S3953">
        <f t="shared" si="188"/>
        <v>2015</v>
      </c>
    </row>
    <row r="3954" spans="1:19" ht="32" x14ac:dyDescent="0.2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 s="10">
        <v>42058.496562500004</v>
      </c>
      <c r="J3954" s="10">
        <v>42028.496562500004</v>
      </c>
      <c r="K3954" t="b">
        <v>0</v>
      </c>
      <c r="L3954">
        <v>108</v>
      </c>
      <c r="M3954" t="b">
        <v>1</v>
      </c>
      <c r="N3954" t="s">
        <v>8269</v>
      </c>
      <c r="O3954">
        <f t="shared" si="186"/>
        <v>100</v>
      </c>
      <c r="P3954" s="6">
        <f t="shared" si="187"/>
        <v>92.84</v>
      </c>
      <c r="Q3954" s="12" t="s">
        <v>8315</v>
      </c>
      <c r="R3954" t="s">
        <v>8316</v>
      </c>
      <c r="S3954">
        <f t="shared" si="188"/>
        <v>2015</v>
      </c>
    </row>
    <row r="3955" spans="1:19" ht="32" x14ac:dyDescent="0.2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 s="10">
        <v>42270.598217592589</v>
      </c>
      <c r="J3955" s="10">
        <v>42250.598217592589</v>
      </c>
      <c r="K3955" t="b">
        <v>0</v>
      </c>
      <c r="L3955">
        <v>102</v>
      </c>
      <c r="M3955" t="b">
        <v>1</v>
      </c>
      <c r="N3955" t="s">
        <v>8269</v>
      </c>
      <c r="O3955">
        <f t="shared" si="186"/>
        <v>106</v>
      </c>
      <c r="P3955" s="6">
        <f t="shared" si="187"/>
        <v>103.95</v>
      </c>
      <c r="Q3955" s="12" t="s">
        <v>8315</v>
      </c>
      <c r="R3955" t="s">
        <v>8316</v>
      </c>
      <c r="S3955">
        <f t="shared" si="188"/>
        <v>2015</v>
      </c>
    </row>
    <row r="3956" spans="1:19" ht="32" x14ac:dyDescent="0.2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 s="10">
        <v>41994.738576388889</v>
      </c>
      <c r="J3956" s="10">
        <v>41974.738576388889</v>
      </c>
      <c r="K3956" t="b">
        <v>0</v>
      </c>
      <c r="L3956">
        <v>13</v>
      </c>
      <c r="M3956" t="b">
        <v>0</v>
      </c>
      <c r="N3956" t="s">
        <v>8269</v>
      </c>
      <c r="O3956">
        <f t="shared" si="186"/>
        <v>5</v>
      </c>
      <c r="P3956" s="6">
        <f t="shared" si="187"/>
        <v>35.92</v>
      </c>
      <c r="Q3956" s="12" t="s">
        <v>8315</v>
      </c>
      <c r="R3956" t="s">
        <v>8316</v>
      </c>
      <c r="S3956">
        <f t="shared" si="188"/>
        <v>2014</v>
      </c>
    </row>
    <row r="3957" spans="1:19" ht="32" x14ac:dyDescent="0.2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 s="10">
        <v>42406.207638888889</v>
      </c>
      <c r="J3957" s="10">
        <v>42370.90320601852</v>
      </c>
      <c r="K3957" t="b">
        <v>0</v>
      </c>
      <c r="L3957">
        <v>5</v>
      </c>
      <c r="M3957" t="b">
        <v>0</v>
      </c>
      <c r="N3957" t="s">
        <v>8269</v>
      </c>
      <c r="O3957">
        <f t="shared" si="186"/>
        <v>19</v>
      </c>
      <c r="P3957" s="6">
        <f t="shared" si="187"/>
        <v>381.6</v>
      </c>
      <c r="Q3957" s="12" t="s">
        <v>8315</v>
      </c>
      <c r="R3957" t="s">
        <v>8316</v>
      </c>
      <c r="S3957">
        <f t="shared" si="188"/>
        <v>2016</v>
      </c>
    </row>
    <row r="3958" spans="1:19" ht="32" x14ac:dyDescent="0.2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 s="10">
        <v>42475.84175925926</v>
      </c>
      <c r="J3958" s="10">
        <v>42415.883425925931</v>
      </c>
      <c r="K3958" t="b">
        <v>0</v>
      </c>
      <c r="L3958">
        <v>10</v>
      </c>
      <c r="M3958" t="b">
        <v>0</v>
      </c>
      <c r="N3958" t="s">
        <v>8269</v>
      </c>
      <c r="O3958">
        <f t="shared" si="186"/>
        <v>3</v>
      </c>
      <c r="P3958" s="6">
        <f t="shared" si="187"/>
        <v>27.3</v>
      </c>
      <c r="Q3958" s="12" t="s">
        <v>8315</v>
      </c>
      <c r="R3958" t="s">
        <v>8316</v>
      </c>
      <c r="S3958">
        <f t="shared" si="188"/>
        <v>2016</v>
      </c>
    </row>
    <row r="3959" spans="1:19" ht="32" x14ac:dyDescent="0.2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 s="10">
        <v>42575.078217592592</v>
      </c>
      <c r="J3959" s="10">
        <v>42515.078217592592</v>
      </c>
      <c r="K3959" t="b">
        <v>0</v>
      </c>
      <c r="L3959">
        <v>0</v>
      </c>
      <c r="M3959" t="b">
        <v>0</v>
      </c>
      <c r="N3959" t="s">
        <v>8269</v>
      </c>
      <c r="O3959">
        <f t="shared" si="186"/>
        <v>0</v>
      </c>
      <c r="P3959" s="6" t="str">
        <f t="shared" si="187"/>
        <v>0</v>
      </c>
      <c r="Q3959" s="12" t="s">
        <v>8315</v>
      </c>
      <c r="R3959" t="s">
        <v>8316</v>
      </c>
      <c r="S3959">
        <f t="shared" si="188"/>
        <v>2016</v>
      </c>
    </row>
    <row r="3960" spans="1:19" ht="32" x14ac:dyDescent="0.2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 s="10">
        <v>41888.922905092593</v>
      </c>
      <c r="J3960" s="10">
        <v>41828.922905092593</v>
      </c>
      <c r="K3960" t="b">
        <v>0</v>
      </c>
      <c r="L3960">
        <v>2</v>
      </c>
      <c r="M3960" t="b">
        <v>0</v>
      </c>
      <c r="N3960" t="s">
        <v>8269</v>
      </c>
      <c r="O3960">
        <f t="shared" si="186"/>
        <v>0</v>
      </c>
      <c r="P3960" s="6">
        <f t="shared" si="187"/>
        <v>1</v>
      </c>
      <c r="Q3960" s="12" t="s">
        <v>8315</v>
      </c>
      <c r="R3960" t="s">
        <v>8316</v>
      </c>
      <c r="S3960">
        <f t="shared" si="188"/>
        <v>2014</v>
      </c>
    </row>
    <row r="3961" spans="1:19" ht="32" x14ac:dyDescent="0.2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 s="10">
        <v>42187.470185185186</v>
      </c>
      <c r="J3961" s="10">
        <v>42157.470185185186</v>
      </c>
      <c r="K3961" t="b">
        <v>0</v>
      </c>
      <c r="L3961">
        <v>98</v>
      </c>
      <c r="M3961" t="b">
        <v>1</v>
      </c>
      <c r="N3961" t="s">
        <v>8269</v>
      </c>
      <c r="O3961">
        <f t="shared" si="186"/>
        <v>107</v>
      </c>
      <c r="P3961" s="6">
        <f t="shared" si="187"/>
        <v>109.03</v>
      </c>
      <c r="Q3961" s="12" t="s">
        <v>8315</v>
      </c>
      <c r="R3961" t="s">
        <v>8316</v>
      </c>
      <c r="S3961">
        <f t="shared" si="188"/>
        <v>2015</v>
      </c>
    </row>
    <row r="3962" spans="1:19" ht="32" x14ac:dyDescent="0.2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 s="10">
        <v>42263.738564814819</v>
      </c>
      <c r="J3962" s="10">
        <v>42233.738564814819</v>
      </c>
      <c r="K3962" t="b">
        <v>0</v>
      </c>
      <c r="L3962">
        <v>128</v>
      </c>
      <c r="M3962" t="b">
        <v>1</v>
      </c>
      <c r="N3962" t="s">
        <v>8269</v>
      </c>
      <c r="O3962">
        <f t="shared" si="186"/>
        <v>114</v>
      </c>
      <c r="P3962" s="6">
        <f t="shared" si="187"/>
        <v>88.77</v>
      </c>
      <c r="Q3962" s="12" t="s">
        <v>8315</v>
      </c>
      <c r="R3962" t="s">
        <v>8316</v>
      </c>
      <c r="S3962">
        <f t="shared" si="188"/>
        <v>2015</v>
      </c>
    </row>
    <row r="3963" spans="1:19" ht="16" x14ac:dyDescent="0.2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 s="10">
        <v>42839.207638888889</v>
      </c>
      <c r="J3963" s="10">
        <v>42808.640231481477</v>
      </c>
      <c r="K3963" t="b">
        <v>0</v>
      </c>
      <c r="L3963">
        <v>4</v>
      </c>
      <c r="M3963" t="b">
        <v>0</v>
      </c>
      <c r="N3963" t="s">
        <v>8269</v>
      </c>
      <c r="O3963">
        <f t="shared" si="186"/>
        <v>4</v>
      </c>
      <c r="P3963" s="6">
        <f t="shared" si="187"/>
        <v>93.75</v>
      </c>
      <c r="Q3963" s="12" t="s">
        <v>8315</v>
      </c>
      <c r="R3963" t="s">
        <v>8316</v>
      </c>
      <c r="S3963">
        <f t="shared" si="188"/>
        <v>2017</v>
      </c>
    </row>
    <row r="3964" spans="1:19" ht="32" x14ac:dyDescent="0.2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 s="10">
        <v>42832.677118055552</v>
      </c>
      <c r="J3964" s="10">
        <v>42802.718784722223</v>
      </c>
      <c r="K3964" t="b">
        <v>0</v>
      </c>
      <c r="L3964">
        <v>4</v>
      </c>
      <c r="M3964" t="b">
        <v>0</v>
      </c>
      <c r="N3964" t="s">
        <v>8269</v>
      </c>
      <c r="O3964">
        <f t="shared" si="186"/>
        <v>1</v>
      </c>
      <c r="P3964" s="6">
        <f t="shared" si="187"/>
        <v>24</v>
      </c>
      <c r="Q3964" s="12" t="s">
        <v>8315</v>
      </c>
      <c r="R3964" t="s">
        <v>8316</v>
      </c>
      <c r="S3964">
        <f t="shared" si="188"/>
        <v>2017</v>
      </c>
    </row>
    <row r="3965" spans="1:19" ht="32" x14ac:dyDescent="0.2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 s="10">
        <v>42813.25</v>
      </c>
      <c r="J3965" s="10">
        <v>42796.538275462968</v>
      </c>
      <c r="K3965" t="b">
        <v>0</v>
      </c>
      <c r="L3965">
        <v>30</v>
      </c>
      <c r="M3965" t="b">
        <v>0</v>
      </c>
      <c r="N3965" t="s">
        <v>8269</v>
      </c>
      <c r="O3965">
        <f t="shared" si="186"/>
        <v>75</v>
      </c>
      <c r="P3965" s="6">
        <f t="shared" si="187"/>
        <v>251.33</v>
      </c>
      <c r="Q3965" s="12" t="s">
        <v>8315</v>
      </c>
      <c r="R3965" t="s">
        <v>8316</v>
      </c>
      <c r="S3965">
        <f t="shared" si="188"/>
        <v>2017</v>
      </c>
    </row>
    <row r="3966" spans="1:19" ht="32" x14ac:dyDescent="0.2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 s="10">
        <v>41908.878379629634</v>
      </c>
      <c r="J3966" s="10">
        <v>41878.878379629634</v>
      </c>
      <c r="K3966" t="b">
        <v>1</v>
      </c>
      <c r="L3966">
        <v>74</v>
      </c>
      <c r="M3966" t="b">
        <v>1</v>
      </c>
      <c r="N3966" t="s">
        <v>8269</v>
      </c>
      <c r="O3966">
        <f t="shared" si="186"/>
        <v>103</v>
      </c>
      <c r="P3966" s="6">
        <f t="shared" si="187"/>
        <v>139.19</v>
      </c>
      <c r="Q3966" s="12" t="s">
        <v>8315</v>
      </c>
      <c r="R3966" t="s">
        <v>8316</v>
      </c>
      <c r="S3966">
        <f t="shared" si="188"/>
        <v>2014</v>
      </c>
    </row>
    <row r="3967" spans="1:19" ht="32" x14ac:dyDescent="0.2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 s="10">
        <v>41901.755694444444</v>
      </c>
      <c r="J3967" s="10">
        <v>41871.755694444444</v>
      </c>
      <c r="K3967" t="b">
        <v>1</v>
      </c>
      <c r="L3967">
        <v>183</v>
      </c>
      <c r="M3967" t="b">
        <v>1</v>
      </c>
      <c r="N3967" t="s">
        <v>8269</v>
      </c>
      <c r="O3967">
        <f t="shared" si="186"/>
        <v>127</v>
      </c>
      <c r="P3967" s="6">
        <f t="shared" si="187"/>
        <v>69.569999999999993</v>
      </c>
      <c r="Q3967" s="12" t="s">
        <v>8315</v>
      </c>
      <c r="R3967" t="s">
        <v>8316</v>
      </c>
      <c r="S3967">
        <f t="shared" si="188"/>
        <v>2014</v>
      </c>
    </row>
    <row r="3968" spans="1:19" ht="32" x14ac:dyDescent="0.2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 s="10">
        <v>42259.165972222225</v>
      </c>
      <c r="J3968" s="10">
        <v>42230.472222222219</v>
      </c>
      <c r="K3968" t="b">
        <v>1</v>
      </c>
      <c r="L3968">
        <v>193</v>
      </c>
      <c r="M3968" t="b">
        <v>1</v>
      </c>
      <c r="N3968" t="s">
        <v>8269</v>
      </c>
      <c r="O3968">
        <f t="shared" si="186"/>
        <v>111</v>
      </c>
      <c r="P3968" s="6">
        <f t="shared" si="187"/>
        <v>57.63</v>
      </c>
      <c r="Q3968" s="12" t="s">
        <v>8315</v>
      </c>
      <c r="R3968" t="s">
        <v>8316</v>
      </c>
      <c r="S3968">
        <f t="shared" si="188"/>
        <v>2015</v>
      </c>
    </row>
    <row r="3969" spans="1:19" ht="32" x14ac:dyDescent="0.2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 s="10">
        <v>42166.165972222225</v>
      </c>
      <c r="J3969" s="10">
        <v>42144.573807870373</v>
      </c>
      <c r="K3969" t="b">
        <v>1</v>
      </c>
      <c r="L3969">
        <v>176</v>
      </c>
      <c r="M3969" t="b">
        <v>1</v>
      </c>
      <c r="N3969" t="s">
        <v>8269</v>
      </c>
      <c r="O3969">
        <f t="shared" si="186"/>
        <v>128</v>
      </c>
      <c r="P3969" s="6">
        <f t="shared" si="187"/>
        <v>72.760000000000005</v>
      </c>
      <c r="Q3969" s="12" t="s">
        <v>8315</v>
      </c>
      <c r="R3969" t="s">
        <v>8316</v>
      </c>
      <c r="S3969">
        <f t="shared" si="188"/>
        <v>2015</v>
      </c>
    </row>
    <row r="3970" spans="1:19" ht="32" x14ac:dyDescent="0.2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 s="10">
        <v>42314.541770833333</v>
      </c>
      <c r="J3970" s="10">
        <v>42284.500104166669</v>
      </c>
      <c r="K3970" t="b">
        <v>1</v>
      </c>
      <c r="L3970">
        <v>145</v>
      </c>
      <c r="M3970" t="b">
        <v>1</v>
      </c>
      <c r="N3970" t="s">
        <v>8269</v>
      </c>
      <c r="O3970">
        <f t="shared" si="186"/>
        <v>154</v>
      </c>
      <c r="P3970" s="6">
        <f t="shared" si="187"/>
        <v>106.5</v>
      </c>
      <c r="Q3970" s="12" t="s">
        <v>8315</v>
      </c>
      <c r="R3970" t="s">
        <v>8316</v>
      </c>
      <c r="S3970">
        <f t="shared" si="188"/>
        <v>2015</v>
      </c>
    </row>
    <row r="3971" spans="1:19" ht="32" x14ac:dyDescent="0.2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 s="10">
        <v>42541.958333333328</v>
      </c>
      <c r="J3971" s="10">
        <v>42505.774479166663</v>
      </c>
      <c r="K3971" t="b">
        <v>0</v>
      </c>
      <c r="L3971">
        <v>207</v>
      </c>
      <c r="M3971" t="b">
        <v>1</v>
      </c>
      <c r="N3971" t="s">
        <v>8269</v>
      </c>
      <c r="O3971">
        <f t="shared" si="186"/>
        <v>100</v>
      </c>
      <c r="P3971" s="6">
        <f t="shared" si="187"/>
        <v>48.44</v>
      </c>
      <c r="Q3971" s="12" t="s">
        <v>8315</v>
      </c>
      <c r="R3971" t="s">
        <v>8316</v>
      </c>
      <c r="S3971">
        <f t="shared" si="188"/>
        <v>2016</v>
      </c>
    </row>
    <row r="3972" spans="1:19" ht="32" x14ac:dyDescent="0.2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 s="10">
        <v>42260</v>
      </c>
      <c r="J3972" s="10">
        <v>42239.957962962959</v>
      </c>
      <c r="K3972" t="b">
        <v>0</v>
      </c>
      <c r="L3972">
        <v>72</v>
      </c>
      <c r="M3972" t="b">
        <v>1</v>
      </c>
      <c r="N3972" t="s">
        <v>8269</v>
      </c>
      <c r="O3972">
        <f t="shared" si="186"/>
        <v>102</v>
      </c>
      <c r="P3972" s="6">
        <f t="shared" si="187"/>
        <v>141.29</v>
      </c>
      <c r="Q3972" s="12" t="s">
        <v>8315</v>
      </c>
      <c r="R3972" t="s">
        <v>8316</v>
      </c>
      <c r="S3972">
        <f t="shared" si="188"/>
        <v>2015</v>
      </c>
    </row>
    <row r="3973" spans="1:19" ht="32" x14ac:dyDescent="0.2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 s="10">
        <v>41962.352766203709</v>
      </c>
      <c r="J3973" s="10">
        <v>41932.311099537037</v>
      </c>
      <c r="K3973" t="b">
        <v>0</v>
      </c>
      <c r="L3973">
        <v>162</v>
      </c>
      <c r="M3973" t="b">
        <v>1</v>
      </c>
      <c r="N3973" t="s">
        <v>8269</v>
      </c>
      <c r="O3973">
        <f t="shared" si="186"/>
        <v>103</v>
      </c>
      <c r="P3973" s="6">
        <f t="shared" si="187"/>
        <v>63.57</v>
      </c>
      <c r="Q3973" s="12" t="s">
        <v>8315</v>
      </c>
      <c r="R3973" t="s">
        <v>8316</v>
      </c>
      <c r="S3973">
        <f t="shared" si="188"/>
        <v>2014</v>
      </c>
    </row>
    <row r="3974" spans="1:19" ht="32" x14ac:dyDescent="0.2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 s="10">
        <v>42524.563449074078</v>
      </c>
      <c r="J3974" s="10">
        <v>42494.563449074078</v>
      </c>
      <c r="K3974" t="b">
        <v>0</v>
      </c>
      <c r="L3974">
        <v>62</v>
      </c>
      <c r="M3974" t="b">
        <v>1</v>
      </c>
      <c r="N3974" t="s">
        <v>8269</v>
      </c>
      <c r="O3974">
        <f t="shared" si="186"/>
        <v>115</v>
      </c>
      <c r="P3974" s="6">
        <f t="shared" si="187"/>
        <v>184.68</v>
      </c>
      <c r="Q3974" s="12" t="s">
        <v>8315</v>
      </c>
      <c r="R3974" t="s">
        <v>8316</v>
      </c>
      <c r="S3974">
        <f t="shared" si="188"/>
        <v>2016</v>
      </c>
    </row>
    <row r="3975" spans="1:19" ht="32" x14ac:dyDescent="0.2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 s="10">
        <v>41879.953865740739</v>
      </c>
      <c r="J3975" s="10">
        <v>41834.953865740739</v>
      </c>
      <c r="K3975" t="b">
        <v>0</v>
      </c>
      <c r="L3975">
        <v>85</v>
      </c>
      <c r="M3975" t="b">
        <v>1</v>
      </c>
      <c r="N3975" t="s">
        <v>8269</v>
      </c>
      <c r="O3975">
        <f t="shared" si="186"/>
        <v>100</v>
      </c>
      <c r="P3975" s="6">
        <f t="shared" si="187"/>
        <v>118.13</v>
      </c>
      <c r="Q3975" s="12" t="s">
        <v>8315</v>
      </c>
      <c r="R3975" t="s">
        <v>8316</v>
      </c>
      <c r="S3975">
        <f t="shared" si="188"/>
        <v>2014</v>
      </c>
    </row>
    <row r="3976" spans="1:19" ht="16" x14ac:dyDescent="0.2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 s="10">
        <v>41836.492777777778</v>
      </c>
      <c r="J3976" s="10">
        <v>41791.492777777778</v>
      </c>
      <c r="K3976" t="b">
        <v>0</v>
      </c>
      <c r="L3976">
        <v>91</v>
      </c>
      <c r="M3976" t="b">
        <v>1</v>
      </c>
      <c r="N3976" t="s">
        <v>8269</v>
      </c>
      <c r="O3976">
        <f t="shared" si="186"/>
        <v>100</v>
      </c>
      <c r="P3976" s="6">
        <f t="shared" si="187"/>
        <v>110.23</v>
      </c>
      <c r="Q3976" s="12" t="s">
        <v>8315</v>
      </c>
      <c r="R3976" t="s">
        <v>8316</v>
      </c>
      <c r="S3976">
        <f t="shared" si="188"/>
        <v>2014</v>
      </c>
    </row>
    <row r="3977" spans="1:19" ht="32" x14ac:dyDescent="0.2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 s="10">
        <v>42067.791238425925</v>
      </c>
      <c r="J3977" s="10">
        <v>42037.791238425925</v>
      </c>
      <c r="K3977" t="b">
        <v>0</v>
      </c>
      <c r="L3977">
        <v>98</v>
      </c>
      <c r="M3977" t="b">
        <v>1</v>
      </c>
      <c r="N3977" t="s">
        <v>8269</v>
      </c>
      <c r="O3977">
        <f t="shared" si="186"/>
        <v>101</v>
      </c>
      <c r="P3977" s="6">
        <f t="shared" si="187"/>
        <v>103.21</v>
      </c>
      <c r="Q3977" s="12" t="s">
        <v>8315</v>
      </c>
      <c r="R3977" t="s">
        <v>8316</v>
      </c>
      <c r="S3977">
        <f t="shared" si="188"/>
        <v>2015</v>
      </c>
    </row>
    <row r="3978" spans="1:19" ht="32" x14ac:dyDescent="0.2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 s="10">
        <v>41830.380428240736</v>
      </c>
      <c r="J3978" s="10">
        <v>41800.380428240736</v>
      </c>
      <c r="K3978" t="b">
        <v>0</v>
      </c>
      <c r="L3978">
        <v>168</v>
      </c>
      <c r="M3978" t="b">
        <v>1</v>
      </c>
      <c r="N3978" t="s">
        <v>8269</v>
      </c>
      <c r="O3978">
        <f t="shared" ref="O3978:O4041" si="189">ROUND(E3978/D3978*100,0)</f>
        <v>106</v>
      </c>
      <c r="P3978" s="6">
        <f t="shared" ref="P3978:P4041" si="190">IFERROR(ROUND(E3978/L3978,2),"0")</f>
        <v>62.83</v>
      </c>
      <c r="Q3978" s="12" t="s">
        <v>8315</v>
      </c>
      <c r="R3978" t="s">
        <v>8316</v>
      </c>
      <c r="S3978">
        <f t="shared" ref="S3978:S4041" si="191">YEAR(J3978)</f>
        <v>2014</v>
      </c>
    </row>
    <row r="3979" spans="1:19" ht="32" x14ac:dyDescent="0.2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 s="10">
        <v>42656.7503125</v>
      </c>
      <c r="J3979" s="10">
        <v>42626.7503125</v>
      </c>
      <c r="K3979" t="b">
        <v>0</v>
      </c>
      <c r="L3979">
        <v>69</v>
      </c>
      <c r="M3979" t="b">
        <v>1</v>
      </c>
      <c r="N3979" t="s">
        <v>8269</v>
      </c>
      <c r="O3979">
        <f t="shared" si="189"/>
        <v>101</v>
      </c>
      <c r="P3979" s="6">
        <f t="shared" si="190"/>
        <v>145.87</v>
      </c>
      <c r="Q3979" s="12" t="s">
        <v>8315</v>
      </c>
      <c r="R3979" t="s">
        <v>8316</v>
      </c>
      <c r="S3979">
        <f t="shared" si="191"/>
        <v>2016</v>
      </c>
    </row>
    <row r="3980" spans="1:19" ht="32" x14ac:dyDescent="0.2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 s="10">
        <v>42654.165972222225</v>
      </c>
      <c r="J3980" s="10">
        <v>42612.918807870374</v>
      </c>
      <c r="K3980" t="b">
        <v>0</v>
      </c>
      <c r="L3980">
        <v>114</v>
      </c>
      <c r="M3980" t="b">
        <v>1</v>
      </c>
      <c r="N3980" t="s">
        <v>8269</v>
      </c>
      <c r="O3980">
        <f t="shared" si="189"/>
        <v>103</v>
      </c>
      <c r="P3980" s="6">
        <f t="shared" si="190"/>
        <v>90.68</v>
      </c>
      <c r="Q3980" s="12" t="s">
        <v>8315</v>
      </c>
      <c r="R3980" t="s">
        <v>8316</v>
      </c>
      <c r="S3980">
        <f t="shared" si="191"/>
        <v>2016</v>
      </c>
    </row>
    <row r="3981" spans="1:19" ht="32" x14ac:dyDescent="0.2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 s="10">
        <v>42634.125</v>
      </c>
      <c r="J3981" s="10">
        <v>42605.765381944446</v>
      </c>
      <c r="K3981" t="b">
        <v>0</v>
      </c>
      <c r="L3981">
        <v>17</v>
      </c>
      <c r="M3981" t="b">
        <v>1</v>
      </c>
      <c r="N3981" t="s">
        <v>8269</v>
      </c>
      <c r="O3981">
        <f t="shared" si="189"/>
        <v>122</v>
      </c>
      <c r="P3981" s="6">
        <f t="shared" si="190"/>
        <v>716.35</v>
      </c>
      <c r="Q3981" s="12" t="s">
        <v>8315</v>
      </c>
      <c r="R3981" t="s">
        <v>8316</v>
      </c>
      <c r="S3981">
        <f t="shared" si="191"/>
        <v>2016</v>
      </c>
    </row>
    <row r="3982" spans="1:19" ht="32" x14ac:dyDescent="0.2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 s="10">
        <v>42006.247546296298</v>
      </c>
      <c r="J3982" s="10">
        <v>41989.247546296298</v>
      </c>
      <c r="K3982" t="b">
        <v>0</v>
      </c>
      <c r="L3982">
        <v>95</v>
      </c>
      <c r="M3982" t="b">
        <v>1</v>
      </c>
      <c r="N3982" t="s">
        <v>8269</v>
      </c>
      <c r="O3982">
        <f t="shared" si="189"/>
        <v>119</v>
      </c>
      <c r="P3982" s="6">
        <f t="shared" si="190"/>
        <v>125.05</v>
      </c>
      <c r="Q3982" s="12" t="s">
        <v>8315</v>
      </c>
      <c r="R3982" t="s">
        <v>8316</v>
      </c>
      <c r="S3982">
        <f t="shared" si="191"/>
        <v>2014</v>
      </c>
    </row>
    <row r="3983" spans="1:19" ht="16" x14ac:dyDescent="0.2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 s="10">
        <v>42521.92288194444</v>
      </c>
      <c r="J3983" s="10">
        <v>42491.92288194444</v>
      </c>
      <c r="K3983" t="b">
        <v>0</v>
      </c>
      <c r="L3983">
        <v>72</v>
      </c>
      <c r="M3983" t="b">
        <v>1</v>
      </c>
      <c r="N3983" t="s">
        <v>8269</v>
      </c>
      <c r="O3983">
        <f t="shared" si="189"/>
        <v>104</v>
      </c>
      <c r="P3983" s="6">
        <f t="shared" si="190"/>
        <v>145</v>
      </c>
      <c r="Q3983" s="12" t="s">
        <v>8315</v>
      </c>
      <c r="R3983" t="s">
        <v>8316</v>
      </c>
      <c r="S3983">
        <f t="shared" si="191"/>
        <v>2016</v>
      </c>
    </row>
    <row r="3984" spans="1:19" ht="32" x14ac:dyDescent="0.2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 s="10">
        <v>41895.166666666664</v>
      </c>
      <c r="J3984" s="10">
        <v>41880.76357638889</v>
      </c>
      <c r="K3984" t="b">
        <v>0</v>
      </c>
      <c r="L3984">
        <v>74</v>
      </c>
      <c r="M3984" t="b">
        <v>1</v>
      </c>
      <c r="N3984" t="s">
        <v>8269</v>
      </c>
      <c r="O3984">
        <f t="shared" si="189"/>
        <v>102</v>
      </c>
      <c r="P3984" s="6">
        <f t="shared" si="190"/>
        <v>137.24</v>
      </c>
      <c r="Q3984" s="12" t="s">
        <v>8315</v>
      </c>
      <c r="R3984" t="s">
        <v>8316</v>
      </c>
      <c r="S3984">
        <f t="shared" si="191"/>
        <v>2014</v>
      </c>
    </row>
    <row r="3985" spans="1:19" ht="32" x14ac:dyDescent="0.2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 s="10">
        <v>42593.165972222225</v>
      </c>
      <c r="J3985" s="10">
        <v>42561.783877314811</v>
      </c>
      <c r="K3985" t="b">
        <v>0</v>
      </c>
      <c r="L3985">
        <v>102</v>
      </c>
      <c r="M3985" t="b">
        <v>1</v>
      </c>
      <c r="N3985" t="s">
        <v>8269</v>
      </c>
      <c r="O3985">
        <f t="shared" si="189"/>
        <v>101</v>
      </c>
      <c r="P3985" s="6">
        <f t="shared" si="190"/>
        <v>99.34</v>
      </c>
      <c r="Q3985" s="12" t="s">
        <v>8315</v>
      </c>
      <c r="R3985" t="s">
        <v>8316</v>
      </c>
      <c r="S3985">
        <f t="shared" si="191"/>
        <v>2016</v>
      </c>
    </row>
    <row r="3986" spans="1:19" ht="32" x14ac:dyDescent="0.2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 s="10">
        <v>42150.165972222225</v>
      </c>
      <c r="J3986" s="10">
        <v>42118.556331018517</v>
      </c>
      <c r="K3986" t="b">
        <v>0</v>
      </c>
      <c r="L3986">
        <v>97</v>
      </c>
      <c r="M3986" t="b">
        <v>1</v>
      </c>
      <c r="N3986" t="s">
        <v>8269</v>
      </c>
      <c r="O3986">
        <f t="shared" si="189"/>
        <v>102</v>
      </c>
      <c r="P3986" s="6">
        <f t="shared" si="190"/>
        <v>105.52</v>
      </c>
      <c r="Q3986" s="12" t="s">
        <v>8315</v>
      </c>
      <c r="R3986" t="s">
        <v>8316</v>
      </c>
      <c r="S3986">
        <f t="shared" si="191"/>
        <v>2015</v>
      </c>
    </row>
    <row r="3987" spans="1:19" ht="32" x14ac:dyDescent="0.2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 s="10">
        <v>41840.785729166666</v>
      </c>
      <c r="J3987" s="10">
        <v>41780.785729166666</v>
      </c>
      <c r="K3987" t="b">
        <v>1</v>
      </c>
      <c r="L3987">
        <v>34</v>
      </c>
      <c r="M3987" t="b">
        <v>0</v>
      </c>
      <c r="N3987" t="s">
        <v>8269</v>
      </c>
      <c r="O3987">
        <f t="shared" si="189"/>
        <v>9</v>
      </c>
      <c r="P3987" s="6">
        <f t="shared" si="190"/>
        <v>25.65</v>
      </c>
      <c r="Q3987" s="12" t="s">
        <v>8315</v>
      </c>
      <c r="R3987" t="s">
        <v>8316</v>
      </c>
      <c r="S3987">
        <f t="shared" si="191"/>
        <v>2014</v>
      </c>
    </row>
    <row r="3988" spans="1:19" ht="32" x14ac:dyDescent="0.2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 s="10">
        <v>42090.149027777778</v>
      </c>
      <c r="J3988" s="10">
        <v>42065.190694444449</v>
      </c>
      <c r="K3988" t="b">
        <v>0</v>
      </c>
      <c r="L3988">
        <v>2</v>
      </c>
      <c r="M3988" t="b">
        <v>0</v>
      </c>
      <c r="N3988" t="s">
        <v>8269</v>
      </c>
      <c r="O3988">
        <f t="shared" si="189"/>
        <v>0</v>
      </c>
      <c r="P3988" s="6">
        <f t="shared" si="190"/>
        <v>10</v>
      </c>
      <c r="Q3988" s="12" t="s">
        <v>8315</v>
      </c>
      <c r="R3988" t="s">
        <v>8316</v>
      </c>
      <c r="S3988">
        <f t="shared" si="191"/>
        <v>2015</v>
      </c>
    </row>
    <row r="3989" spans="1:19" ht="32" x14ac:dyDescent="0.2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 s="10">
        <v>41863.775011574078</v>
      </c>
      <c r="J3989" s="10">
        <v>41843.775011574078</v>
      </c>
      <c r="K3989" t="b">
        <v>0</v>
      </c>
      <c r="L3989">
        <v>2</v>
      </c>
      <c r="M3989" t="b">
        <v>0</v>
      </c>
      <c r="N3989" t="s">
        <v>8269</v>
      </c>
      <c r="O3989">
        <f t="shared" si="189"/>
        <v>1</v>
      </c>
      <c r="P3989" s="6">
        <f t="shared" si="190"/>
        <v>62.5</v>
      </c>
      <c r="Q3989" s="12" t="s">
        <v>8315</v>
      </c>
      <c r="R3989" t="s">
        <v>8316</v>
      </c>
      <c r="S3989">
        <f t="shared" si="191"/>
        <v>2014</v>
      </c>
    </row>
    <row r="3990" spans="1:19" ht="16" x14ac:dyDescent="0.2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 s="10">
        <v>42109.211111111115</v>
      </c>
      <c r="J3990" s="10">
        <v>42095.229166666672</v>
      </c>
      <c r="K3990" t="b">
        <v>0</v>
      </c>
      <c r="L3990">
        <v>2</v>
      </c>
      <c r="M3990" t="b">
        <v>0</v>
      </c>
      <c r="N3990" t="s">
        <v>8269</v>
      </c>
      <c r="O3990">
        <f t="shared" si="189"/>
        <v>0</v>
      </c>
      <c r="P3990" s="6">
        <f t="shared" si="190"/>
        <v>1.5</v>
      </c>
      <c r="Q3990" s="12" t="s">
        <v>8315</v>
      </c>
      <c r="R3990" t="s">
        <v>8316</v>
      </c>
      <c r="S3990">
        <f t="shared" si="191"/>
        <v>2015</v>
      </c>
    </row>
    <row r="3991" spans="1:19" ht="32" x14ac:dyDescent="0.2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 s="10">
        <v>42338.252881944441</v>
      </c>
      <c r="J3991" s="10">
        <v>42308.211215277777</v>
      </c>
      <c r="K3991" t="b">
        <v>0</v>
      </c>
      <c r="L3991">
        <v>7</v>
      </c>
      <c r="M3991" t="b">
        <v>0</v>
      </c>
      <c r="N3991" t="s">
        <v>8269</v>
      </c>
      <c r="O3991">
        <f t="shared" si="189"/>
        <v>10</v>
      </c>
      <c r="P3991" s="6">
        <f t="shared" si="190"/>
        <v>142.86000000000001</v>
      </c>
      <c r="Q3991" s="12" t="s">
        <v>8315</v>
      </c>
      <c r="R3991" t="s">
        <v>8316</v>
      </c>
      <c r="S3991">
        <f t="shared" si="191"/>
        <v>2015</v>
      </c>
    </row>
    <row r="3992" spans="1:19" ht="32" x14ac:dyDescent="0.2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 s="10">
        <v>42461.25</v>
      </c>
      <c r="J3992" s="10">
        <v>42433.338749999995</v>
      </c>
      <c r="K3992" t="b">
        <v>0</v>
      </c>
      <c r="L3992">
        <v>0</v>
      </c>
      <c r="M3992" t="b">
        <v>0</v>
      </c>
      <c r="N3992" t="s">
        <v>8269</v>
      </c>
      <c r="O3992">
        <f t="shared" si="189"/>
        <v>0</v>
      </c>
      <c r="P3992" s="6" t="str">
        <f t="shared" si="190"/>
        <v>0</v>
      </c>
      <c r="Q3992" s="12" t="s">
        <v>8315</v>
      </c>
      <c r="R3992" t="s">
        <v>8316</v>
      </c>
      <c r="S3992">
        <f t="shared" si="191"/>
        <v>2016</v>
      </c>
    </row>
    <row r="3993" spans="1:19" ht="32" x14ac:dyDescent="0.2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 s="10">
        <v>42046.120613425926</v>
      </c>
      <c r="J3993" s="10">
        <v>42016.120613425926</v>
      </c>
      <c r="K3993" t="b">
        <v>0</v>
      </c>
      <c r="L3993">
        <v>32</v>
      </c>
      <c r="M3993" t="b">
        <v>0</v>
      </c>
      <c r="N3993" t="s">
        <v>8269</v>
      </c>
      <c r="O3993">
        <f t="shared" si="189"/>
        <v>16</v>
      </c>
      <c r="P3993" s="6">
        <f t="shared" si="190"/>
        <v>49.28</v>
      </c>
      <c r="Q3993" s="12" t="s">
        <v>8315</v>
      </c>
      <c r="R3993" t="s">
        <v>8316</v>
      </c>
      <c r="S3993">
        <f t="shared" si="191"/>
        <v>2015</v>
      </c>
    </row>
    <row r="3994" spans="1:19" ht="32" x14ac:dyDescent="0.2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 s="10">
        <v>42326.195798611108</v>
      </c>
      <c r="J3994" s="10">
        <v>42296.154131944444</v>
      </c>
      <c r="K3994" t="b">
        <v>0</v>
      </c>
      <c r="L3994">
        <v>0</v>
      </c>
      <c r="M3994" t="b">
        <v>0</v>
      </c>
      <c r="N3994" t="s">
        <v>8269</v>
      </c>
      <c r="O3994">
        <f t="shared" si="189"/>
        <v>0</v>
      </c>
      <c r="P3994" s="6" t="str">
        <f t="shared" si="190"/>
        <v>0</v>
      </c>
      <c r="Q3994" s="12" t="s">
        <v>8315</v>
      </c>
      <c r="R3994" t="s">
        <v>8316</v>
      </c>
      <c r="S3994">
        <f t="shared" si="191"/>
        <v>2015</v>
      </c>
    </row>
    <row r="3995" spans="1:19" ht="32" x14ac:dyDescent="0.2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 s="10">
        <v>42349.982164351852</v>
      </c>
      <c r="J3995" s="10">
        <v>42289.94049768518</v>
      </c>
      <c r="K3995" t="b">
        <v>0</v>
      </c>
      <c r="L3995">
        <v>9</v>
      </c>
      <c r="M3995" t="b">
        <v>0</v>
      </c>
      <c r="N3995" t="s">
        <v>8269</v>
      </c>
      <c r="O3995">
        <f t="shared" si="189"/>
        <v>5</v>
      </c>
      <c r="P3995" s="6">
        <f t="shared" si="190"/>
        <v>60.11</v>
      </c>
      <c r="Q3995" s="12" t="s">
        <v>8315</v>
      </c>
      <c r="R3995" t="s">
        <v>8316</v>
      </c>
      <c r="S3995">
        <f t="shared" si="191"/>
        <v>2015</v>
      </c>
    </row>
    <row r="3996" spans="1:19" ht="32" x14ac:dyDescent="0.2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 s="10">
        <v>41886.672152777777</v>
      </c>
      <c r="J3996" s="10">
        <v>41856.672152777777</v>
      </c>
      <c r="K3996" t="b">
        <v>0</v>
      </c>
      <c r="L3996">
        <v>2</v>
      </c>
      <c r="M3996" t="b">
        <v>0</v>
      </c>
      <c r="N3996" t="s">
        <v>8269</v>
      </c>
      <c r="O3996">
        <f t="shared" si="189"/>
        <v>1</v>
      </c>
      <c r="P3996" s="6">
        <f t="shared" si="190"/>
        <v>52.5</v>
      </c>
      <c r="Q3996" s="12" t="s">
        <v>8315</v>
      </c>
      <c r="R3996" t="s">
        <v>8316</v>
      </c>
      <c r="S3996">
        <f t="shared" si="191"/>
        <v>2014</v>
      </c>
    </row>
    <row r="3997" spans="1:19" ht="16" x14ac:dyDescent="0.2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 s="10">
        <v>41933.882951388892</v>
      </c>
      <c r="J3997" s="10">
        <v>41903.882951388892</v>
      </c>
      <c r="K3997" t="b">
        <v>0</v>
      </c>
      <c r="L3997">
        <v>25</v>
      </c>
      <c r="M3997" t="b">
        <v>0</v>
      </c>
      <c r="N3997" t="s">
        <v>8269</v>
      </c>
      <c r="O3997">
        <f t="shared" si="189"/>
        <v>37</v>
      </c>
      <c r="P3997" s="6">
        <f t="shared" si="190"/>
        <v>147.4</v>
      </c>
      <c r="Q3997" s="12" t="s">
        <v>8315</v>
      </c>
      <c r="R3997" t="s">
        <v>8316</v>
      </c>
      <c r="S3997">
        <f t="shared" si="191"/>
        <v>2014</v>
      </c>
    </row>
    <row r="3998" spans="1:19" ht="32" x14ac:dyDescent="0.2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 s="10">
        <v>42024.802777777775</v>
      </c>
      <c r="J3998" s="10">
        <v>41995.084074074075</v>
      </c>
      <c r="K3998" t="b">
        <v>0</v>
      </c>
      <c r="L3998">
        <v>3</v>
      </c>
      <c r="M3998" t="b">
        <v>0</v>
      </c>
      <c r="N3998" t="s">
        <v>8269</v>
      </c>
      <c r="O3998">
        <f t="shared" si="189"/>
        <v>0</v>
      </c>
      <c r="P3998" s="6">
        <f t="shared" si="190"/>
        <v>7</v>
      </c>
      <c r="Q3998" s="12" t="s">
        <v>8315</v>
      </c>
      <c r="R3998" t="s">
        <v>8316</v>
      </c>
      <c r="S3998">
        <f t="shared" si="191"/>
        <v>2014</v>
      </c>
    </row>
    <row r="3999" spans="1:19" ht="32" x14ac:dyDescent="0.2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 s="10">
        <v>41898.125</v>
      </c>
      <c r="J3999" s="10">
        <v>41866.640648148146</v>
      </c>
      <c r="K3999" t="b">
        <v>0</v>
      </c>
      <c r="L3999">
        <v>7</v>
      </c>
      <c r="M3999" t="b">
        <v>0</v>
      </c>
      <c r="N3999" t="s">
        <v>8269</v>
      </c>
      <c r="O3999">
        <f t="shared" si="189"/>
        <v>3</v>
      </c>
      <c r="P3999" s="6">
        <f t="shared" si="190"/>
        <v>35.71</v>
      </c>
      <c r="Q3999" s="12" t="s">
        <v>8315</v>
      </c>
      <c r="R3999" t="s">
        <v>8316</v>
      </c>
      <c r="S3999">
        <f t="shared" si="191"/>
        <v>2014</v>
      </c>
    </row>
    <row r="4000" spans="1:19" ht="32" x14ac:dyDescent="0.2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 s="10">
        <v>41813.666666666664</v>
      </c>
      <c r="J4000" s="10">
        <v>41779.695092592592</v>
      </c>
      <c r="K4000" t="b">
        <v>0</v>
      </c>
      <c r="L4000">
        <v>5</v>
      </c>
      <c r="M4000" t="b">
        <v>0</v>
      </c>
      <c r="N4000" t="s">
        <v>8269</v>
      </c>
      <c r="O4000">
        <f t="shared" si="189"/>
        <v>3</v>
      </c>
      <c r="P4000" s="6">
        <f t="shared" si="190"/>
        <v>57</v>
      </c>
      <c r="Q4000" s="12" t="s">
        <v>8315</v>
      </c>
      <c r="R4000" t="s">
        <v>8316</v>
      </c>
      <c r="S4000">
        <f t="shared" si="191"/>
        <v>2014</v>
      </c>
    </row>
    <row r="4001" spans="1:19" ht="32" x14ac:dyDescent="0.2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 s="10">
        <v>42400.996527777781</v>
      </c>
      <c r="J4001" s="10">
        <v>42344.824502314819</v>
      </c>
      <c r="K4001" t="b">
        <v>0</v>
      </c>
      <c r="L4001">
        <v>0</v>
      </c>
      <c r="M4001" t="b">
        <v>0</v>
      </c>
      <c r="N4001" t="s">
        <v>8269</v>
      </c>
      <c r="O4001">
        <f t="shared" si="189"/>
        <v>0</v>
      </c>
      <c r="P4001" s="6" t="str">
        <f t="shared" si="190"/>
        <v>0</v>
      </c>
      <c r="Q4001" s="12" t="s">
        <v>8315</v>
      </c>
      <c r="R4001" t="s">
        <v>8316</v>
      </c>
      <c r="S4001">
        <f t="shared" si="191"/>
        <v>2015</v>
      </c>
    </row>
    <row r="4002" spans="1:19" ht="32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 s="10">
        <v>42068.166666666672</v>
      </c>
      <c r="J4002" s="10">
        <v>42037.938206018516</v>
      </c>
      <c r="K4002" t="b">
        <v>0</v>
      </c>
      <c r="L4002">
        <v>197</v>
      </c>
      <c r="M4002" t="b">
        <v>1</v>
      </c>
      <c r="N4002" t="s">
        <v>8269</v>
      </c>
      <c r="O4002">
        <f t="shared" si="189"/>
        <v>105</v>
      </c>
      <c r="P4002" s="6">
        <f t="shared" si="190"/>
        <v>56.07</v>
      </c>
      <c r="Q4002" s="12" t="s">
        <v>8315</v>
      </c>
      <c r="R4002" t="s">
        <v>8316</v>
      </c>
      <c r="S4002">
        <f t="shared" si="191"/>
        <v>2015</v>
      </c>
    </row>
    <row r="4003" spans="1:19" ht="32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 s="10">
        <v>42204.224432870367</v>
      </c>
      <c r="J4003" s="10">
        <v>42159.224432870367</v>
      </c>
      <c r="K4003" t="b">
        <v>1</v>
      </c>
      <c r="L4003">
        <v>9</v>
      </c>
      <c r="M4003" t="b">
        <v>0</v>
      </c>
      <c r="N4003" t="s">
        <v>8269</v>
      </c>
      <c r="O4003">
        <f t="shared" si="189"/>
        <v>16</v>
      </c>
      <c r="P4003" s="6">
        <f t="shared" si="190"/>
        <v>188.56</v>
      </c>
      <c r="Q4003" s="12" t="s">
        <v>8315</v>
      </c>
      <c r="R4003" t="s">
        <v>8316</v>
      </c>
      <c r="S4003">
        <f t="shared" si="191"/>
        <v>2015</v>
      </c>
    </row>
    <row r="4004" spans="1:19" ht="16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 s="10">
        <v>42133.884930555556</v>
      </c>
      <c r="J4004" s="10">
        <v>42103.884930555556</v>
      </c>
      <c r="K4004" t="b">
        <v>0</v>
      </c>
      <c r="L4004">
        <v>20</v>
      </c>
      <c r="M4004" t="b">
        <v>0</v>
      </c>
      <c r="N4004" t="s">
        <v>8269</v>
      </c>
      <c r="O4004">
        <f t="shared" si="189"/>
        <v>16</v>
      </c>
      <c r="P4004" s="6">
        <f t="shared" si="190"/>
        <v>89.4</v>
      </c>
      <c r="Q4004" s="12" t="s">
        <v>8315</v>
      </c>
      <c r="R4004" t="s">
        <v>8316</v>
      </c>
      <c r="S4004">
        <f t="shared" si="191"/>
        <v>2015</v>
      </c>
    </row>
    <row r="4005" spans="1:19" ht="32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 s="10">
        <v>41779.290972222225</v>
      </c>
      <c r="J4005" s="10">
        <v>41747.86986111111</v>
      </c>
      <c r="K4005" t="b">
        <v>0</v>
      </c>
      <c r="L4005">
        <v>46</v>
      </c>
      <c r="M4005" t="b">
        <v>0</v>
      </c>
      <c r="N4005" t="s">
        <v>8269</v>
      </c>
      <c r="O4005">
        <f t="shared" si="189"/>
        <v>35</v>
      </c>
      <c r="P4005" s="6">
        <f t="shared" si="190"/>
        <v>84.28</v>
      </c>
      <c r="Q4005" s="12" t="s">
        <v>8315</v>
      </c>
      <c r="R4005" t="s">
        <v>8316</v>
      </c>
      <c r="S4005">
        <f t="shared" si="191"/>
        <v>2014</v>
      </c>
    </row>
    <row r="4006" spans="1:19" ht="32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 s="10">
        <v>42389.725243055553</v>
      </c>
      <c r="J4006" s="10">
        <v>42359.725243055553</v>
      </c>
      <c r="K4006" t="b">
        <v>0</v>
      </c>
      <c r="L4006">
        <v>1</v>
      </c>
      <c r="M4006" t="b">
        <v>0</v>
      </c>
      <c r="N4006" t="s">
        <v>8269</v>
      </c>
      <c r="O4006">
        <f t="shared" si="189"/>
        <v>0</v>
      </c>
      <c r="P4006" s="6">
        <f t="shared" si="190"/>
        <v>29</v>
      </c>
      <c r="Q4006" s="12" t="s">
        <v>8315</v>
      </c>
      <c r="R4006" t="s">
        <v>8316</v>
      </c>
      <c r="S4006">
        <f t="shared" si="191"/>
        <v>2015</v>
      </c>
    </row>
    <row r="4007" spans="1:19" ht="32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 s="10">
        <v>42103.979988425926</v>
      </c>
      <c r="J4007" s="10">
        <v>42075.979988425926</v>
      </c>
      <c r="K4007" t="b">
        <v>0</v>
      </c>
      <c r="L4007">
        <v>17</v>
      </c>
      <c r="M4007" t="b">
        <v>0</v>
      </c>
      <c r="N4007" t="s">
        <v>8269</v>
      </c>
      <c r="O4007">
        <f t="shared" si="189"/>
        <v>12</v>
      </c>
      <c r="P4007" s="6">
        <f t="shared" si="190"/>
        <v>81.41</v>
      </c>
      <c r="Q4007" s="12" t="s">
        <v>8315</v>
      </c>
      <c r="R4007" t="s">
        <v>8316</v>
      </c>
      <c r="S4007">
        <f t="shared" si="191"/>
        <v>2015</v>
      </c>
    </row>
    <row r="4008" spans="1:19" ht="48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 s="10">
        <v>41859.579166666663</v>
      </c>
      <c r="J4008" s="10">
        <v>41826.871238425927</v>
      </c>
      <c r="K4008" t="b">
        <v>0</v>
      </c>
      <c r="L4008">
        <v>125</v>
      </c>
      <c r="M4008" t="b">
        <v>1</v>
      </c>
      <c r="N4008" t="s">
        <v>8269</v>
      </c>
      <c r="O4008">
        <f t="shared" si="189"/>
        <v>100</v>
      </c>
      <c r="P4008" s="6">
        <f t="shared" si="190"/>
        <v>93.98</v>
      </c>
      <c r="Q4008" s="12" t="s">
        <v>8315</v>
      </c>
      <c r="R4008" t="s">
        <v>8316</v>
      </c>
      <c r="S4008">
        <f t="shared" si="191"/>
        <v>2014</v>
      </c>
    </row>
    <row r="4009" spans="1:19" ht="32" x14ac:dyDescent="0.2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 s="10">
        <v>41895.400937500002</v>
      </c>
      <c r="J4009" s="10">
        <v>41850.400937500002</v>
      </c>
      <c r="K4009" t="b">
        <v>0</v>
      </c>
      <c r="L4009">
        <v>12</v>
      </c>
      <c r="M4009" t="b">
        <v>1</v>
      </c>
      <c r="N4009" t="s">
        <v>8269</v>
      </c>
      <c r="O4009">
        <f t="shared" si="189"/>
        <v>100</v>
      </c>
      <c r="P4009" s="6">
        <f t="shared" si="190"/>
        <v>1000</v>
      </c>
      <c r="Q4009" s="12" t="s">
        <v>8315</v>
      </c>
      <c r="R4009" t="s">
        <v>8316</v>
      </c>
      <c r="S4009">
        <f t="shared" si="191"/>
        <v>2014</v>
      </c>
    </row>
    <row r="4010" spans="1:19" ht="32" x14ac:dyDescent="0.2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 s="10">
        <v>42236.711805555555</v>
      </c>
      <c r="J4010" s="10">
        <v>42192.905694444446</v>
      </c>
      <c r="K4010" t="b">
        <v>0</v>
      </c>
      <c r="L4010">
        <v>29</v>
      </c>
      <c r="M4010" t="b">
        <v>0</v>
      </c>
      <c r="N4010" t="s">
        <v>8269</v>
      </c>
      <c r="O4010">
        <f t="shared" si="189"/>
        <v>23</v>
      </c>
      <c r="P4010" s="6">
        <f t="shared" si="190"/>
        <v>96.55</v>
      </c>
      <c r="Q4010" s="12" t="s">
        <v>8315</v>
      </c>
      <c r="R4010" t="s">
        <v>8316</v>
      </c>
      <c r="S4010">
        <f t="shared" si="191"/>
        <v>2015</v>
      </c>
    </row>
    <row r="4011" spans="1:19" ht="32" x14ac:dyDescent="0.2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 s="10">
        <v>42288.645196759258</v>
      </c>
      <c r="J4011" s="10">
        <v>42258.646504629629</v>
      </c>
      <c r="K4011" t="b">
        <v>0</v>
      </c>
      <c r="L4011">
        <v>3</v>
      </c>
      <c r="M4011" t="b">
        <v>0</v>
      </c>
      <c r="N4011" t="s">
        <v>8269</v>
      </c>
      <c r="O4011">
        <f t="shared" si="189"/>
        <v>5</v>
      </c>
      <c r="P4011" s="6">
        <f t="shared" si="190"/>
        <v>183.33</v>
      </c>
      <c r="Q4011" s="12" t="s">
        <v>8315</v>
      </c>
      <c r="R4011" t="s">
        <v>8316</v>
      </c>
      <c r="S4011">
        <f t="shared" si="191"/>
        <v>2015</v>
      </c>
    </row>
    <row r="4012" spans="1:19" ht="32" x14ac:dyDescent="0.2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 s="10">
        <v>42374.996527777781</v>
      </c>
      <c r="J4012" s="10">
        <v>42337.792511574073</v>
      </c>
      <c r="K4012" t="b">
        <v>1</v>
      </c>
      <c r="L4012">
        <v>115</v>
      </c>
      <c r="M4012" t="b">
        <v>1</v>
      </c>
      <c r="N4012" t="s">
        <v>8269</v>
      </c>
      <c r="O4012">
        <f t="shared" si="189"/>
        <v>102</v>
      </c>
      <c r="P4012" s="6">
        <f t="shared" si="190"/>
        <v>106.57</v>
      </c>
      <c r="Q4012" s="12" t="s">
        <v>8315</v>
      </c>
      <c r="R4012" t="s">
        <v>8316</v>
      </c>
      <c r="S4012">
        <f t="shared" si="191"/>
        <v>2015</v>
      </c>
    </row>
    <row r="4013" spans="1:19" ht="32" x14ac:dyDescent="0.2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 s="10">
        <v>42004</v>
      </c>
      <c r="J4013" s="10">
        <v>41971.002152777779</v>
      </c>
      <c r="K4013" t="b">
        <v>1</v>
      </c>
      <c r="L4013">
        <v>184</v>
      </c>
      <c r="M4013" t="b">
        <v>1</v>
      </c>
      <c r="N4013" t="s">
        <v>8269</v>
      </c>
      <c r="O4013">
        <f t="shared" si="189"/>
        <v>102</v>
      </c>
      <c r="P4013" s="6">
        <f t="shared" si="190"/>
        <v>66.59</v>
      </c>
      <c r="Q4013" s="12" t="s">
        <v>8315</v>
      </c>
      <c r="R4013" t="s">
        <v>8316</v>
      </c>
      <c r="S4013">
        <f t="shared" si="191"/>
        <v>2014</v>
      </c>
    </row>
    <row r="4014" spans="1:19" ht="16" x14ac:dyDescent="0.2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 s="10">
        <v>42098.846724537041</v>
      </c>
      <c r="J4014" s="10">
        <v>42068.888391203705</v>
      </c>
      <c r="K4014" t="b">
        <v>1</v>
      </c>
      <c r="L4014">
        <v>200</v>
      </c>
      <c r="M4014" t="b">
        <v>1</v>
      </c>
      <c r="N4014" t="s">
        <v>8269</v>
      </c>
      <c r="O4014">
        <f t="shared" si="189"/>
        <v>101</v>
      </c>
      <c r="P4014" s="6">
        <f t="shared" si="190"/>
        <v>60.48</v>
      </c>
      <c r="Q4014" s="12" t="s">
        <v>8315</v>
      </c>
      <c r="R4014" t="s">
        <v>8316</v>
      </c>
      <c r="S4014">
        <f t="shared" si="191"/>
        <v>2015</v>
      </c>
    </row>
    <row r="4015" spans="1:19" ht="16" x14ac:dyDescent="0.2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 s="10">
        <v>41823.165972222225</v>
      </c>
      <c r="J4015" s="10">
        <v>41802.574282407411</v>
      </c>
      <c r="K4015" t="b">
        <v>0</v>
      </c>
      <c r="L4015">
        <v>199</v>
      </c>
      <c r="M4015" t="b">
        <v>1</v>
      </c>
      <c r="N4015" t="s">
        <v>8269</v>
      </c>
      <c r="O4015">
        <f t="shared" si="189"/>
        <v>103</v>
      </c>
      <c r="P4015" s="6">
        <f t="shared" si="190"/>
        <v>62.05</v>
      </c>
      <c r="Q4015" s="12" t="s">
        <v>8315</v>
      </c>
      <c r="R4015" t="s">
        <v>8316</v>
      </c>
      <c r="S4015">
        <f t="shared" si="191"/>
        <v>2014</v>
      </c>
    </row>
    <row r="4016" spans="1:19" ht="32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 s="10">
        <v>42445.126898148148</v>
      </c>
      <c r="J4016" s="10">
        <v>42415.168564814812</v>
      </c>
      <c r="K4016" t="b">
        <v>0</v>
      </c>
      <c r="L4016">
        <v>1</v>
      </c>
      <c r="M4016" t="b">
        <v>0</v>
      </c>
      <c r="N4016" t="s">
        <v>8269</v>
      </c>
      <c r="O4016">
        <f t="shared" si="189"/>
        <v>0</v>
      </c>
      <c r="P4016" s="6">
        <f t="shared" si="190"/>
        <v>1</v>
      </c>
      <c r="Q4016" s="12" t="s">
        <v>8315</v>
      </c>
      <c r="R4016" t="s">
        <v>8316</v>
      </c>
      <c r="S4016">
        <f t="shared" si="191"/>
        <v>2016</v>
      </c>
    </row>
    <row r="4017" spans="1:19" ht="16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 s="10">
        <v>41995.166666666672</v>
      </c>
      <c r="J4017" s="10">
        <v>41964.315532407403</v>
      </c>
      <c r="K4017" t="b">
        <v>1</v>
      </c>
      <c r="L4017">
        <v>134</v>
      </c>
      <c r="M4017" t="b">
        <v>1</v>
      </c>
      <c r="N4017" t="s">
        <v>8269</v>
      </c>
      <c r="O4017">
        <f t="shared" si="189"/>
        <v>103</v>
      </c>
      <c r="P4017" s="6">
        <f t="shared" si="190"/>
        <v>93.81</v>
      </c>
      <c r="Q4017" s="12" t="s">
        <v>8315</v>
      </c>
      <c r="R4017" t="s">
        <v>8316</v>
      </c>
      <c r="S4017">
        <f t="shared" si="191"/>
        <v>2014</v>
      </c>
    </row>
    <row r="4018" spans="1:19" ht="32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 s="10">
        <v>41814.789687500001</v>
      </c>
      <c r="J4018" s="10">
        <v>41784.789687500001</v>
      </c>
      <c r="K4018" t="b">
        <v>0</v>
      </c>
      <c r="L4018">
        <v>3</v>
      </c>
      <c r="M4018" t="b">
        <v>0</v>
      </c>
      <c r="N4018" t="s">
        <v>8269</v>
      </c>
      <c r="O4018">
        <f t="shared" si="189"/>
        <v>0</v>
      </c>
      <c r="P4018" s="6">
        <f t="shared" si="190"/>
        <v>18.329999999999998</v>
      </c>
      <c r="Q4018" s="12" t="s">
        <v>8315</v>
      </c>
      <c r="R4018" t="s">
        <v>8316</v>
      </c>
      <c r="S4018">
        <f t="shared" si="191"/>
        <v>2014</v>
      </c>
    </row>
    <row r="4019" spans="1:19" ht="32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 s="10">
        <v>41805.753761574073</v>
      </c>
      <c r="J4019" s="10">
        <v>41775.753761574073</v>
      </c>
      <c r="K4019" t="b">
        <v>1</v>
      </c>
      <c r="L4019">
        <v>72</v>
      </c>
      <c r="M4019" t="b">
        <v>1</v>
      </c>
      <c r="N4019" t="s">
        <v>8269</v>
      </c>
      <c r="O4019">
        <f t="shared" si="189"/>
        <v>111</v>
      </c>
      <c r="P4019" s="6">
        <f t="shared" si="190"/>
        <v>200.69</v>
      </c>
      <c r="Q4019" s="12" t="s">
        <v>8315</v>
      </c>
      <c r="R4019" t="s">
        <v>8316</v>
      </c>
      <c r="S4019">
        <f t="shared" si="191"/>
        <v>2014</v>
      </c>
    </row>
    <row r="4020" spans="1:19" ht="32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 s="10">
        <v>42089.044085648144</v>
      </c>
      <c r="J4020" s="10">
        <v>42059.085752314815</v>
      </c>
      <c r="K4020" t="b">
        <v>1</v>
      </c>
      <c r="L4020">
        <v>186</v>
      </c>
      <c r="M4020" t="b">
        <v>1</v>
      </c>
      <c r="N4020" t="s">
        <v>8269</v>
      </c>
      <c r="O4020">
        <f t="shared" si="189"/>
        <v>101</v>
      </c>
      <c r="P4020" s="6">
        <f t="shared" si="190"/>
        <v>70.77</v>
      </c>
      <c r="Q4020" s="12" t="s">
        <v>8315</v>
      </c>
      <c r="R4020" t="s">
        <v>8316</v>
      </c>
      <c r="S4020">
        <f t="shared" si="191"/>
        <v>2015</v>
      </c>
    </row>
    <row r="4021" spans="1:19" ht="32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 s="10">
        <v>42295.817002314812</v>
      </c>
      <c r="J4021" s="10">
        <v>42265.817002314812</v>
      </c>
      <c r="K4021" t="b">
        <v>1</v>
      </c>
      <c r="L4021">
        <v>43</v>
      </c>
      <c r="M4021" t="b">
        <v>0</v>
      </c>
      <c r="N4021" t="s">
        <v>8269</v>
      </c>
      <c r="O4021">
        <f t="shared" si="189"/>
        <v>16</v>
      </c>
      <c r="P4021" s="6">
        <f t="shared" si="190"/>
        <v>49.51</v>
      </c>
      <c r="Q4021" s="12" t="s">
        <v>8315</v>
      </c>
      <c r="R4021" t="s">
        <v>8316</v>
      </c>
      <c r="S4021">
        <f t="shared" si="191"/>
        <v>2015</v>
      </c>
    </row>
    <row r="4022" spans="1:19" ht="32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 s="10">
        <v>42097.905671296292</v>
      </c>
      <c r="J4022" s="10">
        <v>42067.947337962964</v>
      </c>
      <c r="K4022" t="b">
        <v>0</v>
      </c>
      <c r="L4022">
        <v>2</v>
      </c>
      <c r="M4022" t="b">
        <v>0</v>
      </c>
      <c r="N4022" t="s">
        <v>8269</v>
      </c>
      <c r="O4022">
        <f t="shared" si="189"/>
        <v>1</v>
      </c>
      <c r="P4022" s="6">
        <f t="shared" si="190"/>
        <v>100</v>
      </c>
      <c r="Q4022" s="12" t="s">
        <v>8315</v>
      </c>
      <c r="R4022" t="s">
        <v>8316</v>
      </c>
      <c r="S4022">
        <f t="shared" si="191"/>
        <v>2015</v>
      </c>
    </row>
    <row r="4023" spans="1:19" ht="32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 s="10">
        <v>41841.536180555559</v>
      </c>
      <c r="J4023" s="10">
        <v>41811.536180555559</v>
      </c>
      <c r="K4023" t="b">
        <v>0</v>
      </c>
      <c r="L4023">
        <v>6</v>
      </c>
      <c r="M4023" t="b">
        <v>0</v>
      </c>
      <c r="N4023" t="s">
        <v>8269</v>
      </c>
      <c r="O4023">
        <f t="shared" si="189"/>
        <v>1</v>
      </c>
      <c r="P4023" s="6">
        <f t="shared" si="190"/>
        <v>22.67</v>
      </c>
      <c r="Q4023" s="12" t="s">
        <v>8315</v>
      </c>
      <c r="R4023" t="s">
        <v>8316</v>
      </c>
      <c r="S4023">
        <f t="shared" si="191"/>
        <v>2014</v>
      </c>
    </row>
    <row r="4024" spans="1:19" ht="32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 s="10">
        <v>42384.131643518514</v>
      </c>
      <c r="J4024" s="10">
        <v>42354.131643518514</v>
      </c>
      <c r="K4024" t="b">
        <v>0</v>
      </c>
      <c r="L4024">
        <v>26</v>
      </c>
      <c r="M4024" t="b">
        <v>0</v>
      </c>
      <c r="N4024" t="s">
        <v>8269</v>
      </c>
      <c r="O4024">
        <f t="shared" si="189"/>
        <v>14</v>
      </c>
      <c r="P4024" s="6">
        <f t="shared" si="190"/>
        <v>78.08</v>
      </c>
      <c r="Q4024" s="12" t="s">
        <v>8315</v>
      </c>
      <c r="R4024" t="s">
        <v>8316</v>
      </c>
      <c r="S4024">
        <f t="shared" si="191"/>
        <v>2015</v>
      </c>
    </row>
    <row r="4025" spans="1:19" ht="32" x14ac:dyDescent="0.2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 s="10">
        <v>42309.958333333328</v>
      </c>
      <c r="J4025" s="10">
        <v>42270.810995370368</v>
      </c>
      <c r="K4025" t="b">
        <v>0</v>
      </c>
      <c r="L4025">
        <v>48</v>
      </c>
      <c r="M4025" t="b">
        <v>1</v>
      </c>
      <c r="N4025" t="s">
        <v>8269</v>
      </c>
      <c r="O4025">
        <f t="shared" si="189"/>
        <v>105</v>
      </c>
      <c r="P4025" s="6">
        <f t="shared" si="190"/>
        <v>327.08</v>
      </c>
      <c r="Q4025" s="12" t="s">
        <v>8315</v>
      </c>
      <c r="R4025" t="s">
        <v>8316</v>
      </c>
      <c r="S4025">
        <f t="shared" si="191"/>
        <v>2015</v>
      </c>
    </row>
    <row r="4026" spans="1:19" ht="32" x14ac:dyDescent="0.2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 s="10">
        <v>42322.742719907408</v>
      </c>
      <c r="J4026" s="10">
        <v>42292.701053240744</v>
      </c>
      <c r="K4026" t="b">
        <v>0</v>
      </c>
      <c r="L4026">
        <v>120</v>
      </c>
      <c r="M4026" t="b">
        <v>1</v>
      </c>
      <c r="N4026" t="s">
        <v>8269</v>
      </c>
      <c r="O4026">
        <f t="shared" si="189"/>
        <v>102</v>
      </c>
      <c r="P4026" s="6">
        <f t="shared" si="190"/>
        <v>127.79</v>
      </c>
      <c r="Q4026" s="12" t="s">
        <v>8315</v>
      </c>
      <c r="R4026" t="s">
        <v>8316</v>
      </c>
      <c r="S4026">
        <f t="shared" si="191"/>
        <v>2015</v>
      </c>
    </row>
    <row r="4027" spans="1:19" ht="32" x14ac:dyDescent="0.2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 s="10">
        <v>42648.827013888891</v>
      </c>
      <c r="J4027" s="10">
        <v>42618.827013888891</v>
      </c>
      <c r="K4027" t="b">
        <v>0</v>
      </c>
      <c r="L4027">
        <v>60</v>
      </c>
      <c r="M4027" t="b">
        <v>0</v>
      </c>
      <c r="N4027" t="s">
        <v>8269</v>
      </c>
      <c r="O4027">
        <f t="shared" si="189"/>
        <v>42</v>
      </c>
      <c r="P4027" s="6">
        <f t="shared" si="190"/>
        <v>105.03</v>
      </c>
      <c r="Q4027" s="12" t="s">
        <v>8315</v>
      </c>
      <c r="R4027" t="s">
        <v>8316</v>
      </c>
      <c r="S4027">
        <f t="shared" si="191"/>
        <v>2016</v>
      </c>
    </row>
    <row r="4028" spans="1:19" ht="32" x14ac:dyDescent="0.2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 s="10">
        <v>42810.784039351856</v>
      </c>
      <c r="J4028" s="10">
        <v>42780.825706018513</v>
      </c>
      <c r="K4028" t="b">
        <v>0</v>
      </c>
      <c r="L4028">
        <v>117</v>
      </c>
      <c r="M4028" t="b">
        <v>0</v>
      </c>
      <c r="N4028" t="s">
        <v>8269</v>
      </c>
      <c r="O4028">
        <f t="shared" si="189"/>
        <v>109</v>
      </c>
      <c r="P4028" s="6">
        <f t="shared" si="190"/>
        <v>139.24</v>
      </c>
      <c r="Q4028" s="12" t="s">
        <v>8315</v>
      </c>
      <c r="R4028" t="s">
        <v>8316</v>
      </c>
      <c r="S4028">
        <f t="shared" si="191"/>
        <v>2017</v>
      </c>
    </row>
    <row r="4029" spans="1:19" ht="32" x14ac:dyDescent="0.2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 s="10">
        <v>41855.666354166664</v>
      </c>
      <c r="J4029" s="10">
        <v>41835.666354166664</v>
      </c>
      <c r="K4029" t="b">
        <v>1</v>
      </c>
      <c r="L4029">
        <v>244</v>
      </c>
      <c r="M4029" t="b">
        <v>1</v>
      </c>
      <c r="N4029" t="s">
        <v>8269</v>
      </c>
      <c r="O4029">
        <f t="shared" si="189"/>
        <v>116</v>
      </c>
      <c r="P4029" s="6">
        <f t="shared" si="190"/>
        <v>71.489999999999995</v>
      </c>
      <c r="Q4029" s="12" t="s">
        <v>8315</v>
      </c>
      <c r="R4029" t="s">
        <v>8316</v>
      </c>
      <c r="S4029">
        <f t="shared" si="191"/>
        <v>2014</v>
      </c>
    </row>
    <row r="4030" spans="1:19" ht="16" x14ac:dyDescent="0.2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 s="10">
        <v>42806.875</v>
      </c>
      <c r="J4030" s="10">
        <v>42772.833379629628</v>
      </c>
      <c r="K4030" t="b">
        <v>1</v>
      </c>
      <c r="L4030">
        <v>59</v>
      </c>
      <c r="M4030" t="b">
        <v>1</v>
      </c>
      <c r="N4030" t="s">
        <v>8269</v>
      </c>
      <c r="O4030">
        <f t="shared" si="189"/>
        <v>101</v>
      </c>
      <c r="P4030" s="6">
        <f t="shared" si="190"/>
        <v>256.37</v>
      </c>
      <c r="Q4030" s="12" t="s">
        <v>8315</v>
      </c>
      <c r="R4030" t="s">
        <v>8316</v>
      </c>
      <c r="S4030">
        <f t="shared" si="191"/>
        <v>2017</v>
      </c>
    </row>
    <row r="4031" spans="1:19" ht="32" x14ac:dyDescent="0.2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 s="10">
        <v>42552.347812499997</v>
      </c>
      <c r="J4031" s="10">
        <v>42522.347812499997</v>
      </c>
      <c r="K4031" t="b">
        <v>1</v>
      </c>
      <c r="L4031">
        <v>181</v>
      </c>
      <c r="M4031" t="b">
        <v>1</v>
      </c>
      <c r="N4031" t="s">
        <v>8269</v>
      </c>
      <c r="O4031">
        <f t="shared" si="189"/>
        <v>103</v>
      </c>
      <c r="P4031" s="6">
        <f t="shared" si="190"/>
        <v>85.53</v>
      </c>
      <c r="Q4031" s="12" t="s">
        <v>8315</v>
      </c>
      <c r="R4031" t="s">
        <v>8316</v>
      </c>
      <c r="S4031">
        <f t="shared" si="191"/>
        <v>2016</v>
      </c>
    </row>
    <row r="4032" spans="1:19" ht="32" x14ac:dyDescent="0.2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 s="10">
        <v>42202.757638888885</v>
      </c>
      <c r="J4032" s="10">
        <v>42172.757638888885</v>
      </c>
      <c r="K4032" t="b">
        <v>1</v>
      </c>
      <c r="L4032">
        <v>288</v>
      </c>
      <c r="M4032" t="b">
        <v>1</v>
      </c>
      <c r="N4032" t="s">
        <v>8269</v>
      </c>
      <c r="O4032">
        <f t="shared" si="189"/>
        <v>102</v>
      </c>
      <c r="P4032" s="6">
        <f t="shared" si="190"/>
        <v>53.18</v>
      </c>
      <c r="Q4032" s="12" t="s">
        <v>8315</v>
      </c>
      <c r="R4032" t="s">
        <v>8316</v>
      </c>
      <c r="S4032">
        <f t="shared" si="191"/>
        <v>2015</v>
      </c>
    </row>
    <row r="4033" spans="1:19" ht="32" x14ac:dyDescent="0.2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 s="10">
        <v>42597.840069444443</v>
      </c>
      <c r="J4033" s="10">
        <v>42567.840069444443</v>
      </c>
      <c r="K4033" t="b">
        <v>0</v>
      </c>
      <c r="L4033">
        <v>122</v>
      </c>
      <c r="M4033" t="b">
        <v>1</v>
      </c>
      <c r="N4033" t="s">
        <v>8269</v>
      </c>
      <c r="O4033">
        <f t="shared" si="189"/>
        <v>102</v>
      </c>
      <c r="P4033" s="6">
        <f t="shared" si="190"/>
        <v>125.12</v>
      </c>
      <c r="Q4033" s="12" t="s">
        <v>8315</v>
      </c>
      <c r="R4033" t="s">
        <v>8316</v>
      </c>
      <c r="S4033">
        <f t="shared" si="191"/>
        <v>2016</v>
      </c>
    </row>
    <row r="4034" spans="1:19" ht="32" x14ac:dyDescent="0.2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 s="10">
        <v>42726.624444444446</v>
      </c>
      <c r="J4034" s="10">
        <v>42696.624444444446</v>
      </c>
      <c r="K4034" t="b">
        <v>0</v>
      </c>
      <c r="L4034">
        <v>175</v>
      </c>
      <c r="M4034" t="b">
        <v>1</v>
      </c>
      <c r="N4034" t="s">
        <v>8269</v>
      </c>
      <c r="O4034">
        <f t="shared" si="189"/>
        <v>105</v>
      </c>
      <c r="P4034" s="6">
        <f t="shared" si="190"/>
        <v>89.59</v>
      </c>
      <c r="Q4034" s="12" t="s">
        <v>8315</v>
      </c>
      <c r="R4034" t="s">
        <v>8316</v>
      </c>
      <c r="S4034">
        <f t="shared" si="191"/>
        <v>2016</v>
      </c>
    </row>
    <row r="4035" spans="1:19" ht="16" x14ac:dyDescent="0.2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 s="10">
        <v>42790.574999999997</v>
      </c>
      <c r="J4035" s="10">
        <v>42769.574999999997</v>
      </c>
      <c r="K4035" t="b">
        <v>0</v>
      </c>
      <c r="L4035">
        <v>112</v>
      </c>
      <c r="M4035" t="b">
        <v>1</v>
      </c>
      <c r="N4035" t="s">
        <v>8269</v>
      </c>
      <c r="O4035">
        <f t="shared" si="189"/>
        <v>102</v>
      </c>
      <c r="P4035" s="6">
        <f t="shared" si="190"/>
        <v>136.85</v>
      </c>
      <c r="Q4035" s="12" t="s">
        <v>8315</v>
      </c>
      <c r="R4035" t="s">
        <v>8316</v>
      </c>
      <c r="S4035">
        <f t="shared" si="191"/>
        <v>2017</v>
      </c>
    </row>
    <row r="4036" spans="1:19" ht="32" x14ac:dyDescent="0.2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 s="10">
        <v>42320.104861111111</v>
      </c>
      <c r="J4036" s="10">
        <v>42290.61855324074</v>
      </c>
      <c r="K4036" t="b">
        <v>0</v>
      </c>
      <c r="L4036">
        <v>165</v>
      </c>
      <c r="M4036" t="b">
        <v>1</v>
      </c>
      <c r="N4036" t="s">
        <v>8269</v>
      </c>
      <c r="O4036">
        <f t="shared" si="189"/>
        <v>110</v>
      </c>
      <c r="P4036" s="6">
        <f t="shared" si="190"/>
        <v>99.79</v>
      </c>
      <c r="Q4036" s="12" t="s">
        <v>8315</v>
      </c>
      <c r="R4036" t="s">
        <v>8316</v>
      </c>
      <c r="S4036">
        <f t="shared" si="191"/>
        <v>2015</v>
      </c>
    </row>
    <row r="4037" spans="1:19" ht="32" x14ac:dyDescent="0.2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 s="10">
        <v>42285.022824074069</v>
      </c>
      <c r="J4037" s="10">
        <v>42265.022824074069</v>
      </c>
      <c r="K4037" t="b">
        <v>0</v>
      </c>
      <c r="L4037">
        <v>78</v>
      </c>
      <c r="M4037" t="b">
        <v>1</v>
      </c>
      <c r="N4037" t="s">
        <v>8269</v>
      </c>
      <c r="O4037">
        <f t="shared" si="189"/>
        <v>104</v>
      </c>
      <c r="P4037" s="6">
        <f t="shared" si="190"/>
        <v>199.17</v>
      </c>
      <c r="Q4037" s="12" t="s">
        <v>8315</v>
      </c>
      <c r="R4037" t="s">
        <v>8316</v>
      </c>
      <c r="S4037">
        <f t="shared" si="191"/>
        <v>2015</v>
      </c>
    </row>
    <row r="4038" spans="1:19" ht="32" x14ac:dyDescent="0.2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 s="10">
        <v>42231.758611111116</v>
      </c>
      <c r="J4038" s="10">
        <v>42171.758611111116</v>
      </c>
      <c r="K4038" t="b">
        <v>0</v>
      </c>
      <c r="L4038">
        <v>8</v>
      </c>
      <c r="M4038" t="b">
        <v>0</v>
      </c>
      <c r="N4038" t="s">
        <v>8269</v>
      </c>
      <c r="O4038">
        <f t="shared" si="189"/>
        <v>17</v>
      </c>
      <c r="P4038" s="6">
        <f t="shared" si="190"/>
        <v>315.5</v>
      </c>
      <c r="Q4038" s="12" t="s">
        <v>8315</v>
      </c>
      <c r="R4038" t="s">
        <v>8316</v>
      </c>
      <c r="S4038">
        <f t="shared" si="191"/>
        <v>2015</v>
      </c>
    </row>
    <row r="4039" spans="1:19" ht="32" x14ac:dyDescent="0.2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 s="10">
        <v>42710.207638888889</v>
      </c>
      <c r="J4039" s="10">
        <v>42679.958472222221</v>
      </c>
      <c r="K4039" t="b">
        <v>0</v>
      </c>
      <c r="L4039">
        <v>11</v>
      </c>
      <c r="M4039" t="b">
        <v>0</v>
      </c>
      <c r="N4039" t="s">
        <v>8269</v>
      </c>
      <c r="O4039">
        <f t="shared" si="189"/>
        <v>3</v>
      </c>
      <c r="P4039" s="6">
        <f t="shared" si="190"/>
        <v>47.27</v>
      </c>
      <c r="Q4039" s="12" t="s">
        <v>8315</v>
      </c>
      <c r="R4039" t="s">
        <v>8316</v>
      </c>
      <c r="S4039">
        <f t="shared" si="191"/>
        <v>2016</v>
      </c>
    </row>
    <row r="4040" spans="1:19" ht="32" x14ac:dyDescent="0.2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 s="10">
        <v>42119.190972222219</v>
      </c>
      <c r="J4040" s="10">
        <v>42059.270023148143</v>
      </c>
      <c r="K4040" t="b">
        <v>0</v>
      </c>
      <c r="L4040">
        <v>1</v>
      </c>
      <c r="M4040" t="b">
        <v>0</v>
      </c>
      <c r="N4040" t="s">
        <v>8269</v>
      </c>
      <c r="O4040">
        <f t="shared" si="189"/>
        <v>0</v>
      </c>
      <c r="P4040" s="6">
        <f t="shared" si="190"/>
        <v>1</v>
      </c>
      <c r="Q4040" s="12" t="s">
        <v>8315</v>
      </c>
      <c r="R4040" t="s">
        <v>8316</v>
      </c>
      <c r="S4040">
        <f t="shared" si="191"/>
        <v>2015</v>
      </c>
    </row>
    <row r="4041" spans="1:19" ht="32" x14ac:dyDescent="0.2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 s="10">
        <v>41816.959745370368</v>
      </c>
      <c r="J4041" s="10">
        <v>41786.959745370368</v>
      </c>
      <c r="K4041" t="b">
        <v>0</v>
      </c>
      <c r="L4041">
        <v>40</v>
      </c>
      <c r="M4041" t="b">
        <v>0</v>
      </c>
      <c r="N4041" t="s">
        <v>8269</v>
      </c>
      <c r="O4041">
        <f t="shared" si="189"/>
        <v>15</v>
      </c>
      <c r="P4041" s="6">
        <f t="shared" si="190"/>
        <v>57.25</v>
      </c>
      <c r="Q4041" s="12" t="s">
        <v>8315</v>
      </c>
      <c r="R4041" t="s">
        <v>8316</v>
      </c>
      <c r="S4041">
        <f t="shared" si="191"/>
        <v>2014</v>
      </c>
    </row>
    <row r="4042" spans="1:19" ht="32" x14ac:dyDescent="0.2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 s="10">
        <v>42477.863553240742</v>
      </c>
      <c r="J4042" s="10">
        <v>42447.863553240742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192">ROUND(E4042/D4042*100,0)</f>
        <v>0</v>
      </c>
      <c r="P4042" s="6">
        <f t="shared" ref="P4042:P4105" si="193">IFERROR(ROUND(E4042/L4042,2),"0")</f>
        <v>5.5</v>
      </c>
      <c r="Q4042" s="12" t="s">
        <v>8315</v>
      </c>
      <c r="R4042" t="s">
        <v>8316</v>
      </c>
      <c r="S4042">
        <f t="shared" ref="S4042:S4105" si="194">YEAR(J4042)</f>
        <v>2016</v>
      </c>
    </row>
    <row r="4043" spans="1:19" ht="32" x14ac:dyDescent="0.2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 s="10">
        <v>41938.911550925928</v>
      </c>
      <c r="J4043" s="10">
        <v>41878.911550925928</v>
      </c>
      <c r="K4043" t="b">
        <v>0</v>
      </c>
      <c r="L4043">
        <v>2</v>
      </c>
      <c r="M4043" t="b">
        <v>0</v>
      </c>
      <c r="N4043" t="s">
        <v>8269</v>
      </c>
      <c r="O4043">
        <f t="shared" si="192"/>
        <v>1</v>
      </c>
      <c r="P4043" s="6">
        <f t="shared" si="193"/>
        <v>62.5</v>
      </c>
      <c r="Q4043" s="12" t="s">
        <v>8315</v>
      </c>
      <c r="R4043" t="s">
        <v>8316</v>
      </c>
      <c r="S4043">
        <f t="shared" si="194"/>
        <v>2014</v>
      </c>
    </row>
    <row r="4044" spans="1:19" ht="32" x14ac:dyDescent="0.2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 s="10">
        <v>42509.039212962962</v>
      </c>
      <c r="J4044" s="10">
        <v>42479.039212962962</v>
      </c>
      <c r="K4044" t="b">
        <v>0</v>
      </c>
      <c r="L4044">
        <v>1</v>
      </c>
      <c r="M4044" t="b">
        <v>0</v>
      </c>
      <c r="N4044" t="s">
        <v>8269</v>
      </c>
      <c r="O4044">
        <f t="shared" si="192"/>
        <v>0</v>
      </c>
      <c r="P4044" s="6">
        <f t="shared" si="193"/>
        <v>25</v>
      </c>
      <c r="Q4044" s="12" t="s">
        <v>8315</v>
      </c>
      <c r="R4044" t="s">
        <v>8316</v>
      </c>
      <c r="S4044">
        <f t="shared" si="194"/>
        <v>2016</v>
      </c>
    </row>
    <row r="4045" spans="1:19" ht="32" x14ac:dyDescent="0.2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 s="10">
        <v>42725.7105787037</v>
      </c>
      <c r="J4045" s="10">
        <v>42695.7105787037</v>
      </c>
      <c r="K4045" t="b">
        <v>0</v>
      </c>
      <c r="L4045">
        <v>6</v>
      </c>
      <c r="M4045" t="b">
        <v>0</v>
      </c>
      <c r="N4045" t="s">
        <v>8269</v>
      </c>
      <c r="O4045">
        <f t="shared" si="192"/>
        <v>9</v>
      </c>
      <c r="P4045" s="6">
        <f t="shared" si="193"/>
        <v>222.5</v>
      </c>
      <c r="Q4045" s="12" t="s">
        <v>8315</v>
      </c>
      <c r="R4045" t="s">
        <v>8316</v>
      </c>
      <c r="S4045">
        <f t="shared" si="194"/>
        <v>2016</v>
      </c>
    </row>
    <row r="4046" spans="1:19" ht="32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 s="10">
        <v>42444.875</v>
      </c>
      <c r="J4046" s="10">
        <v>42400.704537037032</v>
      </c>
      <c r="K4046" t="b">
        <v>1</v>
      </c>
      <c r="L4046">
        <v>286</v>
      </c>
      <c r="M4046" t="b">
        <v>1</v>
      </c>
      <c r="N4046" t="s">
        <v>8269</v>
      </c>
      <c r="O4046">
        <f t="shared" si="192"/>
        <v>101</v>
      </c>
      <c r="P4046" s="6">
        <f t="shared" si="193"/>
        <v>54.91</v>
      </c>
      <c r="Q4046" s="12" t="s">
        <v>8315</v>
      </c>
      <c r="R4046" t="s">
        <v>8316</v>
      </c>
      <c r="S4046">
        <f t="shared" si="194"/>
        <v>2016</v>
      </c>
    </row>
    <row r="4047" spans="1:19" ht="32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 s="10">
        <v>42471.467442129629</v>
      </c>
      <c r="J4047" s="10">
        <v>42436.509108796294</v>
      </c>
      <c r="K4047" t="b">
        <v>0</v>
      </c>
      <c r="L4047">
        <v>91</v>
      </c>
      <c r="M4047" t="b">
        <v>0</v>
      </c>
      <c r="N4047" t="s">
        <v>8269</v>
      </c>
      <c r="O4047">
        <f t="shared" si="192"/>
        <v>18</v>
      </c>
      <c r="P4047" s="6">
        <f t="shared" si="193"/>
        <v>32.979999999999997</v>
      </c>
      <c r="Q4047" s="12" t="s">
        <v>8315</v>
      </c>
      <c r="R4047" t="s">
        <v>8316</v>
      </c>
      <c r="S4047">
        <f t="shared" si="194"/>
        <v>2016</v>
      </c>
    </row>
    <row r="4048" spans="1:19" ht="32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 s="10">
        <v>42580.978472222225</v>
      </c>
      <c r="J4048" s="10">
        <v>42550.048449074078</v>
      </c>
      <c r="K4048" t="b">
        <v>0</v>
      </c>
      <c r="L4048">
        <v>0</v>
      </c>
      <c r="M4048" t="b">
        <v>0</v>
      </c>
      <c r="N4048" t="s">
        <v>8269</v>
      </c>
      <c r="O4048">
        <f t="shared" si="192"/>
        <v>0</v>
      </c>
      <c r="P4048" s="6" t="str">
        <f t="shared" si="193"/>
        <v>0</v>
      </c>
      <c r="Q4048" s="12" t="s">
        <v>8315</v>
      </c>
      <c r="R4048" t="s">
        <v>8316</v>
      </c>
      <c r="S4048">
        <f t="shared" si="194"/>
        <v>2016</v>
      </c>
    </row>
    <row r="4049" spans="1:19" ht="16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 s="10">
        <v>42036.120833333334</v>
      </c>
      <c r="J4049" s="10">
        <v>41990.584108796298</v>
      </c>
      <c r="K4049" t="b">
        <v>0</v>
      </c>
      <c r="L4049">
        <v>197</v>
      </c>
      <c r="M4049" t="b">
        <v>0</v>
      </c>
      <c r="N4049" t="s">
        <v>8269</v>
      </c>
      <c r="O4049">
        <f t="shared" si="192"/>
        <v>70</v>
      </c>
      <c r="P4049" s="6">
        <f t="shared" si="193"/>
        <v>63.56</v>
      </c>
      <c r="Q4049" s="12" t="s">
        <v>8315</v>
      </c>
      <c r="R4049" t="s">
        <v>8316</v>
      </c>
      <c r="S4049">
        <f t="shared" si="194"/>
        <v>2014</v>
      </c>
    </row>
    <row r="4050" spans="1:19" ht="32" x14ac:dyDescent="0.2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 s="10">
        <v>42491.747199074074</v>
      </c>
      <c r="J4050" s="10">
        <v>42461.747199074074</v>
      </c>
      <c r="K4050" t="b">
        <v>0</v>
      </c>
      <c r="L4050">
        <v>238</v>
      </c>
      <c r="M4050" t="b">
        <v>1</v>
      </c>
      <c r="N4050" t="s">
        <v>8269</v>
      </c>
      <c r="O4050">
        <f t="shared" si="192"/>
        <v>110</v>
      </c>
      <c r="P4050" s="6">
        <f t="shared" si="193"/>
        <v>92.04</v>
      </c>
      <c r="Q4050" s="12" t="s">
        <v>8315</v>
      </c>
      <c r="R4050" t="s">
        <v>8316</v>
      </c>
      <c r="S4050">
        <f t="shared" si="194"/>
        <v>2016</v>
      </c>
    </row>
    <row r="4051" spans="1:19" ht="32" x14ac:dyDescent="0.2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 s="10">
        <v>42570.593530092592</v>
      </c>
      <c r="J4051" s="10">
        <v>42540.593530092592</v>
      </c>
      <c r="K4051" t="b">
        <v>0</v>
      </c>
      <c r="L4051">
        <v>5</v>
      </c>
      <c r="M4051" t="b">
        <v>0</v>
      </c>
      <c r="N4051" t="s">
        <v>8269</v>
      </c>
      <c r="O4051">
        <f t="shared" si="192"/>
        <v>1</v>
      </c>
      <c r="P4051" s="6">
        <f t="shared" si="193"/>
        <v>35.4</v>
      </c>
      <c r="Q4051" s="12" t="s">
        <v>8315</v>
      </c>
      <c r="R4051" t="s">
        <v>8316</v>
      </c>
      <c r="S4051">
        <f t="shared" si="194"/>
        <v>2016</v>
      </c>
    </row>
    <row r="4052" spans="1:19" ht="32" x14ac:dyDescent="0.2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 s="10">
        <v>42495.128391203703</v>
      </c>
      <c r="J4052" s="10">
        <v>42465.128391203703</v>
      </c>
      <c r="K4052" t="b">
        <v>0</v>
      </c>
      <c r="L4052">
        <v>3</v>
      </c>
      <c r="M4052" t="b">
        <v>0</v>
      </c>
      <c r="N4052" t="s">
        <v>8269</v>
      </c>
      <c r="O4052">
        <f t="shared" si="192"/>
        <v>0</v>
      </c>
      <c r="P4052" s="6">
        <f t="shared" si="193"/>
        <v>2.33</v>
      </c>
      <c r="Q4052" s="12" t="s">
        <v>8315</v>
      </c>
      <c r="R4052" t="s">
        <v>8316</v>
      </c>
      <c r="S4052">
        <f t="shared" si="194"/>
        <v>2016</v>
      </c>
    </row>
    <row r="4053" spans="1:19" ht="32" x14ac:dyDescent="0.2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 s="10">
        <v>41950.011053240742</v>
      </c>
      <c r="J4053" s="10">
        <v>41909.96938657407</v>
      </c>
      <c r="K4053" t="b">
        <v>1</v>
      </c>
      <c r="L4053">
        <v>213</v>
      </c>
      <c r="M4053" t="b">
        <v>1</v>
      </c>
      <c r="N4053" t="s">
        <v>8269</v>
      </c>
      <c r="O4053">
        <f t="shared" si="192"/>
        <v>118</v>
      </c>
      <c r="P4053" s="6">
        <f t="shared" si="193"/>
        <v>110.35</v>
      </c>
      <c r="Q4053" s="12" t="s">
        <v>8315</v>
      </c>
      <c r="R4053" t="s">
        <v>8316</v>
      </c>
      <c r="S4053">
        <f t="shared" si="194"/>
        <v>2014</v>
      </c>
    </row>
    <row r="4054" spans="1:19" ht="32" x14ac:dyDescent="0.2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 s="10">
        <v>42085.941516203704</v>
      </c>
      <c r="J4054" s="10">
        <v>42050.983182870375</v>
      </c>
      <c r="K4054" t="b">
        <v>1</v>
      </c>
      <c r="L4054">
        <v>119</v>
      </c>
      <c r="M4054" t="b">
        <v>1</v>
      </c>
      <c r="N4054" t="s">
        <v>8269</v>
      </c>
      <c r="O4054">
        <f t="shared" si="192"/>
        <v>100</v>
      </c>
      <c r="P4054" s="6">
        <f t="shared" si="193"/>
        <v>168.25</v>
      </c>
      <c r="Q4054" s="12" t="s">
        <v>8315</v>
      </c>
      <c r="R4054" t="s">
        <v>8316</v>
      </c>
      <c r="S4054">
        <f t="shared" si="194"/>
        <v>2015</v>
      </c>
    </row>
    <row r="4055" spans="1:19" ht="32" x14ac:dyDescent="0.2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 s="10">
        <v>41963.333310185189</v>
      </c>
      <c r="J4055" s="10">
        <v>41933.291643518518</v>
      </c>
      <c r="K4055" t="b">
        <v>1</v>
      </c>
      <c r="L4055">
        <v>202</v>
      </c>
      <c r="M4055" t="b">
        <v>1</v>
      </c>
      <c r="N4055" t="s">
        <v>8269</v>
      </c>
      <c r="O4055">
        <f t="shared" si="192"/>
        <v>108</v>
      </c>
      <c r="P4055" s="6">
        <f t="shared" si="193"/>
        <v>106.8</v>
      </c>
      <c r="Q4055" s="12" t="s">
        <v>8315</v>
      </c>
      <c r="R4055" t="s">
        <v>8316</v>
      </c>
      <c r="S4055">
        <f t="shared" si="194"/>
        <v>2014</v>
      </c>
    </row>
    <row r="4056" spans="1:19" ht="32" x14ac:dyDescent="0.2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 s="10">
        <v>42732.917048611111</v>
      </c>
      <c r="J4056" s="10">
        <v>42702.917048611111</v>
      </c>
      <c r="K4056" t="b">
        <v>0</v>
      </c>
      <c r="L4056">
        <v>110</v>
      </c>
      <c r="M4056" t="b">
        <v>1</v>
      </c>
      <c r="N4056" t="s">
        <v>8269</v>
      </c>
      <c r="O4056">
        <f t="shared" si="192"/>
        <v>101</v>
      </c>
      <c r="P4056" s="6">
        <f t="shared" si="193"/>
        <v>182.91</v>
      </c>
      <c r="Q4056" s="12" t="s">
        <v>8315</v>
      </c>
      <c r="R4056" t="s">
        <v>8316</v>
      </c>
      <c r="S4056">
        <f t="shared" si="194"/>
        <v>2016</v>
      </c>
    </row>
    <row r="4057" spans="1:19" ht="32" x14ac:dyDescent="0.2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 s="10">
        <v>42621.15625</v>
      </c>
      <c r="J4057" s="10">
        <v>42602.576712962968</v>
      </c>
      <c r="K4057" t="b">
        <v>1</v>
      </c>
      <c r="L4057">
        <v>115</v>
      </c>
      <c r="M4057" t="b">
        <v>1</v>
      </c>
      <c r="N4057" t="s">
        <v>8269</v>
      </c>
      <c r="O4057">
        <f t="shared" si="192"/>
        <v>102</v>
      </c>
      <c r="P4057" s="6">
        <f t="shared" si="193"/>
        <v>177.09</v>
      </c>
      <c r="Q4057" s="12" t="s">
        <v>8315</v>
      </c>
      <c r="R4057" t="s">
        <v>8316</v>
      </c>
      <c r="S4057">
        <f t="shared" si="194"/>
        <v>2016</v>
      </c>
    </row>
    <row r="4058" spans="1:19" ht="16" x14ac:dyDescent="0.2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 s="10">
        <v>42235.171018518522</v>
      </c>
      <c r="J4058" s="10">
        <v>42205.171018518522</v>
      </c>
      <c r="K4058" t="b">
        <v>0</v>
      </c>
      <c r="L4058">
        <v>31</v>
      </c>
      <c r="M4058" t="b">
        <v>0</v>
      </c>
      <c r="N4058" t="s">
        <v>8269</v>
      </c>
      <c r="O4058">
        <f t="shared" si="192"/>
        <v>9</v>
      </c>
      <c r="P4058" s="6">
        <f t="shared" si="193"/>
        <v>60.06</v>
      </c>
      <c r="Q4058" s="12" t="s">
        <v>8315</v>
      </c>
      <c r="R4058" t="s">
        <v>8316</v>
      </c>
      <c r="S4058">
        <f t="shared" si="194"/>
        <v>2015</v>
      </c>
    </row>
    <row r="4059" spans="1:19" ht="32" x14ac:dyDescent="0.2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 s="10">
        <v>42355.920717592591</v>
      </c>
      <c r="J4059" s="10">
        <v>42325.920717592591</v>
      </c>
      <c r="K4059" t="b">
        <v>0</v>
      </c>
      <c r="L4059">
        <v>0</v>
      </c>
      <c r="M4059" t="b">
        <v>0</v>
      </c>
      <c r="N4059" t="s">
        <v>8269</v>
      </c>
      <c r="O4059">
        <f t="shared" si="192"/>
        <v>0</v>
      </c>
      <c r="P4059" s="6" t="str">
        <f t="shared" si="193"/>
        <v>0</v>
      </c>
      <c r="Q4059" s="12" t="s">
        <v>8315</v>
      </c>
      <c r="R4059" t="s">
        <v>8316</v>
      </c>
      <c r="S4059">
        <f t="shared" si="194"/>
        <v>2015</v>
      </c>
    </row>
    <row r="4060" spans="1:19" ht="32" x14ac:dyDescent="0.2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 s="10">
        <v>42631.827141203699</v>
      </c>
      <c r="J4060" s="10">
        <v>42601.827141203699</v>
      </c>
      <c r="K4060" t="b">
        <v>0</v>
      </c>
      <c r="L4060">
        <v>14</v>
      </c>
      <c r="M4060" t="b">
        <v>0</v>
      </c>
      <c r="N4060" t="s">
        <v>8269</v>
      </c>
      <c r="O4060">
        <f t="shared" si="192"/>
        <v>2</v>
      </c>
      <c r="P4060" s="6">
        <f t="shared" si="193"/>
        <v>32.36</v>
      </c>
      <c r="Q4060" s="12" t="s">
        <v>8315</v>
      </c>
      <c r="R4060" t="s">
        <v>8316</v>
      </c>
      <c r="S4060">
        <f t="shared" si="194"/>
        <v>2016</v>
      </c>
    </row>
    <row r="4061" spans="1:19" ht="32" x14ac:dyDescent="0.2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0">
        <v>42705.304629629631</v>
      </c>
      <c r="J4061" s="10">
        <v>42675.262962962966</v>
      </c>
      <c r="K4061" t="b">
        <v>0</v>
      </c>
      <c r="L4061">
        <v>0</v>
      </c>
      <c r="M4061" t="b">
        <v>0</v>
      </c>
      <c r="N4061" t="s">
        <v>8269</v>
      </c>
      <c r="O4061">
        <f t="shared" si="192"/>
        <v>0</v>
      </c>
      <c r="P4061" s="6" t="str">
        <f t="shared" si="193"/>
        <v>0</v>
      </c>
      <c r="Q4061" s="12" t="s">
        <v>8315</v>
      </c>
      <c r="R4061" t="s">
        <v>8316</v>
      </c>
      <c r="S4061">
        <f t="shared" si="194"/>
        <v>2016</v>
      </c>
    </row>
    <row r="4062" spans="1:19" ht="32" x14ac:dyDescent="0.2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 s="10">
        <v>42352.02511574074</v>
      </c>
      <c r="J4062" s="10">
        <v>42322.02511574074</v>
      </c>
      <c r="K4062" t="b">
        <v>0</v>
      </c>
      <c r="L4062">
        <v>0</v>
      </c>
      <c r="M4062" t="b">
        <v>0</v>
      </c>
      <c r="N4062" t="s">
        <v>8269</v>
      </c>
      <c r="O4062">
        <f t="shared" si="192"/>
        <v>0</v>
      </c>
      <c r="P4062" s="6" t="str">
        <f t="shared" si="193"/>
        <v>0</v>
      </c>
      <c r="Q4062" s="12" t="s">
        <v>8315</v>
      </c>
      <c r="R4062" t="s">
        <v>8316</v>
      </c>
      <c r="S4062">
        <f t="shared" si="194"/>
        <v>2015</v>
      </c>
    </row>
    <row r="4063" spans="1:19" ht="32" x14ac:dyDescent="0.2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 s="10">
        <v>42199.958506944444</v>
      </c>
      <c r="J4063" s="10">
        <v>42169.958506944444</v>
      </c>
      <c r="K4063" t="b">
        <v>0</v>
      </c>
      <c r="L4063">
        <v>1</v>
      </c>
      <c r="M4063" t="b">
        <v>0</v>
      </c>
      <c r="N4063" t="s">
        <v>8269</v>
      </c>
      <c r="O4063">
        <f t="shared" si="192"/>
        <v>0</v>
      </c>
      <c r="P4063" s="6">
        <f t="shared" si="193"/>
        <v>16</v>
      </c>
      <c r="Q4063" s="12" t="s">
        <v>8315</v>
      </c>
      <c r="R4063" t="s">
        <v>8316</v>
      </c>
      <c r="S4063">
        <f t="shared" si="194"/>
        <v>2015</v>
      </c>
    </row>
    <row r="4064" spans="1:19" ht="32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42553.739212962959</v>
      </c>
      <c r="J4064" s="10">
        <v>42523.739212962959</v>
      </c>
      <c r="K4064" t="b">
        <v>0</v>
      </c>
      <c r="L4064">
        <v>3</v>
      </c>
      <c r="M4064" t="b">
        <v>0</v>
      </c>
      <c r="N4064" t="s">
        <v>8269</v>
      </c>
      <c r="O4064">
        <f t="shared" si="192"/>
        <v>2</v>
      </c>
      <c r="P4064" s="6">
        <f t="shared" si="193"/>
        <v>163.33000000000001</v>
      </c>
      <c r="Q4064" s="12" t="s">
        <v>8315</v>
      </c>
      <c r="R4064" t="s">
        <v>8316</v>
      </c>
      <c r="S4064">
        <f t="shared" si="194"/>
        <v>2016</v>
      </c>
    </row>
    <row r="4065" spans="1:19" ht="32" x14ac:dyDescent="0.2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 s="10">
        <v>42730.804756944446</v>
      </c>
      <c r="J4065" s="10">
        <v>42700.804756944446</v>
      </c>
      <c r="K4065" t="b">
        <v>0</v>
      </c>
      <c r="L4065">
        <v>0</v>
      </c>
      <c r="M4065" t="b">
        <v>0</v>
      </c>
      <c r="N4065" t="s">
        <v>8269</v>
      </c>
      <c r="O4065">
        <f t="shared" si="192"/>
        <v>0</v>
      </c>
      <c r="P4065" s="6" t="str">
        <f t="shared" si="193"/>
        <v>0</v>
      </c>
      <c r="Q4065" s="12" t="s">
        <v>8315</v>
      </c>
      <c r="R4065" t="s">
        <v>8316</v>
      </c>
      <c r="S4065">
        <f t="shared" si="194"/>
        <v>2016</v>
      </c>
    </row>
    <row r="4066" spans="1:19" ht="32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 s="10">
        <v>42167.083333333328</v>
      </c>
      <c r="J4066" s="10">
        <v>42135.60020833333</v>
      </c>
      <c r="K4066" t="b">
        <v>0</v>
      </c>
      <c r="L4066">
        <v>270</v>
      </c>
      <c r="M4066" t="b">
        <v>1</v>
      </c>
      <c r="N4066" t="s">
        <v>8269</v>
      </c>
      <c r="O4066">
        <f t="shared" si="192"/>
        <v>104</v>
      </c>
      <c r="P4066" s="6">
        <f t="shared" si="193"/>
        <v>81.13</v>
      </c>
      <c r="Q4066" s="12" t="s">
        <v>8315</v>
      </c>
      <c r="R4066" t="s">
        <v>8316</v>
      </c>
      <c r="S4066">
        <f t="shared" si="194"/>
        <v>2015</v>
      </c>
    </row>
    <row r="4067" spans="1:19" ht="32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 s="10">
        <v>41866.083333333336</v>
      </c>
      <c r="J4067" s="10">
        <v>41834.58657407407</v>
      </c>
      <c r="K4067" t="b">
        <v>1</v>
      </c>
      <c r="L4067">
        <v>322</v>
      </c>
      <c r="M4067" t="b">
        <v>1</v>
      </c>
      <c r="N4067" t="s">
        <v>8269</v>
      </c>
      <c r="O4067">
        <f t="shared" si="192"/>
        <v>120</v>
      </c>
      <c r="P4067" s="6">
        <f t="shared" si="193"/>
        <v>85.53</v>
      </c>
      <c r="Q4067" s="12" t="s">
        <v>8315</v>
      </c>
      <c r="R4067" t="s">
        <v>8316</v>
      </c>
      <c r="S4067">
        <f t="shared" si="194"/>
        <v>2014</v>
      </c>
    </row>
    <row r="4068" spans="1:19" ht="32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 s="10">
        <v>42644.165972222225</v>
      </c>
      <c r="J4068" s="10">
        <v>42614.760937500003</v>
      </c>
      <c r="K4068" t="b">
        <v>1</v>
      </c>
      <c r="L4068">
        <v>97</v>
      </c>
      <c r="M4068" t="b">
        <v>1</v>
      </c>
      <c r="N4068" t="s">
        <v>8269</v>
      </c>
      <c r="O4068">
        <f t="shared" si="192"/>
        <v>106</v>
      </c>
      <c r="P4068" s="6">
        <f t="shared" si="193"/>
        <v>251.74</v>
      </c>
      <c r="Q4068" s="12" t="s">
        <v>8315</v>
      </c>
      <c r="R4068" t="s">
        <v>8316</v>
      </c>
      <c r="S4068">
        <f t="shared" si="194"/>
        <v>2016</v>
      </c>
    </row>
    <row r="4069" spans="1:19" ht="32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 s="10">
        <v>42645.375</v>
      </c>
      <c r="J4069" s="10">
        <v>42614.268796296295</v>
      </c>
      <c r="K4069" t="b">
        <v>0</v>
      </c>
      <c r="L4069">
        <v>94</v>
      </c>
      <c r="M4069" t="b">
        <v>0</v>
      </c>
      <c r="N4069" t="s">
        <v>8269</v>
      </c>
      <c r="O4069">
        <f t="shared" si="192"/>
        <v>26</v>
      </c>
      <c r="P4069" s="6">
        <f t="shared" si="193"/>
        <v>65.34</v>
      </c>
      <c r="Q4069" s="12" t="s">
        <v>8315</v>
      </c>
      <c r="R4069" t="s">
        <v>8316</v>
      </c>
      <c r="S4069">
        <f t="shared" si="194"/>
        <v>2016</v>
      </c>
    </row>
    <row r="4070" spans="1:19" ht="16" x14ac:dyDescent="0.2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 s="10">
        <v>42077.865671296298</v>
      </c>
      <c r="J4070" s="10">
        <v>42017.907337962963</v>
      </c>
      <c r="K4070" t="b">
        <v>0</v>
      </c>
      <c r="L4070">
        <v>1</v>
      </c>
      <c r="M4070" t="b">
        <v>0</v>
      </c>
      <c r="N4070" t="s">
        <v>8269</v>
      </c>
      <c r="O4070">
        <f t="shared" si="192"/>
        <v>0</v>
      </c>
      <c r="P4070" s="6">
        <f t="shared" si="193"/>
        <v>1</v>
      </c>
      <c r="Q4070" s="12" t="s">
        <v>8315</v>
      </c>
      <c r="R4070" t="s">
        <v>8316</v>
      </c>
      <c r="S4070">
        <f t="shared" si="194"/>
        <v>2015</v>
      </c>
    </row>
    <row r="4071" spans="1:19" ht="16" x14ac:dyDescent="0.2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 s="10">
        <v>42821.999236111107</v>
      </c>
      <c r="J4071" s="10">
        <v>42762.040902777779</v>
      </c>
      <c r="K4071" t="b">
        <v>0</v>
      </c>
      <c r="L4071">
        <v>0</v>
      </c>
      <c r="M4071" t="b">
        <v>0</v>
      </c>
      <c r="N4071" t="s">
        <v>8269</v>
      </c>
      <c r="O4071">
        <f t="shared" si="192"/>
        <v>0</v>
      </c>
      <c r="P4071" s="6" t="str">
        <f t="shared" si="193"/>
        <v>0</v>
      </c>
      <c r="Q4071" s="12" t="s">
        <v>8315</v>
      </c>
      <c r="R4071" t="s">
        <v>8316</v>
      </c>
      <c r="S4071">
        <f t="shared" si="194"/>
        <v>2017</v>
      </c>
    </row>
    <row r="4072" spans="1:19" ht="32" x14ac:dyDescent="0.2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 s="10">
        <v>41948.783842592595</v>
      </c>
      <c r="J4072" s="10">
        <v>41918.742175925923</v>
      </c>
      <c r="K4072" t="b">
        <v>1</v>
      </c>
      <c r="L4072">
        <v>213</v>
      </c>
      <c r="M4072" t="b">
        <v>1</v>
      </c>
      <c r="N4072" t="s">
        <v>8269</v>
      </c>
      <c r="O4072">
        <f t="shared" si="192"/>
        <v>102</v>
      </c>
      <c r="P4072" s="6">
        <f t="shared" si="193"/>
        <v>119.19</v>
      </c>
      <c r="Q4072" s="12" t="s">
        <v>8315</v>
      </c>
      <c r="R4072" t="s">
        <v>8316</v>
      </c>
      <c r="S4072">
        <f t="shared" si="194"/>
        <v>2014</v>
      </c>
    </row>
    <row r="4073" spans="1:19" ht="32" x14ac:dyDescent="0.2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 s="10">
        <v>41834.651203703703</v>
      </c>
      <c r="J4073" s="10">
        <v>41774.651203703703</v>
      </c>
      <c r="K4073" t="b">
        <v>0</v>
      </c>
      <c r="L4073">
        <v>0</v>
      </c>
      <c r="M4073" t="b">
        <v>0</v>
      </c>
      <c r="N4073" t="s">
        <v>8269</v>
      </c>
      <c r="O4073">
        <f t="shared" si="192"/>
        <v>0</v>
      </c>
      <c r="P4073" s="6" t="str">
        <f t="shared" si="193"/>
        <v>0</v>
      </c>
      <c r="Q4073" s="12" t="s">
        <v>8315</v>
      </c>
      <c r="R4073" t="s">
        <v>8316</v>
      </c>
      <c r="S4073">
        <f t="shared" si="194"/>
        <v>2014</v>
      </c>
    </row>
    <row r="4074" spans="1:19" ht="32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 s="10">
        <v>42303.790393518517</v>
      </c>
      <c r="J4074" s="10">
        <v>42243.790393518517</v>
      </c>
      <c r="K4074" t="b">
        <v>0</v>
      </c>
      <c r="L4074">
        <v>1</v>
      </c>
      <c r="M4074" t="b">
        <v>0</v>
      </c>
      <c r="N4074" t="s">
        <v>8269</v>
      </c>
      <c r="O4074">
        <f t="shared" si="192"/>
        <v>0</v>
      </c>
      <c r="P4074" s="6">
        <f t="shared" si="193"/>
        <v>25</v>
      </c>
      <c r="Q4074" s="12" t="s">
        <v>8315</v>
      </c>
      <c r="R4074" t="s">
        <v>8316</v>
      </c>
      <c r="S4074">
        <f t="shared" si="194"/>
        <v>2015</v>
      </c>
    </row>
    <row r="4075" spans="1:19" ht="32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 s="10">
        <v>42559.976319444446</v>
      </c>
      <c r="J4075" s="10">
        <v>42513.976319444446</v>
      </c>
      <c r="K4075" t="b">
        <v>0</v>
      </c>
      <c r="L4075">
        <v>1</v>
      </c>
      <c r="M4075" t="b">
        <v>0</v>
      </c>
      <c r="N4075" t="s">
        <v>8269</v>
      </c>
      <c r="O4075">
        <f t="shared" si="192"/>
        <v>0</v>
      </c>
      <c r="P4075" s="6">
        <f t="shared" si="193"/>
        <v>7</v>
      </c>
      <c r="Q4075" s="12" t="s">
        <v>8315</v>
      </c>
      <c r="R4075" t="s">
        <v>8316</v>
      </c>
      <c r="S4075">
        <f t="shared" si="194"/>
        <v>2016</v>
      </c>
    </row>
    <row r="4076" spans="1:19" ht="32" x14ac:dyDescent="0.2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 s="10">
        <v>41930.207638888889</v>
      </c>
      <c r="J4076" s="10">
        <v>41922.535185185188</v>
      </c>
      <c r="K4076" t="b">
        <v>0</v>
      </c>
      <c r="L4076">
        <v>0</v>
      </c>
      <c r="M4076" t="b">
        <v>0</v>
      </c>
      <c r="N4076" t="s">
        <v>8269</v>
      </c>
      <c r="O4076">
        <f t="shared" si="192"/>
        <v>0</v>
      </c>
      <c r="P4076" s="6" t="str">
        <f t="shared" si="193"/>
        <v>0</v>
      </c>
      <c r="Q4076" s="12" t="s">
        <v>8315</v>
      </c>
      <c r="R4076" t="s">
        <v>8316</v>
      </c>
      <c r="S4076">
        <f t="shared" si="194"/>
        <v>2014</v>
      </c>
    </row>
    <row r="4077" spans="1:19" ht="32" x14ac:dyDescent="0.2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 s="10">
        <v>42167.841284722221</v>
      </c>
      <c r="J4077" s="10">
        <v>42107.841284722221</v>
      </c>
      <c r="K4077" t="b">
        <v>0</v>
      </c>
      <c r="L4077">
        <v>1</v>
      </c>
      <c r="M4077" t="b">
        <v>0</v>
      </c>
      <c r="N4077" t="s">
        <v>8269</v>
      </c>
      <c r="O4077">
        <f t="shared" si="192"/>
        <v>0</v>
      </c>
      <c r="P4077" s="6">
        <f t="shared" si="193"/>
        <v>1</v>
      </c>
      <c r="Q4077" s="12" t="s">
        <v>8315</v>
      </c>
      <c r="R4077" t="s">
        <v>8316</v>
      </c>
      <c r="S4077">
        <f t="shared" si="194"/>
        <v>2015</v>
      </c>
    </row>
    <row r="4078" spans="1:19" ht="16" x14ac:dyDescent="0.2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 s="10">
        <v>42846.308564814812</v>
      </c>
      <c r="J4078" s="10">
        <v>42786.350231481483</v>
      </c>
      <c r="K4078" t="b">
        <v>0</v>
      </c>
      <c r="L4078">
        <v>1</v>
      </c>
      <c r="M4078" t="b">
        <v>0</v>
      </c>
      <c r="N4078" t="s">
        <v>8269</v>
      </c>
      <c r="O4078">
        <f t="shared" si="192"/>
        <v>0</v>
      </c>
      <c r="P4078" s="6">
        <f t="shared" si="193"/>
        <v>10</v>
      </c>
      <c r="Q4078" s="12" t="s">
        <v>8315</v>
      </c>
      <c r="R4078" t="s">
        <v>8316</v>
      </c>
      <c r="S4078">
        <f t="shared" si="194"/>
        <v>2017</v>
      </c>
    </row>
    <row r="4079" spans="1:19" ht="32" x14ac:dyDescent="0.2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 s="10">
        <v>42745.208333333328</v>
      </c>
      <c r="J4079" s="10">
        <v>42697.850844907407</v>
      </c>
      <c r="K4079" t="b">
        <v>1</v>
      </c>
      <c r="L4079">
        <v>216</v>
      </c>
      <c r="M4079" t="b">
        <v>1</v>
      </c>
      <c r="N4079" t="s">
        <v>8269</v>
      </c>
      <c r="O4079">
        <f t="shared" si="192"/>
        <v>102</v>
      </c>
      <c r="P4079" s="6">
        <f t="shared" si="193"/>
        <v>141.71</v>
      </c>
      <c r="Q4079" s="12" t="s">
        <v>8315</v>
      </c>
      <c r="R4079" t="s">
        <v>8316</v>
      </c>
      <c r="S4079">
        <f t="shared" si="194"/>
        <v>2016</v>
      </c>
    </row>
    <row r="4080" spans="1:19" ht="32" x14ac:dyDescent="0.2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 s="10">
        <v>41916.617314814815</v>
      </c>
      <c r="J4080" s="10">
        <v>41884.617314814815</v>
      </c>
      <c r="K4080" t="b">
        <v>0</v>
      </c>
      <c r="L4080">
        <v>104</v>
      </c>
      <c r="M4080" t="b">
        <v>1</v>
      </c>
      <c r="N4080" t="s">
        <v>8269</v>
      </c>
      <c r="O4080">
        <f t="shared" si="192"/>
        <v>103</v>
      </c>
      <c r="P4080" s="6">
        <f t="shared" si="193"/>
        <v>297.02999999999997</v>
      </c>
      <c r="Q4080" s="12" t="s">
        <v>8315</v>
      </c>
      <c r="R4080" t="s">
        <v>8316</v>
      </c>
      <c r="S4080">
        <f t="shared" si="194"/>
        <v>2014</v>
      </c>
    </row>
    <row r="4081" spans="1:19" ht="32" x14ac:dyDescent="0.2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 s="10">
        <v>42166.767175925925</v>
      </c>
      <c r="J4081" s="10">
        <v>42136.767175925925</v>
      </c>
      <c r="K4081" t="b">
        <v>1</v>
      </c>
      <c r="L4081">
        <v>28</v>
      </c>
      <c r="M4081" t="b">
        <v>0</v>
      </c>
      <c r="N4081" t="s">
        <v>8269</v>
      </c>
      <c r="O4081">
        <f t="shared" si="192"/>
        <v>7</v>
      </c>
      <c r="P4081" s="6">
        <f t="shared" si="193"/>
        <v>75.459999999999994</v>
      </c>
      <c r="Q4081" s="12" t="s">
        <v>8315</v>
      </c>
      <c r="R4081" t="s">
        <v>8316</v>
      </c>
      <c r="S4081">
        <f t="shared" si="194"/>
        <v>2015</v>
      </c>
    </row>
    <row r="4082" spans="1:19" ht="32" x14ac:dyDescent="0.2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 s="10">
        <v>41889.325497685189</v>
      </c>
      <c r="J4082" s="10">
        <v>41829.325497685189</v>
      </c>
      <c r="K4082" t="b">
        <v>0</v>
      </c>
      <c r="L4082">
        <v>0</v>
      </c>
      <c r="M4082" t="b">
        <v>0</v>
      </c>
      <c r="N4082" t="s">
        <v>8269</v>
      </c>
      <c r="O4082">
        <f t="shared" si="192"/>
        <v>0</v>
      </c>
      <c r="P4082" s="6" t="str">
        <f t="shared" si="193"/>
        <v>0</v>
      </c>
      <c r="Q4082" s="12" t="s">
        <v>8315</v>
      </c>
      <c r="R4082" t="s">
        <v>8316</v>
      </c>
      <c r="S4082">
        <f t="shared" si="194"/>
        <v>2014</v>
      </c>
    </row>
    <row r="4083" spans="1:19" ht="16" x14ac:dyDescent="0.2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 s="10">
        <v>42568.179965277777</v>
      </c>
      <c r="J4083" s="10">
        <v>42508.179965277777</v>
      </c>
      <c r="K4083" t="b">
        <v>0</v>
      </c>
      <c r="L4083">
        <v>7</v>
      </c>
      <c r="M4083" t="b">
        <v>0</v>
      </c>
      <c r="N4083" t="s">
        <v>8269</v>
      </c>
      <c r="O4083">
        <f t="shared" si="192"/>
        <v>4</v>
      </c>
      <c r="P4083" s="6">
        <f t="shared" si="193"/>
        <v>175</v>
      </c>
      <c r="Q4083" s="12" t="s">
        <v>8315</v>
      </c>
      <c r="R4083" t="s">
        <v>8316</v>
      </c>
      <c r="S4083">
        <f t="shared" si="194"/>
        <v>2016</v>
      </c>
    </row>
    <row r="4084" spans="1:19" ht="32" x14ac:dyDescent="0.2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 s="10">
        <v>42416.772997685184</v>
      </c>
      <c r="J4084" s="10">
        <v>42391.772997685184</v>
      </c>
      <c r="K4084" t="b">
        <v>0</v>
      </c>
      <c r="L4084">
        <v>1</v>
      </c>
      <c r="M4084" t="b">
        <v>0</v>
      </c>
      <c r="N4084" t="s">
        <v>8269</v>
      </c>
      <c r="O4084">
        <f t="shared" si="192"/>
        <v>0</v>
      </c>
      <c r="P4084" s="6">
        <f t="shared" si="193"/>
        <v>2</v>
      </c>
      <c r="Q4084" s="12" t="s">
        <v>8315</v>
      </c>
      <c r="R4084" t="s">
        <v>8316</v>
      </c>
      <c r="S4084">
        <f t="shared" si="194"/>
        <v>2016</v>
      </c>
    </row>
    <row r="4085" spans="1:19" ht="16" x14ac:dyDescent="0.2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 s="10">
        <v>42723.031828703708</v>
      </c>
      <c r="J4085" s="10">
        <v>42693.031828703708</v>
      </c>
      <c r="K4085" t="b">
        <v>0</v>
      </c>
      <c r="L4085">
        <v>1</v>
      </c>
      <c r="M4085" t="b">
        <v>0</v>
      </c>
      <c r="N4085" t="s">
        <v>8269</v>
      </c>
      <c r="O4085">
        <f t="shared" si="192"/>
        <v>3</v>
      </c>
      <c r="P4085" s="6">
        <f t="shared" si="193"/>
        <v>800</v>
      </c>
      <c r="Q4085" s="12" t="s">
        <v>8315</v>
      </c>
      <c r="R4085" t="s">
        <v>8316</v>
      </c>
      <c r="S4085">
        <f t="shared" si="194"/>
        <v>2016</v>
      </c>
    </row>
    <row r="4086" spans="1:19" ht="32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 s="10">
        <v>42489.19430555556</v>
      </c>
      <c r="J4086" s="10">
        <v>42445.19430555556</v>
      </c>
      <c r="K4086" t="b">
        <v>0</v>
      </c>
      <c r="L4086">
        <v>237</v>
      </c>
      <c r="M4086" t="b">
        <v>1</v>
      </c>
      <c r="N4086" t="s">
        <v>8269</v>
      </c>
      <c r="O4086">
        <f t="shared" si="192"/>
        <v>103</v>
      </c>
      <c r="P4086" s="6">
        <f t="shared" si="193"/>
        <v>134.26</v>
      </c>
      <c r="Q4086" s="12" t="s">
        <v>8315</v>
      </c>
      <c r="R4086" t="s">
        <v>8316</v>
      </c>
      <c r="S4086">
        <f t="shared" si="194"/>
        <v>2016</v>
      </c>
    </row>
    <row r="4087" spans="1:19" ht="32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 s="10">
        <v>42730.010520833333</v>
      </c>
      <c r="J4087" s="10">
        <v>42697.010520833333</v>
      </c>
      <c r="K4087" t="b">
        <v>0</v>
      </c>
      <c r="L4087">
        <v>6</v>
      </c>
      <c r="M4087" t="b">
        <v>0</v>
      </c>
      <c r="N4087" t="s">
        <v>8269</v>
      </c>
      <c r="O4087">
        <f t="shared" si="192"/>
        <v>7</v>
      </c>
      <c r="P4087" s="6">
        <f t="shared" si="193"/>
        <v>383.33</v>
      </c>
      <c r="Q4087" s="12" t="s">
        <v>8315</v>
      </c>
      <c r="R4087" t="s">
        <v>8316</v>
      </c>
      <c r="S4087">
        <f t="shared" si="194"/>
        <v>2016</v>
      </c>
    </row>
    <row r="4088" spans="1:19" ht="32" x14ac:dyDescent="0.2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 s="10">
        <v>42153.648831018523</v>
      </c>
      <c r="J4088" s="10">
        <v>42123.648831018523</v>
      </c>
      <c r="K4088" t="b">
        <v>0</v>
      </c>
      <c r="L4088">
        <v>3</v>
      </c>
      <c r="M4088" t="b">
        <v>0</v>
      </c>
      <c r="N4088" t="s">
        <v>8269</v>
      </c>
      <c r="O4088">
        <f t="shared" si="192"/>
        <v>0</v>
      </c>
      <c r="P4088" s="6">
        <f t="shared" si="193"/>
        <v>23.33</v>
      </c>
      <c r="Q4088" s="12" t="s">
        <v>8315</v>
      </c>
      <c r="R4088" t="s">
        <v>8316</v>
      </c>
      <c r="S4088">
        <f t="shared" si="194"/>
        <v>2015</v>
      </c>
    </row>
    <row r="4089" spans="1:19" ht="32" x14ac:dyDescent="0.2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 s="10">
        <v>41969.332638888889</v>
      </c>
      <c r="J4089" s="10">
        <v>41940.69158564815</v>
      </c>
      <c r="K4089" t="b">
        <v>1</v>
      </c>
      <c r="L4089">
        <v>930</v>
      </c>
      <c r="M4089" t="b">
        <v>1</v>
      </c>
      <c r="N4089" t="s">
        <v>8269</v>
      </c>
      <c r="O4089">
        <f t="shared" si="192"/>
        <v>160</v>
      </c>
      <c r="P4089" s="6">
        <f t="shared" si="193"/>
        <v>60.3</v>
      </c>
      <c r="Q4089" s="12" t="s">
        <v>8315</v>
      </c>
      <c r="R4089" t="s">
        <v>8316</v>
      </c>
      <c r="S4089">
        <f t="shared" si="194"/>
        <v>2014</v>
      </c>
    </row>
    <row r="4090" spans="1:19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 s="10">
        <v>42257.165972222225</v>
      </c>
      <c r="J4090" s="10">
        <v>42219.665173611109</v>
      </c>
      <c r="K4090" t="b">
        <v>1</v>
      </c>
      <c r="L4090">
        <v>134</v>
      </c>
      <c r="M4090" t="b">
        <v>1</v>
      </c>
      <c r="N4090" t="s">
        <v>8269</v>
      </c>
      <c r="O4090">
        <f t="shared" si="192"/>
        <v>100</v>
      </c>
      <c r="P4090" s="6">
        <f t="shared" si="193"/>
        <v>262.11</v>
      </c>
      <c r="Q4090" s="12" t="s">
        <v>8315</v>
      </c>
      <c r="R4090" t="s">
        <v>8316</v>
      </c>
      <c r="S4090">
        <f t="shared" si="194"/>
        <v>2015</v>
      </c>
    </row>
    <row r="4091" spans="1:19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 s="10">
        <v>42276.165972222225</v>
      </c>
      <c r="J4091" s="10">
        <v>42252.474351851852</v>
      </c>
      <c r="K4091" t="b">
        <v>1</v>
      </c>
      <c r="L4091">
        <v>269</v>
      </c>
      <c r="M4091" t="b">
        <v>1</v>
      </c>
      <c r="N4091" t="s">
        <v>8269</v>
      </c>
      <c r="O4091">
        <f t="shared" si="192"/>
        <v>101</v>
      </c>
      <c r="P4091" s="6">
        <f t="shared" si="193"/>
        <v>131.13999999999999</v>
      </c>
      <c r="Q4091" s="12" t="s">
        <v>8315</v>
      </c>
      <c r="R4091" t="s">
        <v>8316</v>
      </c>
      <c r="S4091">
        <f t="shared" si="194"/>
        <v>2015</v>
      </c>
    </row>
    <row r="4092" spans="1:19" ht="32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 s="10">
        <v>42504.165972222225</v>
      </c>
      <c r="J4092" s="10">
        <v>42480.078715277778</v>
      </c>
      <c r="K4092" t="b">
        <v>0</v>
      </c>
      <c r="L4092">
        <v>336</v>
      </c>
      <c r="M4092" t="b">
        <v>1</v>
      </c>
      <c r="N4092" t="s">
        <v>8269</v>
      </c>
      <c r="O4092">
        <f t="shared" si="192"/>
        <v>114</v>
      </c>
      <c r="P4092" s="6">
        <f t="shared" si="193"/>
        <v>119.18</v>
      </c>
      <c r="Q4092" s="12" t="s">
        <v>8315</v>
      </c>
      <c r="R4092" t="s">
        <v>8316</v>
      </c>
      <c r="S4092">
        <f t="shared" si="194"/>
        <v>2016</v>
      </c>
    </row>
    <row r="4093" spans="1:19" ht="48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 s="10">
        <v>42786.75</v>
      </c>
      <c r="J4093" s="10">
        <v>42726.920081018514</v>
      </c>
      <c r="K4093" t="b">
        <v>0</v>
      </c>
      <c r="L4093">
        <v>15</v>
      </c>
      <c r="M4093" t="b">
        <v>0</v>
      </c>
      <c r="N4093" t="s">
        <v>8269</v>
      </c>
      <c r="O4093">
        <f t="shared" si="192"/>
        <v>20</v>
      </c>
      <c r="P4093" s="6">
        <f t="shared" si="193"/>
        <v>500</v>
      </c>
      <c r="Q4093" s="12" t="s">
        <v>8315</v>
      </c>
      <c r="R4093" t="s">
        <v>8316</v>
      </c>
      <c r="S4093">
        <f t="shared" si="194"/>
        <v>2016</v>
      </c>
    </row>
    <row r="4094" spans="1:19" ht="16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 s="10">
        <v>41917.292187500003</v>
      </c>
      <c r="J4094" s="10">
        <v>41887.292187500003</v>
      </c>
      <c r="K4094" t="b">
        <v>0</v>
      </c>
      <c r="L4094">
        <v>73</v>
      </c>
      <c r="M4094" t="b">
        <v>1</v>
      </c>
      <c r="N4094" t="s">
        <v>8269</v>
      </c>
      <c r="O4094">
        <f t="shared" si="192"/>
        <v>100</v>
      </c>
      <c r="P4094" s="6">
        <f t="shared" si="193"/>
        <v>550.04</v>
      </c>
      <c r="Q4094" s="12" t="s">
        <v>8315</v>
      </c>
      <c r="R4094" t="s">
        <v>8316</v>
      </c>
      <c r="S4094">
        <f t="shared" si="194"/>
        <v>2014</v>
      </c>
    </row>
    <row r="4095" spans="1:19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 s="10">
        <v>42065.207638888889</v>
      </c>
      <c r="J4095" s="10">
        <v>42020.700567129628</v>
      </c>
      <c r="K4095" t="b">
        <v>0</v>
      </c>
      <c r="L4095">
        <v>274</v>
      </c>
      <c r="M4095" t="b">
        <v>1</v>
      </c>
      <c r="N4095" t="s">
        <v>8269</v>
      </c>
      <c r="O4095">
        <f t="shared" si="192"/>
        <v>128</v>
      </c>
      <c r="P4095" s="6">
        <f t="shared" si="193"/>
        <v>186.8</v>
      </c>
      <c r="Q4095" s="12" t="s">
        <v>8315</v>
      </c>
      <c r="R4095" t="s">
        <v>8316</v>
      </c>
      <c r="S4095">
        <f t="shared" si="194"/>
        <v>2015</v>
      </c>
    </row>
    <row r="4096" spans="1:19" ht="48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 s="10">
        <v>42278.627013888894</v>
      </c>
      <c r="J4096" s="10">
        <v>42248.627013888894</v>
      </c>
      <c r="K4096" t="b">
        <v>1</v>
      </c>
      <c r="L4096">
        <v>12</v>
      </c>
      <c r="M4096" t="b">
        <v>0</v>
      </c>
      <c r="N4096" t="s">
        <v>8269</v>
      </c>
      <c r="O4096">
        <f t="shared" si="192"/>
        <v>2</v>
      </c>
      <c r="P4096" s="6">
        <f t="shared" si="193"/>
        <v>70.17</v>
      </c>
      <c r="Q4096" s="12" t="s">
        <v>8315</v>
      </c>
      <c r="R4096" t="s">
        <v>8316</v>
      </c>
      <c r="S4096">
        <f t="shared" si="194"/>
        <v>2015</v>
      </c>
    </row>
    <row r="4097" spans="1:19" ht="16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 s="10">
        <v>41978.727256944447</v>
      </c>
      <c r="J4097" s="10">
        <v>41948.727256944447</v>
      </c>
      <c r="K4097" t="b">
        <v>0</v>
      </c>
      <c r="L4097">
        <v>4</v>
      </c>
      <c r="M4097" t="b">
        <v>0</v>
      </c>
      <c r="N4097" t="s">
        <v>8269</v>
      </c>
      <c r="O4097">
        <f t="shared" si="192"/>
        <v>0</v>
      </c>
      <c r="P4097" s="6">
        <f t="shared" si="193"/>
        <v>46.25</v>
      </c>
      <c r="Q4097" s="12" t="s">
        <v>8315</v>
      </c>
      <c r="R4097" t="s">
        <v>8316</v>
      </c>
      <c r="S4097">
        <f t="shared" si="194"/>
        <v>2014</v>
      </c>
    </row>
    <row r="4098" spans="1:19" ht="32" x14ac:dyDescent="0.2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 s="10">
        <v>41891.675034722226</v>
      </c>
      <c r="J4098" s="10">
        <v>41831.675034722226</v>
      </c>
      <c r="K4098" t="b">
        <v>0</v>
      </c>
      <c r="L4098">
        <v>1</v>
      </c>
      <c r="M4098" t="b">
        <v>0</v>
      </c>
      <c r="N4098" t="s">
        <v>8269</v>
      </c>
      <c r="O4098">
        <f t="shared" si="192"/>
        <v>0</v>
      </c>
      <c r="P4098" s="6">
        <f t="shared" si="193"/>
        <v>20</v>
      </c>
      <c r="Q4098" s="12" t="s">
        <v>8315</v>
      </c>
      <c r="R4098" t="s">
        <v>8316</v>
      </c>
      <c r="S4098">
        <f t="shared" si="194"/>
        <v>2014</v>
      </c>
    </row>
    <row r="4099" spans="1:19" ht="16" x14ac:dyDescent="0.2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42097.944618055553</v>
      </c>
      <c r="J4099" s="10">
        <v>42037.986284722225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 s="6" t="str">
        <f t="shared" si="193"/>
        <v>0</v>
      </c>
      <c r="Q4099" s="12" t="s">
        <v>8315</v>
      </c>
      <c r="R4099" t="s">
        <v>8316</v>
      </c>
      <c r="S4099">
        <f t="shared" si="194"/>
        <v>2015</v>
      </c>
    </row>
    <row r="4100" spans="1:19" ht="32" x14ac:dyDescent="0.2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 s="10">
        <v>42819.189583333333</v>
      </c>
      <c r="J4100" s="10">
        <v>42785.270370370374</v>
      </c>
      <c r="K4100" t="b">
        <v>0</v>
      </c>
      <c r="L4100">
        <v>6</v>
      </c>
      <c r="M4100" t="b">
        <v>0</v>
      </c>
      <c r="N4100" t="s">
        <v>8269</v>
      </c>
      <c r="O4100">
        <f t="shared" si="192"/>
        <v>5</v>
      </c>
      <c r="P4100" s="6">
        <f t="shared" si="193"/>
        <v>450</v>
      </c>
      <c r="Q4100" s="12" t="s">
        <v>8315</v>
      </c>
      <c r="R4100" t="s">
        <v>8316</v>
      </c>
      <c r="S4100">
        <f t="shared" si="194"/>
        <v>2017</v>
      </c>
    </row>
    <row r="4101" spans="1:19" ht="16" x14ac:dyDescent="0.2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 s="10">
        <v>42841.640810185185</v>
      </c>
      <c r="J4101" s="10">
        <v>42796.682476851856</v>
      </c>
      <c r="K4101" t="b">
        <v>0</v>
      </c>
      <c r="L4101">
        <v>12</v>
      </c>
      <c r="M4101" t="b">
        <v>0</v>
      </c>
      <c r="N4101" t="s">
        <v>8269</v>
      </c>
      <c r="O4101">
        <f t="shared" si="192"/>
        <v>11</v>
      </c>
      <c r="P4101" s="6">
        <f t="shared" si="193"/>
        <v>437.5</v>
      </c>
      <c r="Q4101" s="12" t="s">
        <v>8315</v>
      </c>
      <c r="R4101" t="s">
        <v>8316</v>
      </c>
      <c r="S4101">
        <f t="shared" si="194"/>
        <v>2017</v>
      </c>
    </row>
    <row r="4102" spans="1:19" ht="32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 s="10">
        <v>41821.25</v>
      </c>
      <c r="J4102" s="10">
        <v>41779.657870370371</v>
      </c>
      <c r="K4102" t="b">
        <v>0</v>
      </c>
      <c r="L4102">
        <v>84</v>
      </c>
      <c r="M4102" t="b">
        <v>0</v>
      </c>
      <c r="N4102" t="s">
        <v>8269</v>
      </c>
      <c r="O4102">
        <f t="shared" si="192"/>
        <v>22</v>
      </c>
      <c r="P4102" s="6">
        <f t="shared" si="193"/>
        <v>128.27000000000001</v>
      </c>
      <c r="Q4102" s="12" t="s">
        <v>8315</v>
      </c>
      <c r="R4102" t="s">
        <v>8316</v>
      </c>
      <c r="S4102">
        <f t="shared" si="194"/>
        <v>2014</v>
      </c>
    </row>
    <row r="4103" spans="1:19" ht="32" x14ac:dyDescent="0.2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 s="10">
        <v>42137.864722222221</v>
      </c>
      <c r="J4103" s="10">
        <v>42107.864722222221</v>
      </c>
      <c r="K4103" t="b">
        <v>0</v>
      </c>
      <c r="L4103">
        <v>1</v>
      </c>
      <c r="M4103" t="b">
        <v>0</v>
      </c>
      <c r="N4103" t="s">
        <v>8269</v>
      </c>
      <c r="O4103">
        <f t="shared" si="192"/>
        <v>0</v>
      </c>
      <c r="P4103" s="6">
        <f t="shared" si="193"/>
        <v>3</v>
      </c>
      <c r="Q4103" s="12" t="s">
        <v>8315</v>
      </c>
      <c r="R4103" t="s">
        <v>8316</v>
      </c>
      <c r="S4103">
        <f t="shared" si="194"/>
        <v>2015</v>
      </c>
    </row>
    <row r="4104" spans="1:19" ht="32" x14ac:dyDescent="0.2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 s="10">
        <v>41893.359282407408</v>
      </c>
      <c r="J4104" s="10">
        <v>41863.359282407408</v>
      </c>
      <c r="K4104" t="b">
        <v>0</v>
      </c>
      <c r="L4104">
        <v>4</v>
      </c>
      <c r="M4104" t="b">
        <v>0</v>
      </c>
      <c r="N4104" t="s">
        <v>8269</v>
      </c>
      <c r="O4104">
        <f t="shared" si="192"/>
        <v>0</v>
      </c>
      <c r="P4104" s="6">
        <f t="shared" si="193"/>
        <v>33.75</v>
      </c>
      <c r="Q4104" s="12" t="s">
        <v>8315</v>
      </c>
      <c r="R4104" t="s">
        <v>8316</v>
      </c>
      <c r="S4104">
        <f t="shared" si="194"/>
        <v>2014</v>
      </c>
    </row>
    <row r="4105" spans="1:19" ht="32" x14ac:dyDescent="0.2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 s="10">
        <v>41855.666666666664</v>
      </c>
      <c r="J4105" s="10">
        <v>41843.664618055554</v>
      </c>
      <c r="K4105" t="b">
        <v>0</v>
      </c>
      <c r="L4105">
        <v>3</v>
      </c>
      <c r="M4105" t="b">
        <v>0</v>
      </c>
      <c r="N4105" t="s">
        <v>8269</v>
      </c>
      <c r="O4105">
        <f t="shared" si="192"/>
        <v>0</v>
      </c>
      <c r="P4105" s="6">
        <f t="shared" si="193"/>
        <v>40</v>
      </c>
      <c r="Q4105" s="12" t="s">
        <v>8315</v>
      </c>
      <c r="R4105" t="s">
        <v>8316</v>
      </c>
      <c r="S4105">
        <f t="shared" si="194"/>
        <v>2014</v>
      </c>
    </row>
    <row r="4106" spans="1:19" ht="32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42525.722187499996</v>
      </c>
      <c r="J4106" s="10">
        <v>42495.722187499996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195">ROUND(E4106/D4106*100,0)</f>
        <v>0</v>
      </c>
      <c r="P4106" s="6" t="str">
        <f t="shared" ref="P4106:P4115" si="196">IFERROR(ROUND(E4106/L4106,2),"0")</f>
        <v>0</v>
      </c>
      <c r="Q4106" s="12" t="s">
        <v>8315</v>
      </c>
      <c r="R4106" t="s">
        <v>8316</v>
      </c>
      <c r="S4106">
        <f t="shared" ref="S4106:S4115" si="197">YEAR(J4106)</f>
        <v>2016</v>
      </c>
    </row>
    <row r="4107" spans="1:19" ht="32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 s="10">
        <v>42573.788564814815</v>
      </c>
      <c r="J4107" s="10">
        <v>42543.788564814815</v>
      </c>
      <c r="K4107" t="b">
        <v>0</v>
      </c>
      <c r="L4107">
        <v>6</v>
      </c>
      <c r="M4107" t="b">
        <v>0</v>
      </c>
      <c r="N4107" t="s">
        <v>8269</v>
      </c>
      <c r="O4107">
        <f t="shared" si="195"/>
        <v>1</v>
      </c>
      <c r="P4107" s="6">
        <f t="shared" si="196"/>
        <v>217.5</v>
      </c>
      <c r="Q4107" s="12" t="s">
        <v>8315</v>
      </c>
      <c r="R4107" t="s">
        <v>8316</v>
      </c>
      <c r="S4107">
        <f t="shared" si="197"/>
        <v>2016</v>
      </c>
    </row>
    <row r="4108" spans="1:19" ht="32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 s="10">
        <v>41764.276747685188</v>
      </c>
      <c r="J4108" s="10">
        <v>41730.276747685188</v>
      </c>
      <c r="K4108" t="b">
        <v>0</v>
      </c>
      <c r="L4108">
        <v>558</v>
      </c>
      <c r="M4108" t="b">
        <v>1</v>
      </c>
      <c r="N4108" t="s">
        <v>8269</v>
      </c>
      <c r="O4108">
        <f t="shared" si="195"/>
        <v>100</v>
      </c>
      <c r="P4108" s="6">
        <f t="shared" si="196"/>
        <v>179.28</v>
      </c>
      <c r="Q4108" s="12" t="s">
        <v>8315</v>
      </c>
      <c r="R4108" t="s">
        <v>8316</v>
      </c>
      <c r="S4108">
        <f t="shared" si="197"/>
        <v>2014</v>
      </c>
    </row>
    <row r="4109" spans="1:19" ht="32" x14ac:dyDescent="0.2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 s="10">
        <v>42146.710752314815</v>
      </c>
      <c r="J4109" s="10">
        <v>42116.710752314815</v>
      </c>
      <c r="K4109" t="b">
        <v>0</v>
      </c>
      <c r="L4109">
        <v>100</v>
      </c>
      <c r="M4109" t="b">
        <v>1</v>
      </c>
      <c r="N4109" t="s">
        <v>8269</v>
      </c>
      <c r="O4109">
        <f t="shared" si="195"/>
        <v>101</v>
      </c>
      <c r="P4109" s="6">
        <f t="shared" si="196"/>
        <v>1008.24</v>
      </c>
      <c r="Q4109" s="12" t="s">
        <v>8315</v>
      </c>
      <c r="R4109" t="s">
        <v>8316</v>
      </c>
      <c r="S4109">
        <f t="shared" si="197"/>
        <v>2015</v>
      </c>
    </row>
    <row r="4110" spans="1:19" ht="16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 s="10">
        <v>41883.84002314815</v>
      </c>
      <c r="J4110" s="10">
        <v>41848.84002314815</v>
      </c>
      <c r="K4110" t="b">
        <v>0</v>
      </c>
      <c r="L4110">
        <v>2</v>
      </c>
      <c r="M4110" t="b">
        <v>0</v>
      </c>
      <c r="N4110" t="s">
        <v>8269</v>
      </c>
      <c r="O4110">
        <f t="shared" si="195"/>
        <v>0</v>
      </c>
      <c r="P4110" s="6">
        <f t="shared" si="196"/>
        <v>13</v>
      </c>
      <c r="Q4110" s="12" t="s">
        <v>8315</v>
      </c>
      <c r="R4110" t="s">
        <v>8316</v>
      </c>
      <c r="S4110">
        <f t="shared" si="197"/>
        <v>2014</v>
      </c>
    </row>
    <row r="4111" spans="1:19" ht="32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 s="10">
        <v>42099.153321759259</v>
      </c>
      <c r="J4111" s="10">
        <v>42039.194988425923</v>
      </c>
      <c r="K4111" t="b">
        <v>0</v>
      </c>
      <c r="L4111">
        <v>1</v>
      </c>
      <c r="M4111" t="b">
        <v>0</v>
      </c>
      <c r="N4111" t="s">
        <v>8269</v>
      </c>
      <c r="O4111">
        <f t="shared" si="195"/>
        <v>0</v>
      </c>
      <c r="P4111" s="6">
        <f t="shared" si="196"/>
        <v>20</v>
      </c>
      <c r="Q4111" s="12" t="s">
        <v>8315</v>
      </c>
      <c r="R4111" t="s">
        <v>8316</v>
      </c>
      <c r="S4111">
        <f t="shared" si="197"/>
        <v>2015</v>
      </c>
    </row>
    <row r="4112" spans="1:19" ht="32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 s="10">
        <v>42201.743969907402</v>
      </c>
      <c r="J4112" s="10">
        <v>42171.743969907402</v>
      </c>
      <c r="K4112" t="b">
        <v>0</v>
      </c>
      <c r="L4112">
        <v>0</v>
      </c>
      <c r="M4112" t="b">
        <v>0</v>
      </c>
      <c r="N4112" t="s">
        <v>8269</v>
      </c>
      <c r="O4112">
        <f t="shared" si="195"/>
        <v>0</v>
      </c>
      <c r="P4112" s="6" t="str">
        <f t="shared" si="196"/>
        <v>0</v>
      </c>
      <c r="Q4112" s="12" t="s">
        <v>8315</v>
      </c>
      <c r="R4112" t="s">
        <v>8316</v>
      </c>
      <c r="S4112">
        <f t="shared" si="197"/>
        <v>2015</v>
      </c>
    </row>
    <row r="4113" spans="1:19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 s="10">
        <v>42240.439768518518</v>
      </c>
      <c r="J4113" s="10">
        <v>42210.439768518518</v>
      </c>
      <c r="K4113" t="b">
        <v>0</v>
      </c>
      <c r="L4113">
        <v>1</v>
      </c>
      <c r="M4113" t="b">
        <v>0</v>
      </c>
      <c r="N4113" t="s">
        <v>8269</v>
      </c>
      <c r="O4113">
        <f t="shared" si="195"/>
        <v>0</v>
      </c>
      <c r="P4113" s="6">
        <f t="shared" si="196"/>
        <v>25</v>
      </c>
      <c r="Q4113" s="12" t="s">
        <v>8315</v>
      </c>
      <c r="R4113" t="s">
        <v>8316</v>
      </c>
      <c r="S4113">
        <f t="shared" si="197"/>
        <v>2015</v>
      </c>
    </row>
    <row r="4114" spans="1:19" ht="32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 s="10">
        <v>41968.823611111111</v>
      </c>
      <c r="J4114" s="10">
        <v>41929.266215277778</v>
      </c>
      <c r="K4114" t="b">
        <v>0</v>
      </c>
      <c r="L4114">
        <v>1</v>
      </c>
      <c r="M4114" t="b">
        <v>0</v>
      </c>
      <c r="N4114" t="s">
        <v>8269</v>
      </c>
      <c r="O4114">
        <f t="shared" si="195"/>
        <v>0</v>
      </c>
      <c r="P4114" s="6">
        <f t="shared" si="196"/>
        <v>20</v>
      </c>
      <c r="Q4114" s="12" t="s">
        <v>8315</v>
      </c>
      <c r="R4114" t="s">
        <v>8316</v>
      </c>
      <c r="S4114">
        <f t="shared" si="197"/>
        <v>2014</v>
      </c>
    </row>
    <row r="4115" spans="1:19" ht="32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 s="10">
        <v>42493.784050925926</v>
      </c>
      <c r="J4115" s="10">
        <v>42433.825717592597</v>
      </c>
      <c r="K4115" t="b">
        <v>0</v>
      </c>
      <c r="L4115">
        <v>1</v>
      </c>
      <c r="M4115" t="b">
        <v>0</v>
      </c>
      <c r="N4115" t="s">
        <v>8269</v>
      </c>
      <c r="O4115">
        <f t="shared" si="195"/>
        <v>0</v>
      </c>
      <c r="P4115" s="6">
        <f t="shared" si="196"/>
        <v>1</v>
      </c>
      <c r="Q4115" s="12" t="s">
        <v>8315</v>
      </c>
      <c r="R4115" t="s">
        <v>8316</v>
      </c>
      <c r="S4115">
        <f t="shared" si="197"/>
        <v>2016</v>
      </c>
    </row>
  </sheetData>
  <autoFilter ref="A1:S4115" xr:uid="{00000000-0001-0000-0000-000000000000}">
    <filterColumn colId="17">
      <filters>
        <filter val="plays"/>
      </filters>
    </filterColumn>
    <sortState xmlns:xlrd2="http://schemas.microsoft.com/office/spreadsheetml/2017/richdata2" ref="A522:S4115">
      <sortCondition ref="D1:D4115"/>
    </sortState>
  </autoFilter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S1">
    <cfRule type="colorScale" priority="8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EE953-56AB-3743-BCA9-BCCDF1129BD5}">
  <sheetPr>
    <tabColor theme="7" tint="0.79998168889431442"/>
  </sheetPr>
  <dimension ref="A1:E18"/>
  <sheetViews>
    <sheetView workbookViewId="0">
      <selection activeCell="I38" sqref="I38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8381</v>
      </c>
      <c r="B2" t="s">
        <v>8360</v>
      </c>
    </row>
    <row r="4" spans="1:5" x14ac:dyDescent="0.2">
      <c r="A4" s="13" t="s">
        <v>8400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0EAC-2D19-D744-8D7E-4902CC536641}">
  <sheetPr>
    <tabColor theme="9" tint="0.79998168889431442"/>
  </sheetPr>
  <dimension ref="A1:H14"/>
  <sheetViews>
    <sheetView tabSelected="1" workbookViewId="0">
      <selection activeCell="D22" sqref="D22"/>
    </sheetView>
  </sheetViews>
  <sheetFormatPr baseColWidth="10" defaultRowHeight="15" x14ac:dyDescent="0.2"/>
  <cols>
    <col min="1" max="1" width="13.5" bestFit="1" customWidth="1"/>
    <col min="2" max="2" width="18" customWidth="1"/>
    <col min="3" max="3" width="14.83203125" customWidth="1"/>
    <col min="4" max="4" width="17.1640625" customWidth="1"/>
    <col min="5" max="5" width="14" customWidth="1"/>
    <col min="6" max="6" width="20.5" customWidth="1"/>
    <col min="7" max="7" width="17.33203125" customWidth="1"/>
    <col min="8" max="8" width="19.83203125" customWidth="1"/>
    <col min="9" max="9" width="11" customWidth="1"/>
  </cols>
  <sheetData>
    <row r="1" spans="1:8" x14ac:dyDescent="0.2">
      <c r="A1" t="s">
        <v>8383</v>
      </c>
      <c r="B1" t="s">
        <v>8406</v>
      </c>
      <c r="C1" t="s">
        <v>8407</v>
      </c>
      <c r="D1" t="s">
        <v>8401</v>
      </c>
      <c r="E1" s="2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8408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 s="21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8409</v>
      </c>
      <c r="B3">
        <f>COUNTIFS(Kickstarter!F:F,"successful",Kickstarter!D:D,"&gt;=1000",Kickstarter!D:D, "&lt;=4999",Kickstarter!R:R,"plays")</f>
        <v>388</v>
      </c>
      <c r="C3">
        <f>COUNTIFS(Kickstarter!F:F,"failed",Kickstarter!D:D,"&gt;=1000",Kickstarter!D:D, "&lt;=4999",Kickstarter!R:R,"plays")</f>
        <v>146</v>
      </c>
      <c r="D3">
        <f>COUNTIFS(Kickstarter!F:F,"canceled",Kickstarter!D:D,"&gt;=1000",Kickstarter!D:D, "&lt;=4999",Kickstarter!R:R,"plays")</f>
        <v>0</v>
      </c>
      <c r="E3" s="21">
        <f t="shared" ref="E3:E14" si="0">SUM(B3:D3)</f>
        <v>534</v>
      </c>
      <c r="F3" s="20">
        <f t="shared" ref="F3:F13" si="1">B3/E3</f>
        <v>0.72659176029962547</v>
      </c>
      <c r="G3" s="20">
        <f t="shared" ref="G3:G14" si="2">C3/E3</f>
        <v>0.27340823970037453</v>
      </c>
      <c r="H3" s="20">
        <f t="shared" ref="H3:H14" si="3">D3/E3</f>
        <v>0</v>
      </c>
    </row>
    <row r="4" spans="1:8" x14ac:dyDescent="0.2">
      <c r="A4" t="s">
        <v>8410</v>
      </c>
      <c r="B4">
        <f>COUNTIFS(Kickstarter!F:F,"successful",Kickstarter!D:D,"&gt;=5000",Kickstarter!D:D, "&lt;=9999",Kickstarter!R:R,"plays")</f>
        <v>93</v>
      </c>
      <c r="C4">
        <f>COUNTIFS(Kickstarter!F:F,"failed",Kickstarter!D:D,"&gt;=5000",Kickstarter!D:D, "&lt;=9999",Kickstarter!R:R,"plays")</f>
        <v>76</v>
      </c>
      <c r="D4">
        <f>COUNTIFS(Kickstarter!F:F,"canceled",Kickstarter!D:D,"&gt;=5000",Kickstarter!D:D, "&lt;=9999",Kickstarter!R:R,"plays")</f>
        <v>0</v>
      </c>
      <c r="E4" s="21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8411</v>
      </c>
      <c r="B5">
        <f>COUNTIFS(Kickstarter!F:F,"successful",Kickstarter!D:D,"&gt;=10000",Kickstarter!D:D, "&lt;=14999",Kickstarter!R:R,"plays")</f>
        <v>39</v>
      </c>
      <c r="C5">
        <f>COUNTIFS(Kickstarter!F:F,"failed",Kickstarter!D:D,"&gt;=10000",Kickstarter!D:D, "&lt;=14999",Kickstarter!R:R,"plays")</f>
        <v>33</v>
      </c>
      <c r="D5">
        <f>COUNTIFS(Kickstarter!F:F,"canceled",Kickstarter!D:D,"&gt;=10000",Kickstarter!D:D, "&lt;=14999",Kickstarter!R:R,"plays")</f>
        <v>0</v>
      </c>
      <c r="E5" s="21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8418</v>
      </c>
      <c r="B6">
        <f>COUNTIFS(Kickstarter!F:F,"successful",Kickstarter!D:D,"&gt;=15000",Kickstarter!D:D, "&lt;=19999",Kickstarter!R:R,"plays")</f>
        <v>12</v>
      </c>
      <c r="C6">
        <f>COUNTIFS(Kickstarter!F:F,"failed",Kickstarter!D:D,"&gt;=15000",Kickstarter!D:D, "&lt;=19999",Kickstarter!R:R,"plays")</f>
        <v>12</v>
      </c>
      <c r="D6">
        <f>COUNTIFS(Kickstarter!F:F,"canceled",Kickstarter!D:D,"&gt;=15000",Kickstarter!D:D, "&lt;=19999",Kickstarter!R:R,"plays")</f>
        <v>0</v>
      </c>
      <c r="E6" s="21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8419</v>
      </c>
      <c r="B7">
        <f>COUNTIFS(Kickstarter!F:F,"successful",Kickstarter!D:D,"&gt;=20000",Kickstarter!D:D, "&lt;=24999",Kickstarter!R:R,"plays")</f>
        <v>9</v>
      </c>
      <c r="C7">
        <f>COUNTIFS(Kickstarter!F:F,"failed",Kickstarter!D:D,"&gt;=20000",Kickstarter!D:D, "&lt;=24999",Kickstarter!R:R,"plays")</f>
        <v>11</v>
      </c>
      <c r="D7">
        <f>COUNTIFS(Kickstarter!F:F,"canceled",Kickstarter!D:D,"&gt;=20000",Kickstarter!D:D, "&lt;=24999",Kickstarter!R:R,"plays")</f>
        <v>0</v>
      </c>
      <c r="E7" s="21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COUNTIFS(Kickstarter!F:F,"successful",Kickstarter!D:D,"&gt;=25000",Kickstarter!D:D, "&lt;=29999",Kickstarter!R:R,"plays")</f>
        <v>1</v>
      </c>
      <c r="C8">
        <f>COUNTIFS(Kickstarter!F:F,"failed",Kickstarter!D:D,"&gt;=25000",Kickstarter!D:D, "&lt;=29999",Kickstarter!R:R,"plays")</f>
        <v>4</v>
      </c>
      <c r="D8">
        <f>COUNTIFS(Kickstarter!F:F,"canceled",Kickstarter!D:D,"&gt;=25000",Kickstarter!D:D, "&lt;=29999",Kickstarter!R:R,"plays")</f>
        <v>0</v>
      </c>
      <c r="E8" s="21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COUNTIFS(Kickstarter!F:F,"successful",Kickstarter!D:D,"&gt;=30000",Kickstarter!D:D, "&lt;=34999",Kickstarter!R:R,"plays")</f>
        <v>3</v>
      </c>
      <c r="C9">
        <f>COUNTIFS(Kickstarter!F:F,"failed",Kickstarter!D:D,"&gt;=30000",Kickstarter!D:D, "&lt;=34999",Kickstarter!R:R,"plays")</f>
        <v>8</v>
      </c>
      <c r="D9">
        <f>COUNTIFS(Kickstarter!F:F,"canceled",Kickstarter!D:D,"&gt;=30000",Kickstarter!D:D, "&lt;=34999",Kickstarter!R:R,"plays")</f>
        <v>0</v>
      </c>
      <c r="E9" s="21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COUNTIFS(Kickstarter!F:F,"successful",Kickstarter!D:D,"&gt;=35000",Kickstarter!D:D, "&lt;=39999",Kickstarter!R:R,"plays")</f>
        <v>4</v>
      </c>
      <c r="C10">
        <f>COUNTIFS(Kickstarter!F:F,"failed",Kickstarter!D:D,"&gt;=35000",Kickstarter!D:D, "&lt;=39999",Kickstarter!R:R,"plays")</f>
        <v>2</v>
      </c>
      <c r="D10">
        <f>COUNTIFS(Kickstarter!F:F,"canceled",Kickstarter!D:D,"&gt;=35000",Kickstarter!D:D, "&lt;=34999",Kickstarter!R:R,"plays")</f>
        <v>0</v>
      </c>
      <c r="E10" s="21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COUNTIFS(Kickstarter!F:F,"successful",Kickstarter!D:D,"&gt;=40000",Kickstarter!D:D, "&lt;=44999",Kickstarter!R:R,"plays")</f>
        <v>2</v>
      </c>
      <c r="C11">
        <f>COUNTIFS(Kickstarter!F:F,"failed",Kickstarter!D:D,"&gt;=40000",Kickstarter!D:D, "&lt;=44999",Kickstarter!R:R,"plays")</f>
        <v>1</v>
      </c>
      <c r="D11">
        <f>COUNTIFS(Kickstarter!F:F,"canceled",Kickstarter!D:D,"&gt;=40000",Kickstarter!D:D, "&lt;=44999",Kickstarter!R:R,"plays")</f>
        <v>0</v>
      </c>
      <c r="E11" s="2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COUNTIFS(Kickstarter!F:F,"successful",Kickstarter!D:D,"&gt;=45000",Kickstarter!D:D, "&lt;=49999",Kickstarter!R:R,"plays")</f>
        <v>0</v>
      </c>
      <c r="C12">
        <f>COUNTIFS(Kickstarter!F:F,"failed",Kickstarter!D:D,"&gt;=45000",Kickstarter!D:D, "&lt;=49999",Kickstarter!R:R,"plays")</f>
        <v>1</v>
      </c>
      <c r="D12">
        <f>COUNTIFS(Kickstarter!F:F,"canceled",Kickstarter!D:D,"&gt;=45000",Kickstarter!D:D, "&lt;=49999",Kickstarter!R:R,"plays")</f>
        <v>0</v>
      </c>
      <c r="E12" s="21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 s="21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A14" s="21" t="s">
        <v>8420</v>
      </c>
      <c r="B14" s="21">
        <f>COUNTIFS(Kickstarter!F:F, "successful",Kickstarter!R:R, "plays")</f>
        <v>694</v>
      </c>
      <c r="C14" s="21">
        <f>COUNTIFS(Kickstarter!F:F, "failed",Kickstarter!R:R, "plays")</f>
        <v>353</v>
      </c>
      <c r="D14" s="21">
        <f>COUNTIFS(Kickstarter!F:F, "canceled",Kickstarter!R:R, "plays")</f>
        <v>0</v>
      </c>
      <c r="E14" s="21">
        <f t="shared" si="0"/>
        <v>1047</v>
      </c>
      <c r="F14" s="22">
        <f>B14/E14</f>
        <v>0.6628462273161414</v>
      </c>
      <c r="G14" s="22">
        <f t="shared" si="2"/>
        <v>0.33715377268385865</v>
      </c>
      <c r="H14" s="22">
        <f t="shared" si="3"/>
        <v>0</v>
      </c>
    </row>
  </sheetData>
  <phoneticPr fontId="5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7A8E-2F76-4B06-B4A3-8336DEA856C7}">
  <dimension ref="A1:F6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7" width="5.6640625" bestFit="1" customWidth="1"/>
    <col min="8" max="8" width="3.83203125" bestFit="1" customWidth="1"/>
    <col min="9" max="9" width="9.5" bestFit="1" customWidth="1"/>
    <col min="10" max="10" width="9.6640625" bestFit="1" customWidth="1"/>
    <col min="11" max="11" width="8.5" bestFit="1" customWidth="1"/>
    <col min="12" max="12" width="9.5" bestFit="1" customWidth="1"/>
    <col min="13" max="13" width="11.1640625" bestFit="1" customWidth="1"/>
    <col min="14" max="14" width="11.83203125" bestFit="1" customWidth="1"/>
    <col min="15" max="15" width="14.6640625" bestFit="1" customWidth="1"/>
    <col min="16" max="16" width="8.5" bestFit="1" customWidth="1"/>
    <col min="17" max="17" width="5.6640625" bestFit="1" customWidth="1"/>
    <col min="18" max="18" width="3.83203125" bestFit="1" customWidth="1"/>
    <col min="19" max="19" width="9.5" bestFit="1" customWidth="1"/>
    <col min="20" max="20" width="10.5" bestFit="1" customWidth="1"/>
    <col min="21" max="21" width="14" bestFit="1" customWidth="1"/>
    <col min="22" max="22" width="9.5" bestFit="1" customWidth="1"/>
    <col min="23" max="23" width="16.83203125" bestFit="1" customWidth="1"/>
    <col min="24" max="24" width="11.6640625" bestFit="1" customWidth="1"/>
    <col min="25" max="25" width="5.6640625" bestFit="1" customWidth="1"/>
    <col min="26" max="26" width="9.5" bestFit="1" customWidth="1"/>
    <col min="27" max="27" width="14.5" bestFit="1" customWidth="1"/>
    <col min="28" max="28" width="12.5" bestFit="1" customWidth="1"/>
    <col min="29" max="29" width="5.6640625" bestFit="1" customWidth="1"/>
    <col min="30" max="30" width="9.5" bestFit="1" customWidth="1"/>
    <col min="31" max="31" width="15.1640625" bestFit="1" customWidth="1"/>
    <col min="32" max="32" width="9.1640625" bestFit="1" customWidth="1"/>
    <col min="33" max="33" width="5.6640625" bestFit="1" customWidth="1"/>
    <col min="34" max="34" width="3.83203125" bestFit="1" customWidth="1"/>
    <col min="35" max="35" width="9.5" bestFit="1" customWidth="1"/>
    <col min="36" max="36" width="11.83203125" bestFit="1" customWidth="1"/>
    <col min="37" max="37" width="10.8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2063-C5AF-487A-9B01-D78DE0DD84E9}">
  <dimension ref="A1:E7"/>
  <sheetViews>
    <sheetView workbookViewId="0">
      <selection activeCell="O3" sqref="O3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3.83203125" bestFit="1" customWidth="1"/>
    <col min="4" max="4" width="9.5" bestFit="1" customWidth="1"/>
    <col min="5" max="6" width="10.83203125" bestFit="1" customWidth="1"/>
    <col min="7" max="7" width="12.33203125" bestFit="1" customWidth="1"/>
    <col min="8" max="8" width="6.5" bestFit="1" customWidth="1"/>
    <col min="9" max="9" width="14.6640625" bestFit="1" customWidth="1"/>
    <col min="10" max="10" width="4.83203125" bestFit="1" customWidth="1"/>
    <col min="11" max="11" width="6.33203125" bestFit="1" customWidth="1"/>
    <col min="12" max="12" width="10.5" bestFit="1" customWidth="1"/>
    <col min="13" max="13" width="7.5" bestFit="1" customWidth="1"/>
    <col min="14" max="14" width="9" bestFit="1" customWidth="1"/>
    <col min="15" max="15" width="9.1640625" bestFit="1" customWidth="1"/>
    <col min="16" max="16" width="4.1640625" bestFit="1" customWidth="1"/>
    <col min="17" max="17" width="11.83203125" bestFit="1" customWidth="1"/>
    <col min="18" max="18" width="5.83203125" bestFit="1" customWidth="1"/>
    <col min="19" max="19" width="12.6640625" bestFit="1" customWidth="1"/>
    <col min="20" max="20" width="7.33203125" bestFit="1" customWidth="1"/>
    <col min="21" max="21" width="6.5" bestFit="1" customWidth="1"/>
    <col min="22" max="22" width="9.6640625" bestFit="1" customWidth="1"/>
    <col min="23" max="23" width="6.83203125" bestFit="1" customWidth="1"/>
    <col min="24" max="24" width="11.1640625" bestFit="1" customWidth="1"/>
    <col min="25" max="25" width="6.1640625" bestFit="1" customWidth="1"/>
    <col min="26" max="26" width="5.33203125" bestFit="1" customWidth="1"/>
    <col min="27" max="27" width="4.33203125" bestFit="1" customWidth="1"/>
    <col min="28" max="28" width="15.1640625" bestFit="1" customWidth="1"/>
    <col min="29" max="29" width="10.5" bestFit="1" customWidth="1"/>
    <col min="30" max="30" width="4.6640625" bestFit="1" customWidth="1"/>
    <col min="31" max="31" width="12.83203125" bestFit="1" customWidth="1"/>
    <col min="32" max="32" width="6.1640625" bestFit="1" customWidth="1"/>
    <col min="33" max="33" width="10.5" bestFit="1" customWidth="1"/>
    <col min="34" max="34" width="15.83203125" bestFit="1" customWidth="1"/>
    <col min="35" max="35" width="6.5" bestFit="1" customWidth="1"/>
    <col min="36" max="36" width="14.1640625" bestFit="1" customWidth="1"/>
    <col min="37" max="37" width="9" bestFit="1" customWidth="1"/>
    <col min="38" max="38" width="10.83203125" bestFit="1" customWidth="1"/>
    <col min="39" max="39" width="11.5" bestFit="1" customWidth="1"/>
    <col min="40" max="40" width="9.5" bestFit="1" customWidth="1"/>
    <col min="41" max="41" width="4.5" bestFit="1" customWidth="1"/>
    <col min="42" max="42" width="11.1640625" bestFit="1" customWidth="1"/>
    <col min="43" max="43" width="10.8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8360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7047-5522-47DC-AAE8-E4D2834C0F0A}">
  <dimension ref="A2:F23"/>
  <sheetViews>
    <sheetView workbookViewId="0">
      <selection activeCell="G27" sqref="G27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2" spans="1:6" x14ac:dyDescent="0.2">
      <c r="A2" s="13" t="s">
        <v>8381</v>
      </c>
      <c r="B2" t="s">
        <v>8360</v>
      </c>
    </row>
    <row r="3" spans="1:6" x14ac:dyDescent="0.2">
      <c r="A3" s="13" t="s">
        <v>8358</v>
      </c>
      <c r="B3" t="s">
        <v>8315</v>
      </c>
    </row>
    <row r="5" spans="1:6" x14ac:dyDescent="0.2">
      <c r="A5" s="13" t="s">
        <v>8363</v>
      </c>
      <c r="B5" s="13" t="s">
        <v>8361</v>
      </c>
    </row>
    <row r="6" spans="1:6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5" t="s">
        <v>8374</v>
      </c>
      <c r="B7" s="14">
        <v>13</v>
      </c>
      <c r="C7" s="14">
        <v>105</v>
      </c>
      <c r="D7" s="14">
        <v>24</v>
      </c>
      <c r="E7" s="14">
        <v>183</v>
      </c>
      <c r="F7" s="14">
        <v>325</v>
      </c>
    </row>
    <row r="8" spans="1:6" x14ac:dyDescent="0.2">
      <c r="A8" s="16" t="s">
        <v>8375</v>
      </c>
      <c r="B8" s="14">
        <v>7</v>
      </c>
      <c r="C8" s="14">
        <v>33</v>
      </c>
      <c r="D8" s="14">
        <v>2</v>
      </c>
      <c r="E8" s="14">
        <v>56</v>
      </c>
      <c r="F8" s="14">
        <v>98</v>
      </c>
    </row>
    <row r="9" spans="1:6" x14ac:dyDescent="0.2">
      <c r="A9" s="16" t="s">
        <v>8376</v>
      </c>
      <c r="B9" s="14">
        <v>3</v>
      </c>
      <c r="C9" s="14">
        <v>39</v>
      </c>
      <c r="D9" s="14">
        <v>8</v>
      </c>
      <c r="E9" s="14">
        <v>71</v>
      </c>
      <c r="F9" s="14">
        <v>121</v>
      </c>
    </row>
    <row r="10" spans="1:6" x14ac:dyDescent="0.2">
      <c r="A10" s="16" t="s">
        <v>8377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">
      <c r="A11" s="15" t="s">
        <v>8365</v>
      </c>
      <c r="B11" s="14">
        <v>9</v>
      </c>
      <c r="C11" s="14">
        <v>141</v>
      </c>
      <c r="D11" s="14"/>
      <c r="E11" s="14">
        <v>282</v>
      </c>
      <c r="F11" s="14">
        <v>432</v>
      </c>
    </row>
    <row r="12" spans="1:6" x14ac:dyDescent="0.2">
      <c r="A12" s="16" t="s">
        <v>8378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2">
      <c r="A13" s="16" t="s">
        <v>8366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2">
      <c r="A14" s="16" t="s">
        <v>8379</v>
      </c>
      <c r="B14" s="14">
        <v>4</v>
      </c>
      <c r="C14" s="14">
        <v>49</v>
      </c>
      <c r="D14" s="14"/>
      <c r="E14" s="14">
        <v>100</v>
      </c>
      <c r="F14" s="14">
        <v>153</v>
      </c>
    </row>
    <row r="15" spans="1:6" x14ac:dyDescent="0.2">
      <c r="A15" s="15" t="s">
        <v>8367</v>
      </c>
      <c r="B15" s="14">
        <v>9</v>
      </c>
      <c r="C15" s="14">
        <v>131</v>
      </c>
      <c r="D15" s="14"/>
      <c r="E15" s="14">
        <v>218</v>
      </c>
      <c r="F15" s="14">
        <v>358</v>
      </c>
    </row>
    <row r="16" spans="1:6" x14ac:dyDescent="0.2">
      <c r="A16" s="16" t="s">
        <v>8368</v>
      </c>
      <c r="B16" s="14">
        <v>1</v>
      </c>
      <c r="C16" s="14">
        <v>50</v>
      </c>
      <c r="D16" s="14"/>
      <c r="E16" s="14">
        <v>87</v>
      </c>
      <c r="F16" s="14">
        <v>138</v>
      </c>
    </row>
    <row r="17" spans="1:6" x14ac:dyDescent="0.2">
      <c r="A17" s="16" t="s">
        <v>8369</v>
      </c>
      <c r="B17" s="14">
        <v>4</v>
      </c>
      <c r="C17" s="14">
        <v>47</v>
      </c>
      <c r="D17" s="14"/>
      <c r="E17" s="14">
        <v>72</v>
      </c>
      <c r="F17" s="14">
        <v>123</v>
      </c>
    </row>
    <row r="18" spans="1:6" x14ac:dyDescent="0.2">
      <c r="A18" s="16" t="s">
        <v>8370</v>
      </c>
      <c r="B18" s="14">
        <v>4</v>
      </c>
      <c r="C18" s="14">
        <v>34</v>
      </c>
      <c r="D18" s="14"/>
      <c r="E18" s="14">
        <v>59</v>
      </c>
      <c r="F18" s="14">
        <v>97</v>
      </c>
    </row>
    <row r="19" spans="1:6" x14ac:dyDescent="0.2">
      <c r="A19" s="15" t="s">
        <v>8371</v>
      </c>
      <c r="B19" s="14">
        <v>6</v>
      </c>
      <c r="C19" s="14">
        <v>116</v>
      </c>
      <c r="D19" s="14"/>
      <c r="E19" s="14">
        <v>156</v>
      </c>
      <c r="F19" s="14">
        <v>278</v>
      </c>
    </row>
    <row r="20" spans="1:6" x14ac:dyDescent="0.2">
      <c r="A20" s="16" t="s">
        <v>8372</v>
      </c>
      <c r="B20" s="14"/>
      <c r="C20" s="14">
        <v>50</v>
      </c>
      <c r="D20" s="14"/>
      <c r="E20" s="14">
        <v>65</v>
      </c>
      <c r="F20" s="14">
        <v>115</v>
      </c>
    </row>
    <row r="21" spans="1:6" x14ac:dyDescent="0.2">
      <c r="A21" s="16" t="s">
        <v>8373</v>
      </c>
      <c r="B21" s="14">
        <v>3</v>
      </c>
      <c r="C21" s="14">
        <v>31</v>
      </c>
      <c r="D21" s="14"/>
      <c r="E21" s="14">
        <v>54</v>
      </c>
      <c r="F21" s="14">
        <v>88</v>
      </c>
    </row>
    <row r="22" spans="1:6" x14ac:dyDescent="0.2">
      <c r="A22" s="16" t="s">
        <v>8380</v>
      </c>
      <c r="B22" s="14">
        <v>3</v>
      </c>
      <c r="C22" s="14">
        <v>35</v>
      </c>
      <c r="D22" s="14"/>
      <c r="E22" s="14">
        <v>37</v>
      </c>
      <c r="F22" s="14">
        <v>75</v>
      </c>
    </row>
    <row r="23" spans="1:6" x14ac:dyDescent="0.2">
      <c r="A23" s="15" t="s">
        <v>8362</v>
      </c>
      <c r="B23" s="14">
        <v>37</v>
      </c>
      <c r="C23" s="14">
        <v>493</v>
      </c>
      <c r="D23" s="14">
        <v>24</v>
      </c>
      <c r="E23" s="14">
        <v>839</v>
      </c>
      <c r="F23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3EC6-EED6-446B-AF55-77171DEF8388}">
  <dimension ref="A1:D6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0.5" bestFit="1" customWidth="1"/>
    <col min="2" max="2" width="106.33203125" bestFit="1" customWidth="1"/>
    <col min="3" max="4" width="10.1640625" bestFit="1" customWidth="1"/>
  </cols>
  <sheetData>
    <row r="1" spans="1:4" x14ac:dyDescent="0.2">
      <c r="A1" t="s">
        <v>8382</v>
      </c>
      <c r="B1" t="s">
        <v>4110</v>
      </c>
      <c r="C1" t="s">
        <v>8383</v>
      </c>
      <c r="D1" t="s">
        <v>8384</v>
      </c>
    </row>
    <row r="2" spans="1:4" ht="16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</row>
    <row r="3" spans="1:4" ht="16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</row>
    <row r="4" spans="1:4" ht="32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</row>
    <row r="5" spans="1:4" ht="16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</row>
    <row r="6" spans="1:4" ht="32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F37F-233F-6B4B-B033-FCFDB489A5C2}">
  <dimension ref="A1:R413"/>
  <sheetViews>
    <sheetView workbookViewId="0">
      <selection activeCell="W14" sqref="W14"/>
    </sheetView>
  </sheetViews>
  <sheetFormatPr baseColWidth="10" defaultRowHeight="15" x14ac:dyDescent="0.2"/>
  <cols>
    <col min="1" max="18" width="11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42675.207638888889</v>
      </c>
      <c r="J2">
        <v>42646.092812499999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</row>
    <row r="3" spans="1:18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42449.999131944445</v>
      </c>
      <c r="J3">
        <v>42430.040798611109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</row>
    <row r="4" spans="1:18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42268.13282407407</v>
      </c>
      <c r="J4">
        <v>42238.13282407407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</row>
    <row r="5" spans="1:18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41895.400937500002</v>
      </c>
      <c r="J5">
        <v>41850.400937500002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</row>
    <row r="6" spans="1:18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42783.670138888891</v>
      </c>
      <c r="J6">
        <v>42753.205625000002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</row>
    <row r="7" spans="1:18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42176.888888888891</v>
      </c>
      <c r="J7">
        <v>42155.920219907406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</row>
    <row r="8" spans="1:18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42179.083333333328</v>
      </c>
      <c r="J8">
        <v>42157.591064814813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</row>
    <row r="9" spans="1:18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42721.290972222225</v>
      </c>
      <c r="J9">
        <v>42676.065150462964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</row>
    <row r="10" spans="1:18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42503.007037037038</v>
      </c>
      <c r="J10">
        <v>42473.007037037038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</row>
    <row r="11" spans="1:18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42312.810081018513</v>
      </c>
      <c r="J11">
        <v>42282.768414351856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</row>
    <row r="12" spans="1:18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42503.794710648144</v>
      </c>
      <c r="J12">
        <v>42473.794710648144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</row>
    <row r="13" spans="1:18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42735.707638888889</v>
      </c>
      <c r="J13">
        <v>42712.23474537037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</row>
    <row r="14" spans="1:18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42592.166666666672</v>
      </c>
      <c r="J14">
        <v>42561.154664351852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</row>
    <row r="15" spans="1:18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42739.134780092594</v>
      </c>
      <c r="J15">
        <v>42709.134780092594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</row>
    <row r="16" spans="1:18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42117.290972222225</v>
      </c>
      <c r="J16">
        <v>42086.614942129629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</row>
    <row r="17" spans="1:18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42101.291666666672</v>
      </c>
      <c r="J17">
        <v>42064.652673611112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</row>
    <row r="18" spans="1:18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42322.742719907408</v>
      </c>
      <c r="J18">
        <v>42292.701053240744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</row>
    <row r="19" spans="1:18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42491.747199074074</v>
      </c>
      <c r="J19">
        <v>42461.747199074074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</row>
    <row r="20" spans="1:18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42199.814340277779</v>
      </c>
      <c r="J20">
        <v>42169.814340277779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</row>
    <row r="21" spans="1:18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42522.789583333331</v>
      </c>
      <c r="J21">
        <v>42483.675208333334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</row>
    <row r="22" spans="1:18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42206.125</v>
      </c>
      <c r="J22">
        <v>42195.749745370369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</row>
    <row r="23" spans="1:18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42705.099664351852</v>
      </c>
      <c r="J23">
        <v>42675.057997685188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</row>
    <row r="24" spans="1:18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42047.291666666672</v>
      </c>
      <c r="J24">
        <v>42018.94159722222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</row>
    <row r="25" spans="1:18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42052.207638888889</v>
      </c>
      <c r="J25">
        <v>42026.924976851849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</row>
    <row r="26" spans="1:18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41941.787534722222</v>
      </c>
      <c r="J26">
        <v>41920.787534722222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</row>
    <row r="27" spans="1:18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42587.875</v>
      </c>
      <c r="J27">
        <v>42558.189432870371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</row>
    <row r="28" spans="1:18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41838.198518518519</v>
      </c>
      <c r="J28">
        <v>41808.198518518519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</row>
    <row r="29" spans="1:18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42580.701886574076</v>
      </c>
      <c r="J29">
        <v>42550.701886574076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</row>
    <row r="30" spans="1:18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42075.166666666672</v>
      </c>
      <c r="J30">
        <v>42056.013124999998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</row>
    <row r="31" spans="1:18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42046.938692129625</v>
      </c>
      <c r="J31">
        <v>42016.938692129625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</row>
    <row r="32" spans="1:18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42622.166666666672</v>
      </c>
      <c r="J32">
        <v>42591.899988425925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</row>
    <row r="33" spans="1:18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42228.231006944443</v>
      </c>
      <c r="J33">
        <v>42183.231006944443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</row>
    <row r="34" spans="1:18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41796.958333333336</v>
      </c>
      <c r="J34">
        <v>41780.525937500002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</row>
    <row r="35" spans="1:18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42201</v>
      </c>
      <c r="J35">
        <v>42158.065694444449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</row>
    <row r="36" spans="1:18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42184.873124999998</v>
      </c>
      <c r="J36">
        <v>42154.873124999998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</row>
    <row r="37" spans="1:18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42238.84646990741</v>
      </c>
      <c r="J37">
        <v>42208.84646990741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</row>
    <row r="38" spans="1:18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42459.610416666663</v>
      </c>
      <c r="J38">
        <v>42451.496817129635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</row>
    <row r="39" spans="1:18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41791.165972222225</v>
      </c>
      <c r="J39">
        <v>41759.13962962963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</row>
    <row r="40" spans="1:18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42718.742604166662</v>
      </c>
      <c r="J40">
        <v>42693.742604166662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</row>
    <row r="41" spans="1:18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42270.598217592589</v>
      </c>
      <c r="J41">
        <v>42250.598217592589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</row>
    <row r="42" spans="1:18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42090.642268518517</v>
      </c>
      <c r="J42">
        <v>42060.683935185181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</row>
    <row r="43" spans="1:18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42168.071527777778</v>
      </c>
      <c r="J43">
        <v>42136.270787037036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</row>
    <row r="44" spans="1:18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42195.291666666672</v>
      </c>
      <c r="J44">
        <v>42171.034861111111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</row>
    <row r="45" spans="1:18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42524.6875</v>
      </c>
      <c r="J45">
        <v>42494.683634259258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</row>
    <row r="46" spans="1:18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41771.165972222225</v>
      </c>
      <c r="J46">
        <v>41758.839675925927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</row>
    <row r="47" spans="1:18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42201.824884259258</v>
      </c>
      <c r="J47">
        <v>42171.824884259258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</row>
    <row r="48" spans="1:18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42288.083333333328</v>
      </c>
      <c r="J48">
        <v>42268.127696759257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</row>
    <row r="49" spans="1:18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42784.207638888889</v>
      </c>
      <c r="J49">
        <v>42746.261782407411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</row>
    <row r="50" spans="1:18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41864.916666666664</v>
      </c>
      <c r="J50">
        <v>41842.607592592591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</row>
    <row r="51" spans="1:18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41876.207638888889</v>
      </c>
      <c r="J51">
        <v>41853.240208333329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</row>
    <row r="52" spans="1:18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42089.166666666672</v>
      </c>
      <c r="J52">
        <v>42061.212488425925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</row>
    <row r="53" spans="1:18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42064.290972222225</v>
      </c>
      <c r="J53">
        <v>42036.24428240741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</row>
    <row r="54" spans="1:18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42187.470185185186</v>
      </c>
      <c r="J54">
        <v>42157.470185185186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</row>
    <row r="55" spans="1:18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41857.897222222222</v>
      </c>
      <c r="J55">
        <v>41827.909942129627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</row>
    <row r="56" spans="1:18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42192.729548611111</v>
      </c>
      <c r="J56">
        <v>42162.729548611111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</row>
    <row r="57" spans="1:18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42263.738564814819</v>
      </c>
      <c r="J57">
        <v>42233.738564814819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</row>
    <row r="58" spans="1:18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42072.156157407408</v>
      </c>
      <c r="J58">
        <v>42042.197824074072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</row>
    <row r="59" spans="1:18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42599.165972222225</v>
      </c>
      <c r="J59">
        <v>42585.523842592593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</row>
    <row r="60" spans="1:18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41838.669571759259</v>
      </c>
      <c r="J60">
        <v>41808.669571759259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</row>
    <row r="61" spans="1:18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41882.658310185187</v>
      </c>
      <c r="J61">
        <v>41852.658310185187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</row>
    <row r="62" spans="1:18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42709.041666666672</v>
      </c>
      <c r="J62">
        <v>42694.110185185185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</row>
    <row r="63" spans="1:18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42370.166666666672</v>
      </c>
      <c r="J63">
        <v>42341.818379629629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</row>
    <row r="64" spans="1:18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41908.065972222219</v>
      </c>
      <c r="J64">
        <v>41880.061006944445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</row>
    <row r="65" spans="1:18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41970.125</v>
      </c>
      <c r="J65">
        <v>41941.683865740742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</row>
    <row r="66" spans="1:18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42086.093055555553</v>
      </c>
      <c r="J66">
        <v>42026.88118055556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</row>
    <row r="67" spans="1:18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41932.249305555553</v>
      </c>
      <c r="J67">
        <v>41922.640590277777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</row>
    <row r="68" spans="1:18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42010.25</v>
      </c>
      <c r="J68">
        <v>41993.824340277773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</row>
    <row r="69" spans="1:18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42240.083333333328</v>
      </c>
      <c r="J69">
        <v>42219.915856481486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</row>
    <row r="70" spans="1:18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41950.011053240742</v>
      </c>
      <c r="J70">
        <v>41909.96938657407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</row>
    <row r="71" spans="1:18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41913.166666666664</v>
      </c>
      <c r="J71">
        <v>41891.665324074071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</row>
    <row r="72" spans="1:18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41250.083333333336</v>
      </c>
      <c r="J72">
        <v>41226.017361111109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</row>
    <row r="73" spans="1:18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40568.166666666664</v>
      </c>
      <c r="J73">
        <v>40478.263923611114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</row>
    <row r="74" spans="1:18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41892.83997685185</v>
      </c>
      <c r="J74">
        <v>41862.83997685185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</row>
    <row r="75" spans="1:18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40664.207638888889</v>
      </c>
      <c r="J75">
        <v>40633.154363425929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</row>
    <row r="76" spans="1:18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41000.834004629629</v>
      </c>
      <c r="J76">
        <v>40970.875671296293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</row>
    <row r="77" spans="1:18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41061.953055555554</v>
      </c>
      <c r="J77">
        <v>41026.953055555554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</row>
    <row r="78" spans="1:18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41839.208333333336</v>
      </c>
      <c r="J78">
        <v>41829.788252314815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</row>
    <row r="79" spans="1:18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41477.839722222227</v>
      </c>
      <c r="J79">
        <v>41447.839722222227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</row>
    <row r="80" spans="1:18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40926.958333333336</v>
      </c>
      <c r="J80">
        <v>40884.066678240742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</row>
    <row r="81" spans="1:18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41864.207638888889</v>
      </c>
      <c r="J81">
        <v>41841.26489583333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</row>
    <row r="82" spans="1:18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41827.083333333336</v>
      </c>
      <c r="J82">
        <v>41799.685902777775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</row>
    <row r="83" spans="1:18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41805.753761574073</v>
      </c>
      <c r="J83">
        <v>41775.753761574073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</row>
    <row r="84" spans="1:18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41799.805729166663</v>
      </c>
      <c r="J84">
        <v>41766.805729166663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</row>
    <row r="85" spans="1:18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40666.165972222225</v>
      </c>
      <c r="J85">
        <v>40644.159259259257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</row>
    <row r="86" spans="1:18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41969.332638888889</v>
      </c>
      <c r="J86">
        <v>41940.69158564815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</row>
    <row r="87" spans="1:18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41853.175706018519</v>
      </c>
      <c r="J87">
        <v>41839.175706018519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</row>
    <row r="88" spans="1:18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41803.916666666664</v>
      </c>
      <c r="J88">
        <v>41772.105937500004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</row>
    <row r="89" spans="1:18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41621.207638888889</v>
      </c>
      <c r="J89">
        <v>41591.737974537034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</row>
    <row r="90" spans="1:18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41822.166666666664</v>
      </c>
      <c r="J90">
        <v>41789.080370370371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</row>
    <row r="91" spans="1:18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40953.729953703703</v>
      </c>
      <c r="J91">
        <v>40923.729953703703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</row>
    <row r="92" spans="1:18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41908.878379629634</v>
      </c>
      <c r="J92">
        <v>41878.878379629634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</row>
    <row r="93" spans="1:18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41876.864675925928</v>
      </c>
      <c r="J93">
        <v>41862.864675925928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</row>
    <row r="94" spans="1:18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40591.886886574073</v>
      </c>
      <c r="J94">
        <v>40531.886886574073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</row>
    <row r="95" spans="1:18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41504.625</v>
      </c>
      <c r="J95">
        <v>41477.930914351848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</row>
    <row r="96" spans="1:18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41811.666770833333</v>
      </c>
      <c r="J96">
        <v>41781.666770833333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</row>
    <row r="97" spans="1:18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41400.702210648145</v>
      </c>
      <c r="J97">
        <v>41375.702210648145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</row>
    <row r="98" spans="1:18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40939.708333333336</v>
      </c>
      <c r="J98">
        <v>40883.949317129627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</row>
    <row r="99" spans="1:18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41509.79478009259</v>
      </c>
      <c r="J99">
        <v>41491.79478009259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</row>
    <row r="100" spans="1:18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41821.993414351848</v>
      </c>
      <c r="J100">
        <v>41791.993414351848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</row>
    <row r="101" spans="1:18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41855.666354166664</v>
      </c>
      <c r="J101">
        <v>41835.666354166664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</row>
    <row r="102" spans="1:18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41848.605057870373</v>
      </c>
      <c r="J102">
        <v>41827.605057870373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</row>
    <row r="103" spans="1:18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41810.958333333336</v>
      </c>
      <c r="J103">
        <v>41778.637245370366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</row>
    <row r="104" spans="1:18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41061.165972222225</v>
      </c>
      <c r="J104">
        <v>41013.936562499999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</row>
    <row r="105" spans="1:18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41866.083333333336</v>
      </c>
      <c r="J105">
        <v>41834.58657407407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</row>
    <row r="106" spans="1:18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41859.795729166668</v>
      </c>
      <c r="J106">
        <v>41829.795729166668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</row>
    <row r="107" spans="1:18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42257.165972222225</v>
      </c>
      <c r="J107">
        <v>42219.665173611109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</row>
    <row r="108" spans="1:18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42678.546111111107</v>
      </c>
      <c r="J108">
        <v>42648.546111111107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</row>
    <row r="109" spans="1:18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42085.941516203704</v>
      </c>
      <c r="J109">
        <v>42050.983182870375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</row>
    <row r="110" spans="1:18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42806.875</v>
      </c>
      <c r="J110">
        <v>42772.833379629628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</row>
    <row r="111" spans="1:18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42301.895138888889</v>
      </c>
      <c r="J111">
        <v>42270.582141203704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</row>
    <row r="112" spans="1:18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42236.835370370369</v>
      </c>
      <c r="J112">
        <v>42206.835370370369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</row>
    <row r="113" spans="1:18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42745.208333333328</v>
      </c>
      <c r="J113">
        <v>42697.850844907407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</row>
    <row r="114" spans="1:18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42524.875</v>
      </c>
      <c r="J114">
        <v>42503.559467592597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</row>
    <row r="115" spans="1:18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42355.207638888889</v>
      </c>
      <c r="J115">
        <v>42323.70930555556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</row>
    <row r="116" spans="1:18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41963.333310185189</v>
      </c>
      <c r="J116">
        <v>41933.291643518518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</row>
    <row r="117" spans="1:18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41913.165972222225</v>
      </c>
      <c r="J117">
        <v>41898.168124999997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</row>
    <row r="118" spans="1:18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42476.943831018521</v>
      </c>
      <c r="J118">
        <v>42446.943831018521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</row>
    <row r="119" spans="1:18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42494.165972222225</v>
      </c>
      <c r="J119">
        <v>42463.81385416667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</row>
    <row r="120" spans="1:18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42796.805034722223</v>
      </c>
      <c r="J120">
        <v>42766.805034722223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</row>
    <row r="121" spans="1:18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42552.347812499997</v>
      </c>
      <c r="J121">
        <v>42522.347812499997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</row>
    <row r="122" spans="1:18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42732.917048611111</v>
      </c>
      <c r="J122">
        <v>42702.917048611111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</row>
    <row r="123" spans="1:18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42276.165972222225</v>
      </c>
      <c r="J123">
        <v>42252.474351851852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</row>
    <row r="124" spans="1:18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41926.290972222225</v>
      </c>
      <c r="J124">
        <v>41893.324884259258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</row>
    <row r="125" spans="1:18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41901.755694444444</v>
      </c>
      <c r="J125">
        <v>41871.755694444444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</row>
    <row r="126" spans="1:18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42286</v>
      </c>
      <c r="J126">
        <v>42262.096782407403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</row>
    <row r="127" spans="1:18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42167.083333333328</v>
      </c>
      <c r="J127">
        <v>42135.60020833333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</row>
    <row r="128" spans="1:18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42259.165972222225</v>
      </c>
      <c r="J128">
        <v>42230.472222222219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</row>
    <row r="129" spans="1:18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42098.846724537041</v>
      </c>
      <c r="J129">
        <v>42068.888391203705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</row>
    <row r="130" spans="1:18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42175.746689814812</v>
      </c>
      <c r="J130">
        <v>42145.746689814812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</row>
    <row r="131" spans="1:18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41948.783842592595</v>
      </c>
      <c r="J131">
        <v>41918.742175925923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</row>
    <row r="132" spans="1:18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42176.731087962966</v>
      </c>
      <c r="J132">
        <v>42146.731087962966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</row>
    <row r="133" spans="1:18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42621.15625</v>
      </c>
      <c r="J133">
        <v>42602.576712962968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</row>
    <row r="134" spans="1:18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42166.165972222225</v>
      </c>
      <c r="J134">
        <v>42144.573807870373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</row>
    <row r="135" spans="1:18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42012.887280092589</v>
      </c>
      <c r="J135">
        <v>41982.887280092589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</row>
    <row r="136" spans="1:18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42644.165972222225</v>
      </c>
      <c r="J136">
        <v>42614.760937500003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</row>
    <row r="137" spans="1:18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42338.714328703703</v>
      </c>
      <c r="J137">
        <v>42303.672662037032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</row>
    <row r="138" spans="1:18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42201.725416666668</v>
      </c>
      <c r="J138">
        <v>42171.725416666668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</row>
    <row r="139" spans="1:18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41995.166666666672</v>
      </c>
      <c r="J139">
        <v>41964.315532407403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</row>
    <row r="140" spans="1:18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42307.875</v>
      </c>
      <c r="J140">
        <v>42284.516064814816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</row>
    <row r="141" spans="1:18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42032.916666666672</v>
      </c>
      <c r="J141">
        <v>42016.800208333334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</row>
    <row r="142" spans="1:18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42167.875</v>
      </c>
      <c r="J142">
        <v>42136.536134259259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</row>
    <row r="143" spans="1:18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42202.757638888885</v>
      </c>
      <c r="J143">
        <v>42172.757638888885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</row>
    <row r="144" spans="1:18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42606.90425925926</v>
      </c>
      <c r="J144">
        <v>42590.90425925926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</row>
    <row r="145" spans="1:18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42314.541770833333</v>
      </c>
      <c r="J145">
        <v>42284.500104166669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</row>
    <row r="146" spans="1:18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42627.791666666672</v>
      </c>
      <c r="J146">
        <v>42611.801412037035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</row>
    <row r="147" spans="1:18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42444.875</v>
      </c>
      <c r="J147">
        <v>42400.704537037032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</row>
    <row r="148" spans="1:18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42044.1875</v>
      </c>
      <c r="J148">
        <v>42017.88045138889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</row>
    <row r="149" spans="1:18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42461.06086805556</v>
      </c>
      <c r="J149">
        <v>42431.102534722224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</row>
    <row r="150" spans="1:18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42156.208333333328</v>
      </c>
      <c r="J150">
        <v>42121.756921296299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</row>
    <row r="151" spans="1:18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42249.019733796296</v>
      </c>
      <c r="J151">
        <v>42219.019733796296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</row>
    <row r="152" spans="1:18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42489.19430555556</v>
      </c>
      <c r="J152">
        <v>42445.19430555556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</row>
    <row r="153" spans="1:18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42398.249305555553</v>
      </c>
      <c r="J153">
        <v>42380.884872685187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</row>
    <row r="154" spans="1:18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42794.208333333328</v>
      </c>
      <c r="J154">
        <v>42762.942430555559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</row>
    <row r="155" spans="1:18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42597.840069444443</v>
      </c>
      <c r="J155">
        <v>42567.840069444443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</row>
    <row r="156" spans="1:18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42264.165972222225</v>
      </c>
      <c r="J156">
        <v>42232.702546296292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</row>
    <row r="157" spans="1:18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42260</v>
      </c>
      <c r="J157">
        <v>42239.957962962959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</row>
    <row r="158" spans="1:18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42291.917395833334</v>
      </c>
      <c r="J158">
        <v>42261.917395833334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</row>
    <row r="159" spans="1:18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42123.743773148148</v>
      </c>
      <c r="J159">
        <v>42102.743773148148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</row>
    <row r="160" spans="1:18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42583.290972222225</v>
      </c>
      <c r="J160">
        <v>42538.735833333332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</row>
    <row r="161" spans="1:18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42091.609768518523</v>
      </c>
      <c r="J161">
        <v>42056.65143518518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</row>
    <row r="162" spans="1:18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42726.624444444446</v>
      </c>
      <c r="J162">
        <v>42696.624444444446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</row>
    <row r="163" spans="1:18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42216.855879629627</v>
      </c>
      <c r="J163">
        <v>42186.855879629627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</row>
    <row r="164" spans="1:18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42531.125</v>
      </c>
      <c r="J164">
        <v>42493.219236111108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</row>
    <row r="165" spans="1:18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42505.057164351849</v>
      </c>
      <c r="J165">
        <v>42475.057164351849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</row>
    <row r="166" spans="1:18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42473.876909722225</v>
      </c>
      <c r="J166">
        <v>42452.876909722225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</row>
    <row r="167" spans="1:18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42283.928530092591</v>
      </c>
      <c r="J167">
        <v>42253.928530092591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</row>
    <row r="168" spans="1:18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42294.29178240741</v>
      </c>
      <c r="J168">
        <v>42264.29178240741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</row>
    <row r="169" spans="1:18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42685.916666666672</v>
      </c>
      <c r="J169">
        <v>42664.809560185182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</row>
    <row r="170" spans="1:18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42396.041666666672</v>
      </c>
      <c r="J170">
        <v>42382.244409722218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</row>
    <row r="171" spans="1:18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41859.579166666663</v>
      </c>
      <c r="J171">
        <v>41826.871238425927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</row>
    <row r="172" spans="1:18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42529.039629629631</v>
      </c>
      <c r="J172">
        <v>42499.039629629631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</row>
    <row r="173" spans="1:18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42543.045798611114</v>
      </c>
      <c r="J173">
        <v>42513.045798611114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</row>
    <row r="174" spans="1:18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41928.165972222225</v>
      </c>
      <c r="J174">
        <v>41914.100289351853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</row>
    <row r="175" spans="1:18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42543.163194444445</v>
      </c>
      <c r="J175">
        <v>42521.010370370372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</row>
    <row r="176" spans="1:18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42071.67251157407</v>
      </c>
      <c r="J176">
        <v>42041.714178240742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</row>
    <row r="177" spans="1:18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41825.041666666664</v>
      </c>
      <c r="J177">
        <v>41822.57503472222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</row>
    <row r="178" spans="1:18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42283.697754629626</v>
      </c>
      <c r="J178">
        <v>42248.697754629626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</row>
    <row r="179" spans="1:18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41839.860300925924</v>
      </c>
      <c r="J179">
        <v>41809.860300925924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</row>
    <row r="180" spans="1:18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42170.676851851851</v>
      </c>
      <c r="J180">
        <v>42148.676851851851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</row>
    <row r="181" spans="1:18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42215.521087962959</v>
      </c>
      <c r="J181">
        <v>42185.521087962959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</row>
    <row r="182" spans="1:18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42790.574999999997</v>
      </c>
      <c r="J182">
        <v>42769.574999999997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</row>
    <row r="183" spans="1:18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42579.665717592594</v>
      </c>
      <c r="J183">
        <v>42549.665717592594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</row>
    <row r="184" spans="1:18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42710.974004629628</v>
      </c>
      <c r="J184">
        <v>42685.974004629628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</row>
    <row r="185" spans="1:18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42095.207638888889</v>
      </c>
      <c r="J185">
        <v>42062.296412037038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</row>
    <row r="186" spans="1:18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41881.200150462959</v>
      </c>
      <c r="J186">
        <v>41851.200150462959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</row>
    <row r="187" spans="1:18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42112.025694444441</v>
      </c>
      <c r="J187">
        <v>42053.106111111112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</row>
    <row r="188" spans="1:18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42061.024421296301</v>
      </c>
      <c r="J188">
        <v>42054.024421296301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</row>
    <row r="189" spans="1:18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42490.165972222225</v>
      </c>
      <c r="J189">
        <v>42466.558796296296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</row>
    <row r="190" spans="1:18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42534.708333333328</v>
      </c>
      <c r="J190">
        <v>42513.110787037032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</row>
    <row r="191" spans="1:18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42306.167361111111</v>
      </c>
      <c r="J191">
        <v>42270.7269212963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</row>
    <row r="192" spans="1:18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41962.352766203709</v>
      </c>
      <c r="J192">
        <v>41932.311099537037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</row>
    <row r="193" spans="1:18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42791.057106481487</v>
      </c>
      <c r="J193">
        <v>42746.057106481487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</row>
    <row r="194" spans="1:18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41883.665972222225</v>
      </c>
      <c r="J194">
        <v>41866.025347222225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</row>
    <row r="195" spans="1:18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42070.204861111109</v>
      </c>
      <c r="J195">
        <v>42056.091631944444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</row>
    <row r="196" spans="1:18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41870.666666666664</v>
      </c>
      <c r="J196">
        <v>41851.771354166667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</row>
    <row r="197" spans="1:18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42351.101759259254</v>
      </c>
      <c r="J197">
        <v>42321.101759259254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</row>
    <row r="198" spans="1:18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42137.067557870367</v>
      </c>
      <c r="J198">
        <v>42107.067557870367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</row>
    <row r="199" spans="1:18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42005.208333333328</v>
      </c>
      <c r="J199">
        <v>41969.199756944443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</row>
    <row r="200" spans="1:18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42721.333333333328</v>
      </c>
      <c r="J200">
        <v>42690.334317129629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</row>
    <row r="201" spans="1:18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42340.874594907407</v>
      </c>
      <c r="J201">
        <v>42312.874594907407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</row>
    <row r="202" spans="1:18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41876.207638888889</v>
      </c>
      <c r="J202">
        <v>41855.548101851848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</row>
    <row r="203" spans="1:18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42119.659652777773</v>
      </c>
      <c r="J203">
        <v>42059.701319444444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</row>
    <row r="204" spans="1:18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41972.995115740741</v>
      </c>
      <c r="J204">
        <v>41937.953449074077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</row>
    <row r="205" spans="1:18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42074.143321759257</v>
      </c>
      <c r="J205">
        <v>42044.184988425928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</row>
    <row r="206" spans="1:18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42544.782638888893</v>
      </c>
      <c r="J206">
        <v>42524.782638888893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</row>
    <row r="207" spans="1:18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42329.125</v>
      </c>
      <c r="J207">
        <v>42292.087592592594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</row>
    <row r="208" spans="1:18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41983.8675</v>
      </c>
      <c r="J208">
        <v>41953.8675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</row>
    <row r="209" spans="1:18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41976.644745370373</v>
      </c>
      <c r="J209">
        <v>41946.644745370373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</row>
    <row r="210" spans="1:18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41987.762592592597</v>
      </c>
      <c r="J210">
        <v>41947.762592592597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</row>
    <row r="211" spans="1:18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42524.563449074078</v>
      </c>
      <c r="J211">
        <v>42494.563449074078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</row>
    <row r="212" spans="1:18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41830.774826388893</v>
      </c>
      <c r="J212">
        <v>41815.774826388893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</row>
    <row r="213" spans="1:18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41859.936111111107</v>
      </c>
      <c r="J213">
        <v>41830.545694444445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</row>
    <row r="214" spans="1:18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41949.031944444447</v>
      </c>
      <c r="J214">
        <v>41923.921643518523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</row>
    <row r="215" spans="1:18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41791.165972222225</v>
      </c>
      <c r="J215">
        <v>41764.446631944447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</row>
    <row r="216" spans="1:18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41964.708333333328</v>
      </c>
      <c r="J216">
        <v>41941.752037037033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</row>
    <row r="217" spans="1:18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41879.953865740739</v>
      </c>
      <c r="J217">
        <v>41834.953865740739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</row>
    <row r="218" spans="1:18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42320.104861111111</v>
      </c>
      <c r="J218">
        <v>42290.61855324074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</row>
    <row r="219" spans="1:18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42172.503495370373</v>
      </c>
      <c r="J219">
        <v>42152.503495370373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</row>
    <row r="220" spans="1:18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41836.492777777778</v>
      </c>
      <c r="J220">
        <v>41791.492777777778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</row>
    <row r="221" spans="1:18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41838.991944444446</v>
      </c>
      <c r="J221">
        <v>41808.991944444446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</row>
    <row r="222" spans="1:18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42527.291666666672</v>
      </c>
      <c r="J222">
        <v>42500.041550925926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</row>
    <row r="223" spans="1:18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42285.022824074069</v>
      </c>
      <c r="J223">
        <v>42265.022824074069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</row>
    <row r="224" spans="1:18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42063.207638888889</v>
      </c>
      <c r="J224">
        <v>42053.733078703706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</row>
    <row r="225" spans="1:18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42705.332638888889</v>
      </c>
      <c r="J225">
        <v>42675.832465277781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</row>
    <row r="226" spans="1:18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42477.979166666672</v>
      </c>
      <c r="J226">
        <v>42467.144166666665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</row>
    <row r="227" spans="1:18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41938.029861111107</v>
      </c>
      <c r="J227">
        <v>41894.91375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</row>
    <row r="228" spans="1:18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41782.83457175926</v>
      </c>
      <c r="J228">
        <v>41752.83457175926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</row>
    <row r="229" spans="1:18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42067.791238425925</v>
      </c>
      <c r="J229">
        <v>42037.791238425925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</row>
    <row r="230" spans="1:18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42118.911354166667</v>
      </c>
      <c r="J230">
        <v>42088.911354166667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</row>
    <row r="231" spans="1:18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42040.290972222225</v>
      </c>
      <c r="J231">
        <v>42018.676898148144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</row>
    <row r="232" spans="1:18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41916.617314814815</v>
      </c>
      <c r="J232">
        <v>41884.617314814815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</row>
    <row r="233" spans="1:18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41903.083333333336</v>
      </c>
      <c r="J233">
        <v>41884.056747685187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</row>
    <row r="234" spans="1:18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41869.730937500004</v>
      </c>
      <c r="J234">
        <v>41839.730937500004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</row>
    <row r="235" spans="1:18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42405.916666666672</v>
      </c>
      <c r="J235">
        <v>42380.581180555557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</row>
    <row r="236" spans="1:18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41807.125</v>
      </c>
      <c r="J236">
        <v>41776.06313657407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</row>
    <row r="237" spans="1:18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41830.380428240736</v>
      </c>
      <c r="J237">
        <v>41800.380428240736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</row>
    <row r="238" spans="1:18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42589.125</v>
      </c>
      <c r="J238">
        <v>42572.61681712963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</row>
    <row r="239" spans="1:18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41872.686111111107</v>
      </c>
      <c r="J239">
        <v>41851.541585648149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</row>
    <row r="240" spans="1:18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42235.710879629631</v>
      </c>
      <c r="J240">
        <v>42205.710879629631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</row>
    <row r="241" spans="1:18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42388.207638888889</v>
      </c>
      <c r="J241">
        <v>42374.911226851851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</row>
    <row r="242" spans="1:18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41831.677083333336</v>
      </c>
      <c r="J242">
        <v>41809.12300925926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</row>
    <row r="243" spans="1:18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42321.845138888893</v>
      </c>
      <c r="J243">
        <v>42294.429641203707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</row>
    <row r="244" spans="1:18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42154.841111111113</v>
      </c>
      <c r="J244">
        <v>42124.841111111113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</row>
    <row r="245" spans="1:18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41891.524837962963</v>
      </c>
      <c r="J245">
        <v>41861.524837962963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</row>
    <row r="246" spans="1:18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42447.847361111111</v>
      </c>
      <c r="J246">
        <v>42402.889027777783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</row>
    <row r="247" spans="1:18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41990.119085648148</v>
      </c>
      <c r="J247">
        <v>41960.119085648148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</row>
    <row r="248" spans="1:18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42560.166666666672</v>
      </c>
      <c r="J248">
        <v>42532.052523148144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</row>
    <row r="249" spans="1:18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42115.723692129628</v>
      </c>
      <c r="J249">
        <v>42088.723692129628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</row>
    <row r="250" spans="1:18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41843.165972222225</v>
      </c>
      <c r="J250">
        <v>41820.639189814814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</row>
    <row r="251" spans="1:18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42656.7503125</v>
      </c>
      <c r="J251">
        <v>42626.7503125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</row>
    <row r="252" spans="1:18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41852.290972222225</v>
      </c>
      <c r="J252">
        <v>41821.205636574072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</row>
    <row r="253" spans="1:18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42047.249305555553</v>
      </c>
      <c r="J253">
        <v>42016.706678240742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</row>
    <row r="254" spans="1:18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42038.185416666667</v>
      </c>
      <c r="J254">
        <v>42011.202581018515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</row>
    <row r="255" spans="1:18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42672.125</v>
      </c>
      <c r="J255">
        <v>42643.632858796293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</row>
    <row r="256" spans="1:18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42195.75</v>
      </c>
      <c r="J256">
        <v>42179.898472222223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</row>
    <row r="257" spans="1:18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42605.130057870367</v>
      </c>
      <c r="J257">
        <v>42575.130057870367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</row>
    <row r="258" spans="1:18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42479.977430555555</v>
      </c>
      <c r="J258">
        <v>42420.019097222219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</row>
    <row r="259" spans="1:18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42083.630000000005</v>
      </c>
      <c r="J259">
        <v>42053.671666666662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</row>
    <row r="260" spans="1:18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42634.125</v>
      </c>
      <c r="J260">
        <v>42605.765381944446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</row>
    <row r="261" spans="1:18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42488.641724537039</v>
      </c>
      <c r="J261">
        <v>42458.641724537039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</row>
    <row r="262" spans="1:18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42566.901388888888</v>
      </c>
      <c r="J262">
        <v>42529.022013888884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</row>
    <row r="263" spans="1:18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41949.249305555553</v>
      </c>
      <c r="J263">
        <v>41928.170497685183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</row>
    <row r="264" spans="1:18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42083.852083333331</v>
      </c>
      <c r="J264">
        <v>42062.834444444445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</row>
    <row r="265" spans="1:18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41939.125</v>
      </c>
      <c r="J265">
        <v>41921.279976851853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</row>
    <row r="266" spans="1:18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42141.125</v>
      </c>
      <c r="J266">
        <v>42128.736608796295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</row>
    <row r="267" spans="1:18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42079.875</v>
      </c>
      <c r="J267">
        <v>42053.916921296295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</row>
    <row r="268" spans="1:18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42195.875</v>
      </c>
      <c r="J268">
        <v>42171.317442129628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</row>
    <row r="269" spans="1:18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41823.668761574074</v>
      </c>
      <c r="J269">
        <v>41793.668761574074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</row>
    <row r="270" spans="1:18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42536.760405092587</v>
      </c>
      <c r="J270">
        <v>42506.760405092587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</row>
    <row r="271" spans="1:18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42402.693055555559</v>
      </c>
      <c r="J271">
        <v>42372.693055555559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</row>
    <row r="272" spans="1:18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42158.290972222225</v>
      </c>
      <c r="J272">
        <v>42126.87501157407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</row>
    <row r="273" spans="1:18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42111.666666666672</v>
      </c>
      <c r="J273">
        <v>42087.768055555556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</row>
    <row r="274" spans="1:18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42473.802361111113</v>
      </c>
      <c r="J274">
        <v>42443.802361111113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</row>
    <row r="275" spans="1:18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42142.249814814815</v>
      </c>
      <c r="J275">
        <v>42121.249814814815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</row>
    <row r="276" spans="1:18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42303.009224537032</v>
      </c>
      <c r="J276">
        <v>42268.009224537032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</row>
    <row r="277" spans="1:18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41868.21597222222</v>
      </c>
      <c r="J277">
        <v>41848.866157407407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</row>
    <row r="278" spans="1:18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42700.25</v>
      </c>
      <c r="J278">
        <v>42689.214988425927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</row>
    <row r="279" spans="1:18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42624.846828703703</v>
      </c>
      <c r="J279">
        <v>42584.846828703703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</row>
    <row r="280" spans="1:18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42523.916666666672</v>
      </c>
      <c r="J280">
        <v>42511.741944444446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</row>
    <row r="281" spans="1:18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42186.290972222225</v>
      </c>
      <c r="J281">
        <v>42132.036168981482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</row>
    <row r="282" spans="1:18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42436.207638888889</v>
      </c>
      <c r="J282">
        <v>42419.919421296298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</row>
    <row r="283" spans="1:18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42445.165972222225</v>
      </c>
      <c r="J283">
        <v>42430.839398148149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</row>
    <row r="284" spans="1:18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42327.790405092594</v>
      </c>
      <c r="J284">
        <v>42297.748738425929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</row>
    <row r="285" spans="1:18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41772.166666666664</v>
      </c>
      <c r="J285">
        <v>41760.935706018521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</row>
    <row r="286" spans="1:18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41874.734259259261</v>
      </c>
      <c r="J286">
        <v>41829.734259259261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</row>
    <row r="287" spans="1:18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42521.92288194444</v>
      </c>
      <c r="J287">
        <v>42491.92288194444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</row>
    <row r="288" spans="1:18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41964.204861111109</v>
      </c>
      <c r="J288">
        <v>41950.859560185185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</row>
    <row r="289" spans="1:18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41822.62090277778</v>
      </c>
      <c r="J289">
        <v>41802.62090277778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</row>
    <row r="290" spans="1:18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41794.207638888889</v>
      </c>
      <c r="J290">
        <v>41781.096203703702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</row>
    <row r="291" spans="1:18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42037.207638888889</v>
      </c>
      <c r="J291">
        <v>42020.846666666665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</row>
    <row r="292" spans="1:18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42155.772812499999</v>
      </c>
      <c r="J292">
        <v>42125.772812499999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</row>
    <row r="293" spans="1:18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41890.125</v>
      </c>
      <c r="J293">
        <v>41856.010069444441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</row>
    <row r="294" spans="1:18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41914.597916666666</v>
      </c>
      <c r="J294">
        <v>41893.783553240741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</row>
    <row r="295" spans="1:18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41911.361342592594</v>
      </c>
      <c r="J295">
        <v>41881.361342592594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</row>
    <row r="296" spans="1:18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41895.166666666664</v>
      </c>
      <c r="J296">
        <v>41880.76357638889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</row>
    <row r="297" spans="1:18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42225.666666666672</v>
      </c>
      <c r="J297">
        <v>42214.6956712963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</row>
    <row r="298" spans="1:18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42488.249305555553</v>
      </c>
      <c r="J298">
        <v>42460.335312499999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</row>
    <row r="299" spans="1:18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42196.165972222225</v>
      </c>
      <c r="J299">
        <v>42167.023206018523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</row>
    <row r="300" spans="1:18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42198.041666666672</v>
      </c>
      <c r="J300">
        <v>42177.761782407411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</row>
    <row r="301" spans="1:18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42551.654328703706</v>
      </c>
      <c r="J301">
        <v>42521.654328703706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</row>
    <row r="302" spans="1:18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41900.165972222225</v>
      </c>
      <c r="J302">
        <v>41884.599849537037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</row>
    <row r="303" spans="1:18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42319.802858796298</v>
      </c>
      <c r="J303">
        <v>42289.761192129634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</row>
    <row r="304" spans="1:18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42278.6252662037</v>
      </c>
      <c r="J304">
        <v>42243.6252662037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</row>
    <row r="305" spans="1:18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42621.756041666667</v>
      </c>
      <c r="J305">
        <v>42600.756041666667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</row>
    <row r="306" spans="1:18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41889.599791666667</v>
      </c>
      <c r="J306">
        <v>41829.599791666667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</row>
    <row r="307" spans="1:18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42070.831678240742</v>
      </c>
      <c r="J307">
        <v>42040.831678240742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</row>
    <row r="308" spans="1:18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42105.807395833333</v>
      </c>
      <c r="J308">
        <v>42075.807395833333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</row>
    <row r="309" spans="1:18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42095.165972222225</v>
      </c>
      <c r="J309">
        <v>42073.660694444443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</row>
    <row r="310" spans="1:18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42504.165972222225</v>
      </c>
      <c r="J310">
        <v>42480.078715277778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</row>
    <row r="311" spans="1:18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42434.041666666672</v>
      </c>
      <c r="J311">
        <v>42411.942291666666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</row>
    <row r="312" spans="1:18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41781.921527777777</v>
      </c>
      <c r="J312">
        <v>41753.515856481477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</row>
    <row r="313" spans="1:18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42228</v>
      </c>
      <c r="J313">
        <v>42196.028703703705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</row>
    <row r="314" spans="1:18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42046.708333333328</v>
      </c>
      <c r="J314">
        <v>42016.050451388888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</row>
    <row r="315" spans="1:18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41764.276747685188</v>
      </c>
      <c r="J315">
        <v>41730.276747685188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</row>
    <row r="316" spans="1:18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42221.775000000001</v>
      </c>
      <c r="J316">
        <v>42203.680300925931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</row>
    <row r="317" spans="1:18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42004.743148148147</v>
      </c>
      <c r="J317">
        <v>41974.743148148147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</row>
    <row r="318" spans="1:18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41899.740671296298</v>
      </c>
      <c r="J318">
        <v>41869.740671296298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</row>
    <row r="319" spans="1:18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42012.688611111109</v>
      </c>
      <c r="J319">
        <v>41982.688611111109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</row>
    <row r="320" spans="1:18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42004.291666666672</v>
      </c>
      <c r="J320">
        <v>41976.331979166665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</row>
    <row r="321" spans="1:18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41956.984351851846</v>
      </c>
      <c r="J321">
        <v>41926.942685185189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</row>
    <row r="322" spans="1:18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42593.165972222225</v>
      </c>
      <c r="J322">
        <v>42561.783877314811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</row>
    <row r="323" spans="1:18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42709.590902777782</v>
      </c>
      <c r="J323">
        <v>42649.54923611111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</row>
    <row r="324" spans="1:18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42120.26944444445</v>
      </c>
      <c r="J324">
        <v>42093.786840277782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</row>
    <row r="325" spans="1:18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42064.207638888889</v>
      </c>
      <c r="J325">
        <v>42026.176180555558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</row>
    <row r="326" spans="1:18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42465.095856481479</v>
      </c>
      <c r="J326">
        <v>42451.095856481479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</row>
    <row r="327" spans="1:18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42478.384317129632</v>
      </c>
      <c r="J327">
        <v>42418.425983796296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</row>
    <row r="328" spans="1:18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41994.716319444444</v>
      </c>
      <c r="J328">
        <v>41964.716319444444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</row>
    <row r="329" spans="1:18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42636.697569444441</v>
      </c>
      <c r="J329">
        <v>42576.697569444441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</row>
    <row r="330" spans="1:18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42150.647534722222</v>
      </c>
      <c r="J330">
        <v>42125.647534722222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</row>
    <row r="331" spans="1:18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42028.207638888889</v>
      </c>
      <c r="J331">
        <v>42003.948425925926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</row>
    <row r="332" spans="1:18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42046.207638888889</v>
      </c>
      <c r="J332">
        <v>41988.829942129625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</row>
    <row r="333" spans="1:18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42009.851388888885</v>
      </c>
      <c r="J333">
        <v>41974.898599537039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</row>
    <row r="334" spans="1:18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42617.066921296297</v>
      </c>
      <c r="J334">
        <v>42592.066921296297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</row>
    <row r="335" spans="1:18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42076.290972222225</v>
      </c>
      <c r="J335">
        <v>42050.008368055554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</row>
    <row r="336" spans="1:18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42432.249305555553</v>
      </c>
      <c r="J336">
        <v>42417.585532407407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</row>
    <row r="337" spans="1:18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41885.207638888889</v>
      </c>
      <c r="J337">
        <v>41866.79886574074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</row>
    <row r="338" spans="1:18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42246</v>
      </c>
      <c r="J338">
        <v>42220.79487268519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</row>
    <row r="339" spans="1:18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42656.849120370374</v>
      </c>
      <c r="J339">
        <v>42628.849120370374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</row>
    <row r="340" spans="1:18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42507.894432870366</v>
      </c>
      <c r="J340">
        <v>42447.894432870366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</row>
    <row r="341" spans="1:18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42313.906018518523</v>
      </c>
      <c r="J341">
        <v>42283.864351851851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</row>
    <row r="342" spans="1:18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42489.290972222225</v>
      </c>
      <c r="J342">
        <v>42483.015694444446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</row>
    <row r="343" spans="1:18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41818.58997685185</v>
      </c>
      <c r="J343">
        <v>41788.58997685185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</row>
    <row r="344" spans="1:18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42174.041851851856</v>
      </c>
      <c r="J344">
        <v>42144.041851851856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</row>
    <row r="345" spans="1:18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42693.916666666672</v>
      </c>
      <c r="J345">
        <v>42661.132245370369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</row>
    <row r="346" spans="1:18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42068.166666666672</v>
      </c>
      <c r="J346">
        <v>42037.938206018516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</row>
    <row r="347" spans="1:18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42643.875</v>
      </c>
      <c r="J347">
        <v>42619.935694444444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</row>
    <row r="348" spans="1:18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41910.140972222223</v>
      </c>
      <c r="J348">
        <v>41877.221886574072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</row>
    <row r="349" spans="1:18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41846.291666666664</v>
      </c>
      <c r="J349">
        <v>41828.736921296295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</row>
    <row r="350" spans="1:18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42605.774189814816</v>
      </c>
      <c r="J350">
        <v>42545.774189814816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</row>
    <row r="351" spans="1:18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42511.165972222225</v>
      </c>
      <c r="J351">
        <v>42460.741747685184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</row>
    <row r="352" spans="1:18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41917.292187500003</v>
      </c>
      <c r="J352">
        <v>41887.292187500003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</row>
    <row r="353" spans="1:18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41861.665972222225</v>
      </c>
      <c r="J353">
        <v>41828.646319444444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</row>
    <row r="354" spans="1:18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42203.290972222225</v>
      </c>
      <c r="J354">
        <v>42173.803217592591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</row>
    <row r="355" spans="1:18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41822.165972222225</v>
      </c>
      <c r="J355">
        <v>41775.858564814815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</row>
    <row r="356" spans="1:18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42082.610416666663</v>
      </c>
      <c r="J356">
        <v>42055.277199074073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</row>
    <row r="357" spans="1:18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42470.166666666672</v>
      </c>
      <c r="J357">
        <v>42447.896666666667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</row>
    <row r="358" spans="1:18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42537.248715277776</v>
      </c>
      <c r="J358">
        <v>42523.248715277776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</row>
    <row r="359" spans="1:18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41844.291666666664</v>
      </c>
      <c r="J359">
        <v>41822.90488425926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</row>
    <row r="360" spans="1:18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42208.772916666669</v>
      </c>
      <c r="J360">
        <v>42185.556157407409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</row>
    <row r="361" spans="1:18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41841.165972222225</v>
      </c>
      <c r="J361">
        <v>41820.62809027778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</row>
    <row r="362" spans="1:18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41894.815787037034</v>
      </c>
      <c r="J362">
        <v>41876.815787037034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</row>
    <row r="363" spans="1:18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41823.165972222225</v>
      </c>
      <c r="J363">
        <v>41802.574282407411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</row>
    <row r="364" spans="1:18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41821.207638888889</v>
      </c>
      <c r="J364">
        <v>41786.761354166665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</row>
    <row r="365" spans="1:18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42648.454097222224</v>
      </c>
      <c r="J365">
        <v>42627.454097222224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</row>
    <row r="366" spans="1:18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42384.651504629626</v>
      </c>
      <c r="J366">
        <v>42374.651504629626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</row>
    <row r="367" spans="1:18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41806.290972222225</v>
      </c>
      <c r="J367">
        <v>41772.685393518521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</row>
    <row r="368" spans="1:18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42663.116851851853</v>
      </c>
      <c r="J368">
        <v>42633.116851851853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</row>
    <row r="369" spans="1:18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42249.180393518516</v>
      </c>
      <c r="J369">
        <v>42219.180393518516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</row>
    <row r="370" spans="1:18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41778.875</v>
      </c>
      <c r="J370">
        <v>41753.593275462961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</row>
    <row r="371" spans="1:18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42245.165972222225</v>
      </c>
      <c r="J371">
        <v>42230.662731481483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</row>
    <row r="372" spans="1:18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41817.218229166669</v>
      </c>
      <c r="J372">
        <v>41787.218229166669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</row>
    <row r="373" spans="1:18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42176.934027777781</v>
      </c>
      <c r="J373">
        <v>42147.826840277776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</row>
    <row r="374" spans="1:18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41970.639849537038</v>
      </c>
      <c r="J374">
        <v>41940.598182870366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</row>
    <row r="375" spans="1:18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42065.207638888889</v>
      </c>
      <c r="J375">
        <v>42020.700567129628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</row>
    <row r="376" spans="1:18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41901</v>
      </c>
      <c r="J376">
        <v>41891.96503472222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</row>
    <row r="377" spans="1:18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42527.083333333328</v>
      </c>
      <c r="J377">
        <v>42490.133877314816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</row>
    <row r="378" spans="1:18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42015.870486111111</v>
      </c>
      <c r="J378">
        <v>41995.870486111111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</row>
    <row r="379" spans="1:18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42431.806562500002</v>
      </c>
      <c r="J379">
        <v>42401.806562500002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</row>
    <row r="380" spans="1:18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41927.602037037039</v>
      </c>
      <c r="J380">
        <v>41897.602037037039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</row>
    <row r="381" spans="1:18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41912.666666666664</v>
      </c>
      <c r="J381">
        <v>41882.585648148146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</row>
    <row r="382" spans="1:18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42595.290972222225</v>
      </c>
      <c r="J382">
        <v>42556.504490740743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</row>
    <row r="383" spans="1:18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41813.75</v>
      </c>
      <c r="J383">
        <v>41792.542986111112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</row>
    <row r="384" spans="1:18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41894.913761574076</v>
      </c>
      <c r="J384">
        <v>41879.913761574076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</row>
    <row r="385" spans="1:18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42573.226388888885</v>
      </c>
      <c r="J385">
        <v>42552.048356481479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</row>
    <row r="386" spans="1:18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41824.142199074078</v>
      </c>
      <c r="J386">
        <v>41810.142199074078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</row>
    <row r="387" spans="1:18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42097.576249999998</v>
      </c>
      <c r="J387">
        <v>42072.576249999998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</row>
    <row r="388" spans="1:18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41805.666666666664</v>
      </c>
      <c r="J388">
        <v>41779.724224537036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</row>
    <row r="389" spans="1:18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42155.290972222225</v>
      </c>
      <c r="J389">
        <v>42134.172071759254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</row>
    <row r="390" spans="1:18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42525.738032407404</v>
      </c>
      <c r="J390">
        <v>42505.738032407404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</row>
    <row r="391" spans="1:18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42150.165972222225</v>
      </c>
      <c r="J391">
        <v>42118.556331018517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</row>
    <row r="392" spans="1:18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42390.887835648144</v>
      </c>
      <c r="J392">
        <v>42360.887835648144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</row>
    <row r="393" spans="1:18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42187.993125000001</v>
      </c>
      <c r="J393">
        <v>42165.993125000001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</row>
    <row r="394" spans="1:18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41948.977824074071</v>
      </c>
      <c r="J394">
        <v>41927.936157407406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</row>
    <row r="395" spans="1:18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42489.875</v>
      </c>
      <c r="J395">
        <v>42462.140868055554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</row>
    <row r="396" spans="1:18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42663.204861111109</v>
      </c>
      <c r="J396">
        <v>42632.348310185189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</row>
    <row r="397" spans="1:18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42084.807384259257</v>
      </c>
      <c r="J397">
        <v>42054.849050925928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</row>
    <row r="398" spans="1:18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42535.904861111107</v>
      </c>
      <c r="J398">
        <v>42497.275706018518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</row>
    <row r="399" spans="1:18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42095.165972222225</v>
      </c>
      <c r="J399">
        <v>42058.904074074075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</row>
    <row r="400" spans="1:18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41837.690081018518</v>
      </c>
      <c r="J400">
        <v>41807.690081018518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</row>
    <row r="401" spans="1:18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42301.165972222225</v>
      </c>
      <c r="J401">
        <v>42284.69694444444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</row>
    <row r="402" spans="1:18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42075.800717592589</v>
      </c>
      <c r="J402">
        <v>42045.84238425926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</row>
    <row r="403" spans="1:18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42202.876388888893</v>
      </c>
      <c r="J403">
        <v>42184.209537037037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</row>
    <row r="404" spans="1:18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42373.180636574078</v>
      </c>
      <c r="J404">
        <v>42341.180636574078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</row>
    <row r="405" spans="1:18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42205.165972222225</v>
      </c>
      <c r="J405">
        <v>42170.910231481481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</row>
    <row r="406" spans="1:18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42172.069606481484</v>
      </c>
      <c r="J406">
        <v>42151.069606481484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</row>
    <row r="407" spans="1:18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42004.569293981476</v>
      </c>
      <c r="J407">
        <v>41944.527627314819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</row>
    <row r="408" spans="1:18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42613.865405092598</v>
      </c>
      <c r="J408">
        <v>42593.865405092598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</row>
    <row r="409" spans="1:18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42517.740868055553</v>
      </c>
      <c r="J409">
        <v>42503.740868055553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</row>
    <row r="410" spans="1:18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41948.890567129631</v>
      </c>
      <c r="J410">
        <v>41927.848900462966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</row>
    <row r="411" spans="1:18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42420.114988425921</v>
      </c>
      <c r="J411">
        <v>42375.114988425921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</row>
    <row r="412" spans="1:18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42585.172916666663</v>
      </c>
      <c r="J412">
        <v>42553.926527777774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</row>
    <row r="413" spans="1:18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42215.142638888894</v>
      </c>
      <c r="J413">
        <v>42155.142638888894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C29E-253F-F94E-B0FD-13439C9E3E6D}">
  <dimension ref="A1:R251"/>
  <sheetViews>
    <sheetView workbookViewId="0">
      <selection activeCell="T12" sqref="T12"/>
    </sheetView>
  </sheetViews>
  <sheetFormatPr baseColWidth="10" defaultRowHeight="15" x14ac:dyDescent="0.2"/>
  <cols>
    <col min="18" max="18" width="10.5" bestFit="1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42534.166666666672</v>
      </c>
      <c r="J2">
        <v>42492.737847222219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8385</v>
      </c>
      <c r="Q2" t="s">
        <v>8315</v>
      </c>
      <c r="R2" t="s">
        <v>8316</v>
      </c>
    </row>
    <row r="3" spans="1:18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42163.016585648147</v>
      </c>
      <c r="J3">
        <v>42103.016585648147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</row>
    <row r="4" spans="1:18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42153.692060185189</v>
      </c>
      <c r="J4">
        <v>42108.692060185189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8385</v>
      </c>
      <c r="Q4" t="s">
        <v>8315</v>
      </c>
      <c r="R4" t="s">
        <v>8316</v>
      </c>
    </row>
    <row r="5" spans="1:18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42513.806307870371</v>
      </c>
      <c r="J5">
        <v>42453.806307870371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8385</v>
      </c>
      <c r="Q5" t="s">
        <v>8315</v>
      </c>
      <c r="R5" t="s">
        <v>8316</v>
      </c>
    </row>
    <row r="6" spans="1:18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42153.648831018523</v>
      </c>
      <c r="J6">
        <v>42123.648831018523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</row>
    <row r="7" spans="1:18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41888.007071759261</v>
      </c>
      <c r="J7">
        <v>41858.007071759261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</row>
    <row r="8" spans="1:18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41811.045173611114</v>
      </c>
      <c r="J8">
        <v>41781.045173611114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</row>
    <row r="9" spans="1:18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42398.981944444444</v>
      </c>
      <c r="J9">
        <v>42370.007766203707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</row>
    <row r="10" spans="1:18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42224.898611111115</v>
      </c>
      <c r="J10">
        <v>42165.037581018521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</row>
    <row r="11" spans="1:18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42540.80064814815</v>
      </c>
      <c r="J11">
        <v>42480.80064814815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</row>
    <row r="12" spans="1:18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41814.789687500001</v>
      </c>
      <c r="J12">
        <v>41784.789687500001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</row>
    <row r="13" spans="1:18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41891.675034722226</v>
      </c>
      <c r="J13">
        <v>41831.675034722226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</row>
    <row r="14" spans="1:18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42010.114108796297</v>
      </c>
      <c r="J14">
        <v>41950.114108796297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8385</v>
      </c>
      <c r="Q14" t="s">
        <v>8315</v>
      </c>
      <c r="R14" t="s">
        <v>8316</v>
      </c>
    </row>
    <row r="15" spans="1:18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42657.916666666672</v>
      </c>
      <c r="J15">
        <v>42627.955104166671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</row>
    <row r="16" spans="1:18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42555.166666666672</v>
      </c>
      <c r="J16">
        <v>42531.195277777777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</row>
    <row r="17" spans="1:18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42648.827013888891</v>
      </c>
      <c r="J17">
        <v>42618.827013888891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</row>
    <row r="18" spans="1:18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42570.593530092592</v>
      </c>
      <c r="J18">
        <v>42540.593530092592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</row>
    <row r="19" spans="1:18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41776.189409722225</v>
      </c>
      <c r="J19">
        <v>41746.189409722225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</row>
    <row r="20" spans="1:18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41994.738576388889</v>
      </c>
      <c r="J20">
        <v>41974.738576388889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</row>
    <row r="21" spans="1:18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42175.11618055556</v>
      </c>
      <c r="J21">
        <v>42115.11618055556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8385</v>
      </c>
      <c r="Q21" t="s">
        <v>8315</v>
      </c>
      <c r="R21" t="s">
        <v>8316</v>
      </c>
    </row>
    <row r="22" spans="1:18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42032.817488425921</v>
      </c>
      <c r="J22">
        <v>42002.817488425921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</row>
    <row r="23" spans="1:18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42752.84474537037</v>
      </c>
      <c r="J23">
        <v>42722.84474537037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</row>
    <row r="24" spans="1:18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42495.128391203703</v>
      </c>
      <c r="J24">
        <v>42465.128391203703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</row>
    <row r="25" spans="1:18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42201.743969907402</v>
      </c>
      <c r="J25">
        <v>42171.743969907402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8385</v>
      </c>
      <c r="Q25" t="s">
        <v>8315</v>
      </c>
      <c r="R25" t="s">
        <v>8316</v>
      </c>
    </row>
    <row r="26" spans="1:18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42704.708333333328</v>
      </c>
      <c r="J26">
        <v>42672.955138888894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</row>
    <row r="27" spans="1:18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42389.725243055553</v>
      </c>
      <c r="J27">
        <v>42359.725243055553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</row>
    <row r="28" spans="1:18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42236.711805555555</v>
      </c>
      <c r="J28">
        <v>42192.905694444446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</row>
    <row r="29" spans="1:18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41976.639305555553</v>
      </c>
      <c r="J29">
        <v>41916.597638888888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8385</v>
      </c>
      <c r="Q29" t="s">
        <v>8315</v>
      </c>
      <c r="R29" t="s">
        <v>8316</v>
      </c>
    </row>
    <row r="30" spans="1:18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42491.596273148149</v>
      </c>
      <c r="J30">
        <v>42461.596273148149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</row>
    <row r="31" spans="1:18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42406.207638888889</v>
      </c>
      <c r="J31">
        <v>42370.90320601852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</row>
    <row r="32" spans="1:18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41978.727256944447</v>
      </c>
      <c r="J32">
        <v>41948.727256944447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</row>
    <row r="33" spans="1:18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42077.034733796296</v>
      </c>
      <c r="J33">
        <v>42047.07640046296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</row>
    <row r="34" spans="1:18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42266.165972222225</v>
      </c>
      <c r="J34">
        <v>42261.632916666669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</row>
    <row r="35" spans="1:18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42015.427361111113</v>
      </c>
      <c r="J35">
        <v>41985.427361111113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</row>
    <row r="36" spans="1:18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41930.207638888889</v>
      </c>
      <c r="J36">
        <v>41922.535185185188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8385</v>
      </c>
      <c r="Q36" t="s">
        <v>8315</v>
      </c>
      <c r="R36" t="s">
        <v>8316</v>
      </c>
    </row>
    <row r="37" spans="1:18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41880.863252314812</v>
      </c>
      <c r="J37">
        <v>41850.863252314812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</row>
    <row r="38" spans="1:18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41860.125</v>
      </c>
      <c r="J38">
        <v>41831.742962962962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</row>
    <row r="39" spans="1:18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42475.84175925926</v>
      </c>
      <c r="J39">
        <v>42415.883425925931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</row>
    <row r="40" spans="1:18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41876.875</v>
      </c>
      <c r="J40">
        <v>41869.714166666665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</row>
    <row r="41" spans="1:18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42013.083333333328</v>
      </c>
      <c r="J41">
        <v>41953.773090277777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</row>
    <row r="42" spans="1:18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42097.944618055553</v>
      </c>
      <c r="J42">
        <v>42037.986284722225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t="s">
        <v>8315</v>
      </c>
      <c r="R42" t="s">
        <v>8316</v>
      </c>
    </row>
    <row r="43" spans="1:18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41812.875</v>
      </c>
      <c r="J43">
        <v>41811.555462962962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</row>
    <row r="44" spans="1:18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42716.25</v>
      </c>
      <c r="J44">
        <v>42701.908807870372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</row>
    <row r="45" spans="1:18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42288.645196759258</v>
      </c>
      <c r="J45">
        <v>42258.646504629629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</row>
    <row r="46" spans="1:18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42308.664965277778</v>
      </c>
      <c r="J46">
        <v>42278.664965277778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</row>
    <row r="47" spans="1:18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42575.078217592592</v>
      </c>
      <c r="J47">
        <v>42515.078217592592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8385</v>
      </c>
      <c r="Q47" t="s">
        <v>8315</v>
      </c>
      <c r="R47" t="s">
        <v>8316</v>
      </c>
    </row>
    <row r="48" spans="1:18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41860.234166666669</v>
      </c>
      <c r="J48">
        <v>41830.234166666669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</row>
    <row r="49" spans="1:18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42042.904386574075</v>
      </c>
      <c r="J49">
        <v>41982.904386574075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</row>
    <row r="50" spans="1:18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42240.439768518518</v>
      </c>
      <c r="J50">
        <v>42210.439768518518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</row>
    <row r="51" spans="1:18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42256.166874999995</v>
      </c>
      <c r="J51">
        <v>42196.166874999995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</row>
    <row r="52" spans="1:18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42620.056863425925</v>
      </c>
      <c r="J52">
        <v>42606.056863425925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</row>
    <row r="53" spans="1:18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42217.041666666672</v>
      </c>
      <c r="J53">
        <v>42199.648912037039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</row>
    <row r="54" spans="1:18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42504.877743055556</v>
      </c>
      <c r="J54">
        <v>42444.877743055556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</row>
    <row r="55" spans="1:18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42529.73170138889</v>
      </c>
      <c r="J55">
        <v>42499.73170138889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</row>
    <row r="56" spans="1:18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41968.823611111111</v>
      </c>
      <c r="J56">
        <v>41929.266215277778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</row>
    <row r="57" spans="1:18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42182.768819444449</v>
      </c>
      <c r="J57">
        <v>42142.768819444449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</row>
    <row r="58" spans="1:18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42384.131643518514</v>
      </c>
      <c r="J58">
        <v>42354.131643518514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</row>
    <row r="59" spans="1:18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41888.922905092593</v>
      </c>
      <c r="J59">
        <v>41828.922905092593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</row>
    <row r="60" spans="1:18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42263.234340277777</v>
      </c>
      <c r="J60">
        <v>42245.234340277777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</row>
    <row r="61" spans="1:18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42306.629710648151</v>
      </c>
      <c r="J61">
        <v>42278.629710648151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</row>
    <row r="62" spans="1:18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41856.61954861111</v>
      </c>
      <c r="J62">
        <v>41826.61954861111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</row>
    <row r="63" spans="1:18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42235.171018518522</v>
      </c>
      <c r="J63">
        <v>42205.171018518522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</row>
    <row r="64" spans="1:18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42086.16333333333</v>
      </c>
      <c r="J64">
        <v>42041.205000000002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</row>
    <row r="65" spans="1:18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42233.677766203706</v>
      </c>
      <c r="J65">
        <v>42203.677766203706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</row>
    <row r="66" spans="1:18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42014.140972222223</v>
      </c>
      <c r="J66">
        <v>41983.752847222218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</row>
    <row r="67" spans="1:18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42112.9375</v>
      </c>
      <c r="J67">
        <v>42103.024398148147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t="s">
        <v>8315</v>
      </c>
      <c r="R67" t="s">
        <v>8316</v>
      </c>
    </row>
    <row r="68" spans="1:18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42149.901574074072</v>
      </c>
      <c r="J68">
        <v>42089.901574074072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</row>
    <row r="69" spans="1:18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42320.290972222225</v>
      </c>
      <c r="J69">
        <v>42297.691006944442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</row>
    <row r="70" spans="1:18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41863.079143518517</v>
      </c>
      <c r="J70">
        <v>41833.089756944442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</row>
    <row r="71" spans="1:18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42355.920717592591</v>
      </c>
      <c r="J71">
        <v>42325.920717592591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t="s">
        <v>8315</v>
      </c>
      <c r="R71" t="s">
        <v>8316</v>
      </c>
    </row>
    <row r="72" spans="1:18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41888.214629629627</v>
      </c>
      <c r="J72">
        <v>41858.214629629627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</row>
    <row r="73" spans="1:18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41823.710231481484</v>
      </c>
      <c r="J73">
        <v>41793.710231481484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t="s">
        <v>8315</v>
      </c>
      <c r="R73" t="s">
        <v>8316</v>
      </c>
    </row>
    <row r="74" spans="1:18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41825.165972222225</v>
      </c>
      <c r="J74">
        <v>41793.814259259263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t="s">
        <v>8315</v>
      </c>
      <c r="R74" t="s">
        <v>8316</v>
      </c>
    </row>
    <row r="75" spans="1:18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41861.697939814811</v>
      </c>
      <c r="J75">
        <v>41831.697939814811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</row>
    <row r="76" spans="1:18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42651.389340277776</v>
      </c>
      <c r="J76">
        <v>42621.389340277776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</row>
    <row r="77" spans="1:18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41840.785729166666</v>
      </c>
      <c r="J77">
        <v>41780.785729166666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</row>
    <row r="78" spans="1:18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41791.072500000002</v>
      </c>
      <c r="J78">
        <v>41766.072500000002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</row>
    <row r="79" spans="1:18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41793.290972222225</v>
      </c>
      <c r="J79">
        <v>41766.617291666669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</row>
    <row r="80" spans="1:18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42278.627013888894</v>
      </c>
      <c r="J80">
        <v>42248.627013888894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</row>
    <row r="81" spans="1:18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41916.290972222225</v>
      </c>
      <c r="J81">
        <v>41885.221550925926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</row>
    <row r="82" spans="1:18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42204.224432870367</v>
      </c>
      <c r="J82">
        <v>42159.224432870367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</row>
    <row r="83" spans="1:18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42295.817002314812</v>
      </c>
      <c r="J83">
        <v>42265.817002314812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</row>
    <row r="84" spans="1:18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42005.124340277776</v>
      </c>
      <c r="J84">
        <v>41975.124340277776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</row>
    <row r="85" spans="1:18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42090.149027777778</v>
      </c>
      <c r="J85">
        <v>42065.190694444449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</row>
    <row r="86" spans="1:18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41883.84002314815</v>
      </c>
      <c r="J86">
        <v>41848.84002314815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</row>
    <row r="87" spans="1:18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42133.884930555556</v>
      </c>
      <c r="J87">
        <v>42103.884930555556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</row>
    <row r="88" spans="1:18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42089.929062499999</v>
      </c>
      <c r="J88">
        <v>42059.970729166671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</row>
    <row r="89" spans="1:18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42071.701423611114</v>
      </c>
      <c r="J89">
        <v>42041.743090277778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</row>
    <row r="90" spans="1:18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41852.716666666667</v>
      </c>
      <c r="J90">
        <v>41829.73715277778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</row>
    <row r="91" spans="1:18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41815.875</v>
      </c>
      <c r="J91">
        <v>41789.893599537041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</row>
    <row r="92" spans="1:18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41863.660995370374</v>
      </c>
      <c r="J92">
        <v>41833.660995370374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</row>
    <row r="93" spans="1:18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41955.907638888893</v>
      </c>
      <c r="J93">
        <v>41914.590011574073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</row>
    <row r="94" spans="1:18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42625.707638888889</v>
      </c>
      <c r="J94">
        <v>42611.261064814811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</row>
    <row r="95" spans="1:18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42313.674826388888</v>
      </c>
      <c r="J95">
        <v>42253.633159722223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t="s">
        <v>8315</v>
      </c>
      <c r="R95" t="s">
        <v>8316</v>
      </c>
    </row>
    <row r="96" spans="1:18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42325.933495370366</v>
      </c>
      <c r="J96">
        <v>42295.891828703709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</row>
    <row r="97" spans="1:18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42452.145138888889</v>
      </c>
      <c r="J97">
        <v>42402.947002314817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</row>
    <row r="98" spans="1:18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42539.814108796301</v>
      </c>
      <c r="J98">
        <v>42509.814108796301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</row>
    <row r="99" spans="1:18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42008.976388888885</v>
      </c>
      <c r="J99">
        <v>41977.004976851851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</row>
    <row r="100" spans="1:18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42231.758611111116</v>
      </c>
      <c r="J100">
        <v>42171.758611111116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</row>
    <row r="101" spans="1:18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42086.207638888889</v>
      </c>
      <c r="J101">
        <v>42056.1324537037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</row>
    <row r="102" spans="1:18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41875.291666666664</v>
      </c>
      <c r="J102">
        <v>41867.652280092589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t="s">
        <v>8315</v>
      </c>
      <c r="R102" t="s">
        <v>8316</v>
      </c>
    </row>
    <row r="103" spans="1:18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41821.25</v>
      </c>
      <c r="J103">
        <v>41779.657870370371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</row>
    <row r="104" spans="1:18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42710.207638888889</v>
      </c>
      <c r="J104">
        <v>42679.958472222221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</row>
    <row r="105" spans="1:18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42063.250208333338</v>
      </c>
      <c r="J105">
        <v>42032.250208333338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</row>
    <row r="106" spans="1:18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41807.191875000004</v>
      </c>
      <c r="J106">
        <v>41793.191875000004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</row>
    <row r="107" spans="1:18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41863.775011574078</v>
      </c>
      <c r="J107">
        <v>41843.775011574078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</row>
    <row r="108" spans="1:18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42166.092488425929</v>
      </c>
      <c r="J108">
        <v>42136.092488425929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</row>
    <row r="109" spans="1:18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42357.826377314814</v>
      </c>
      <c r="J109">
        <v>42317.826377314814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</row>
    <row r="110" spans="1:18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42230.818055555559</v>
      </c>
      <c r="J110">
        <v>42186.01116898148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t="s">
        <v>8315</v>
      </c>
      <c r="R110" t="s">
        <v>8316</v>
      </c>
    </row>
    <row r="111" spans="1:18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42109.211111111115</v>
      </c>
      <c r="J111">
        <v>42095.229166666672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</row>
    <row r="112" spans="1:18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41938.838888888888</v>
      </c>
      <c r="J112">
        <v>41906.819513888891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</row>
    <row r="113" spans="1:18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41849.135370370372</v>
      </c>
      <c r="J113">
        <v>41834.135370370372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</row>
    <row r="114" spans="1:18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41893.359282407408</v>
      </c>
      <c r="J114">
        <v>41863.359282407408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</row>
    <row r="115" spans="1:18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42254.756909722222</v>
      </c>
      <c r="J115">
        <v>42224.756909722222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</row>
    <row r="116" spans="1:18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41969.853900462964</v>
      </c>
      <c r="J116">
        <v>41939.8122337963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</row>
    <row r="117" spans="1:18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42119.190972222219</v>
      </c>
      <c r="J117">
        <v>42059.270023148143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</row>
    <row r="118" spans="1:18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42338.252881944441</v>
      </c>
      <c r="J118">
        <v>42308.211215277777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</row>
    <row r="119" spans="1:18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42065.958333333328</v>
      </c>
      <c r="J119">
        <v>42020.768634259264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</row>
    <row r="120" spans="1:18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41816.959745370368</v>
      </c>
      <c r="J120">
        <v>41786.959745370368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</row>
    <row r="121" spans="1:18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41850.870821759258</v>
      </c>
      <c r="J121">
        <v>41820.870821759258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</row>
    <row r="122" spans="1:18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42293.207638888889</v>
      </c>
      <c r="J122">
        <v>42265.683182870373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</row>
    <row r="123" spans="1:18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42631.827141203699</v>
      </c>
      <c r="J123">
        <v>42601.827141203699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</row>
    <row r="124" spans="1:18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42253.151701388888</v>
      </c>
      <c r="J124">
        <v>42228.151701388888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t="s">
        <v>8315</v>
      </c>
      <c r="R124" t="s">
        <v>8316</v>
      </c>
    </row>
    <row r="125" spans="1:18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42445.126898148148</v>
      </c>
      <c r="J125">
        <v>42415.168564814812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</row>
    <row r="126" spans="1:18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42568.029861111107</v>
      </c>
      <c r="J126">
        <v>42538.968310185184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</row>
    <row r="127" spans="1:18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42278.541666666672</v>
      </c>
      <c r="J127">
        <v>42233.671747685185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</row>
    <row r="128" spans="1:18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42705.304629629631</v>
      </c>
      <c r="J128">
        <v>42675.262962962966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t="s">
        <v>8315</v>
      </c>
      <c r="R128" t="s">
        <v>8316</v>
      </c>
    </row>
    <row r="129" spans="1:18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42562.631481481483</v>
      </c>
      <c r="J129">
        <v>42534.631481481483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</row>
    <row r="130" spans="1:18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42182.905717592592</v>
      </c>
      <c r="J130">
        <v>42151.905717592592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</row>
    <row r="131" spans="1:18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42006.492488425924</v>
      </c>
      <c r="J131">
        <v>41961.492488425924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</row>
    <row r="132" spans="1:18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41968.041666666672</v>
      </c>
      <c r="J132">
        <v>41940.587233796294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</row>
    <row r="133" spans="1:18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42171.904097222221</v>
      </c>
      <c r="J133">
        <v>42111.904097222221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t="s">
        <v>8315</v>
      </c>
      <c r="R133" t="s">
        <v>8316</v>
      </c>
    </row>
    <row r="134" spans="1:18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42310.701388888891</v>
      </c>
      <c r="J134">
        <v>42279.778564814813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</row>
    <row r="135" spans="1:18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42243.662905092591</v>
      </c>
      <c r="J135">
        <v>42213.662905092591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t="s">
        <v>8315</v>
      </c>
      <c r="R135" t="s">
        <v>8316</v>
      </c>
    </row>
    <row r="136" spans="1:18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42139.801712962959</v>
      </c>
      <c r="J136">
        <v>42109.801712962959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</row>
    <row r="137" spans="1:18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42063.333333333328</v>
      </c>
      <c r="J137">
        <v>42031.833587962959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</row>
    <row r="138" spans="1:18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42645.142870370371</v>
      </c>
      <c r="J138">
        <v>42615.142870370371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</row>
    <row r="139" spans="1:18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42468.774305555555</v>
      </c>
      <c r="J139">
        <v>42439.702314814815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</row>
    <row r="140" spans="1:18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42303.790393518517</v>
      </c>
      <c r="J140">
        <v>42243.790393518517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</row>
    <row r="141" spans="1:18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42580.978472222225</v>
      </c>
      <c r="J141">
        <v>42550.048449074078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t="s">
        <v>8315</v>
      </c>
      <c r="R141" t="s">
        <v>8316</v>
      </c>
    </row>
    <row r="142" spans="1:18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42336.890520833331</v>
      </c>
      <c r="J142">
        <v>42306.848854166667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</row>
    <row r="143" spans="1:18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42485.013888888891</v>
      </c>
      <c r="J143">
        <v>42457.932025462964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t="s">
        <v>8315</v>
      </c>
      <c r="R143" t="s">
        <v>8316</v>
      </c>
    </row>
    <row r="144" spans="1:18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42559.976319444446</v>
      </c>
      <c r="J144">
        <v>42513.976319444446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</row>
    <row r="145" spans="1:18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41853.583333333336</v>
      </c>
      <c r="J145">
        <v>41816.950370370367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</row>
    <row r="146" spans="1:18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41910.788842592592</v>
      </c>
      <c r="J146">
        <v>41880.788842592592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</row>
    <row r="147" spans="1:18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42372.845555555556</v>
      </c>
      <c r="J147">
        <v>42342.845555555556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</row>
    <row r="148" spans="1:18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42113.680393518516</v>
      </c>
      <c r="J148">
        <v>42053.722060185188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</row>
    <row r="149" spans="1:18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42474.194212962961</v>
      </c>
      <c r="J149">
        <v>42414.235879629632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</row>
    <row r="150" spans="1:18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41844.124305555553</v>
      </c>
      <c r="J150">
        <v>41801.711550925924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</row>
    <row r="151" spans="1:18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42800.290590277778</v>
      </c>
      <c r="J151">
        <v>42770.290590277778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</row>
    <row r="152" spans="1:18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42512.815659722226</v>
      </c>
      <c r="J152">
        <v>42452.815659722226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</row>
    <row r="153" spans="1:18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42611.163194444445</v>
      </c>
      <c r="J153">
        <v>42601.854699074072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</row>
    <row r="154" spans="1:18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42477.863553240742</v>
      </c>
      <c r="J154">
        <v>42447.863553240742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</row>
    <row r="155" spans="1:18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41841.536180555559</v>
      </c>
      <c r="J155">
        <v>41811.536180555559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</row>
    <row r="156" spans="1:18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42041.067523148144</v>
      </c>
      <c r="J156">
        <v>41981.067523148144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</row>
    <row r="157" spans="1:18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42499.166666666672</v>
      </c>
      <c r="J157">
        <v>42469.68414351852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</row>
    <row r="158" spans="1:18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42564.866875</v>
      </c>
      <c r="J158">
        <v>42534.866875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t="s">
        <v>8315</v>
      </c>
      <c r="R158" t="s">
        <v>8316</v>
      </c>
    </row>
    <row r="159" spans="1:18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41852.291666666664</v>
      </c>
      <c r="J159">
        <v>41830.858344907407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</row>
    <row r="160" spans="1:18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42573.788564814815</v>
      </c>
      <c r="J160">
        <v>42543.788564814815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</row>
    <row r="161" spans="1:18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42035.642974537041</v>
      </c>
      <c r="J161">
        <v>41975.642974537041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</row>
    <row r="162" spans="1:18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41825.598923611113</v>
      </c>
      <c r="J162">
        <v>41795.598923611113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</row>
    <row r="163" spans="1:18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42568.179965277777</v>
      </c>
      <c r="J163">
        <v>42508.179965277777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</row>
    <row r="164" spans="1:18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41779.290972222225</v>
      </c>
      <c r="J164">
        <v>41747.86986111111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</row>
    <row r="165" spans="1:18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42420.878472222219</v>
      </c>
      <c r="J165">
        <v>42399.707407407404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</row>
    <row r="166" spans="1:18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42245.08116898148</v>
      </c>
      <c r="J166">
        <v>42230.08116898148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</row>
    <row r="167" spans="1:18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42316.791446759264</v>
      </c>
      <c r="J167">
        <v>42286.749780092592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t="s">
        <v>8315</v>
      </c>
      <c r="R167" t="s">
        <v>8316</v>
      </c>
    </row>
    <row r="168" spans="1:18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42155.644467592589</v>
      </c>
      <c r="J168">
        <v>42125.644467592589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</row>
    <row r="169" spans="1:18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42349.982164351852</v>
      </c>
      <c r="J169">
        <v>42289.94049768518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</row>
    <row r="170" spans="1:18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42137.864722222221</v>
      </c>
      <c r="J170">
        <v>42107.864722222221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</row>
    <row r="171" spans="1:18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41839.389930555553</v>
      </c>
      <c r="J171">
        <v>41809.389930555553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</row>
    <row r="172" spans="1:18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41963.669444444444</v>
      </c>
      <c r="J172">
        <v>41950.266944444447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</row>
    <row r="173" spans="1:18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42091.921597222223</v>
      </c>
      <c r="J173">
        <v>42061.963263888887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</row>
    <row r="174" spans="1:18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41882.827650462961</v>
      </c>
      <c r="J174">
        <v>41842.828680555554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</row>
    <row r="175" spans="1:18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42497.603680555556</v>
      </c>
      <c r="J175">
        <v>42437.64534722222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</row>
    <row r="176" spans="1:18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41909.043530092589</v>
      </c>
      <c r="J176">
        <v>41879.043530092589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</row>
    <row r="177" spans="1:18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42050.587349537032</v>
      </c>
      <c r="J177">
        <v>42020.587349537032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</row>
    <row r="178" spans="1:18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41920.16269675926</v>
      </c>
      <c r="J178">
        <v>41890.16269675926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</row>
    <row r="179" spans="1:18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41932.807696759257</v>
      </c>
      <c r="J179">
        <v>41872.807696759257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</row>
    <row r="180" spans="1:18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42416.772997685184</v>
      </c>
      <c r="J180">
        <v>42391.772997685184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</row>
    <row r="181" spans="1:18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41877.686111111107</v>
      </c>
      <c r="J181">
        <v>41848.772928240738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</row>
    <row r="182" spans="1:18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41938.770439814813</v>
      </c>
      <c r="J182">
        <v>41921.770439814813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</row>
    <row r="183" spans="1:18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42051.301192129627</v>
      </c>
      <c r="J183">
        <v>42021.301192129627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</row>
    <row r="184" spans="1:18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42434.246168981481</v>
      </c>
      <c r="J184">
        <v>42419.246168981481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t="s">
        <v>8315</v>
      </c>
      <c r="R184" t="s">
        <v>8316</v>
      </c>
    </row>
    <row r="185" spans="1:18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42204.780821759261</v>
      </c>
      <c r="J185">
        <v>42174.780821759261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</row>
    <row r="186" spans="1:18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41886.672152777777</v>
      </c>
      <c r="J186">
        <v>41856.672152777777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</row>
    <row r="187" spans="1:18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42475.686111111107</v>
      </c>
      <c r="J187">
        <v>42417.675879629634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</row>
    <row r="188" spans="1:18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42087.149293981478</v>
      </c>
      <c r="J188">
        <v>42057.190960648149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</row>
    <row r="189" spans="1:18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41938.911550925928</v>
      </c>
      <c r="J189">
        <v>41878.911550925928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</row>
    <row r="190" spans="1:18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42036.120833333334</v>
      </c>
      <c r="J190">
        <v>41990.584108796298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</row>
    <row r="191" spans="1:18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42453.957905092597</v>
      </c>
      <c r="J191">
        <v>42408.999571759261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t="s">
        <v>8315</v>
      </c>
      <c r="R191" t="s">
        <v>8316</v>
      </c>
    </row>
    <row r="192" spans="1:18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42247.670104166667</v>
      </c>
      <c r="J192">
        <v>42217.670104166667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</row>
    <row r="193" spans="1:18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42342.697210648148</v>
      </c>
      <c r="J193">
        <v>42282.655543981484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t="s">
        <v>8315</v>
      </c>
      <c r="R193" t="s">
        <v>8316</v>
      </c>
    </row>
    <row r="194" spans="1:18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42789.041666666672</v>
      </c>
      <c r="J194">
        <v>42768.97084490741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</row>
    <row r="195" spans="1:18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41795.938657407409</v>
      </c>
      <c r="J195">
        <v>41765.938657407409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</row>
    <row r="196" spans="1:18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42352.02511574074</v>
      </c>
      <c r="J196">
        <v>42322.02511574074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t="s">
        <v>8315</v>
      </c>
      <c r="R196" t="s">
        <v>8316</v>
      </c>
    </row>
    <row r="197" spans="1:18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42403.78402777778</v>
      </c>
      <c r="J197">
        <v>42374.655081018514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</row>
    <row r="198" spans="1:18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41991.626898148148</v>
      </c>
      <c r="J198">
        <v>41941.585231481484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t="s">
        <v>8315</v>
      </c>
      <c r="R198" t="s">
        <v>8316</v>
      </c>
    </row>
    <row r="199" spans="1:18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42353.85087962963</v>
      </c>
      <c r="J199">
        <v>42293.809212962966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</row>
    <row r="200" spans="1:18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42097.905671296292</v>
      </c>
      <c r="J200">
        <v>42067.947337962964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</row>
    <row r="201" spans="1:18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41933.882951388892</v>
      </c>
      <c r="J201">
        <v>41903.882951388892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</row>
    <row r="202" spans="1:18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41821.9375</v>
      </c>
      <c r="J202">
        <v>41804.937083333338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</row>
    <row r="203" spans="1:18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42514.600694444445</v>
      </c>
      <c r="J203">
        <v>42497.070775462962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</row>
    <row r="204" spans="1:18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41929.798726851848</v>
      </c>
      <c r="J204">
        <v>41869.798726851848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</row>
    <row r="205" spans="1:18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42339.249305555553</v>
      </c>
      <c r="J205">
        <v>42305.670914351853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</row>
    <row r="206" spans="1:18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42203.125</v>
      </c>
      <c r="J206">
        <v>42144.231527777782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</row>
    <row r="207" spans="1:18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42024.802777777775</v>
      </c>
      <c r="J207">
        <v>41995.084074074075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</row>
    <row r="208" spans="1:18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42104.208333333328</v>
      </c>
      <c r="J208">
        <v>42074.219699074078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</row>
    <row r="209" spans="1:18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41934.650578703702</v>
      </c>
      <c r="J209">
        <v>41904.650578703702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</row>
    <row r="210" spans="1:18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42015.041666666672</v>
      </c>
      <c r="J210">
        <v>41991.022488425922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</row>
    <row r="211" spans="1:18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42199.958506944444</v>
      </c>
      <c r="J211">
        <v>42169.958506944444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</row>
    <row r="212" spans="1:18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41935.636469907404</v>
      </c>
      <c r="J212">
        <v>41905.636469907404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</row>
    <row r="213" spans="1:18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41768.286805555559</v>
      </c>
      <c r="J213">
        <v>41761.810150462959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t="s">
        <v>8315</v>
      </c>
      <c r="R213" t="s">
        <v>8316</v>
      </c>
    </row>
    <row r="214" spans="1:18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41925.878657407404</v>
      </c>
      <c r="J214">
        <v>41865.878657407404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</row>
    <row r="215" spans="1:18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42644.166666666672</v>
      </c>
      <c r="J215">
        <v>42613.841261574074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t="s">
        <v>8315</v>
      </c>
      <c r="R215" t="s">
        <v>8316</v>
      </c>
    </row>
    <row r="216" spans="1:18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42554.832638888889</v>
      </c>
      <c r="J216">
        <v>42534.933321759258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</row>
    <row r="217" spans="1:18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42461.165972222225</v>
      </c>
      <c r="J217">
        <v>42446.060694444444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</row>
    <row r="218" spans="1:18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42481.099803240737</v>
      </c>
      <c r="J218">
        <v>42421.141469907408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t="s">
        <v>8315</v>
      </c>
      <c r="R218" t="s">
        <v>8316</v>
      </c>
    </row>
    <row r="219" spans="1:18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42553.739212962959</v>
      </c>
      <c r="J219">
        <v>42523.739212962959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</row>
    <row r="220" spans="1:18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41863.951516203706</v>
      </c>
      <c r="J220">
        <v>41833.951516203706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</row>
    <row r="221" spans="1:18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42509.039212962962</v>
      </c>
      <c r="J221">
        <v>42479.039212962962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</row>
    <row r="222" spans="1:18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42275.117476851854</v>
      </c>
      <c r="J222">
        <v>42235.117476851854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</row>
    <row r="223" spans="1:18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42748.961805555555</v>
      </c>
      <c r="J223">
        <v>42718.963599537034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</row>
    <row r="224" spans="1:18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42064.125</v>
      </c>
      <c r="J224">
        <v>42031.666898148149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</row>
    <row r="225" spans="1:18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42133.166666666672</v>
      </c>
      <c r="J225">
        <v>42078.345208333332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</row>
    <row r="226" spans="1:18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41933.827083333337</v>
      </c>
      <c r="J226">
        <v>41905.795706018514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t="s">
        <v>8315</v>
      </c>
      <c r="R226" t="s">
        <v>8316</v>
      </c>
    </row>
    <row r="227" spans="1:18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42725.7105787037</v>
      </c>
      <c r="J227">
        <v>42695.7105787037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</row>
    <row r="228" spans="1:18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42540.938900462963</v>
      </c>
      <c r="J228">
        <v>42510.938900462963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</row>
    <row r="229" spans="1:18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42535.787499999999</v>
      </c>
      <c r="J229">
        <v>42511.698101851856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t="s">
        <v>8315</v>
      </c>
      <c r="R229" t="s">
        <v>8316</v>
      </c>
    </row>
    <row r="230" spans="1:18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42071.539641203708</v>
      </c>
      <c r="J230">
        <v>42041.581307870365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</row>
    <row r="231" spans="1:18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42322.958333333328</v>
      </c>
      <c r="J231">
        <v>42307.189270833333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</row>
    <row r="232" spans="1:18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42383.761759259258</v>
      </c>
      <c r="J232">
        <v>42353.761759259258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</row>
    <row r="233" spans="1:18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42087.165972222225</v>
      </c>
      <c r="J233">
        <v>42058.603877314818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</row>
    <row r="234" spans="1:18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42329.166666666672</v>
      </c>
      <c r="J234">
        <v>42304.940960648149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</row>
    <row r="235" spans="1:18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42568.742893518516</v>
      </c>
      <c r="J235">
        <v>42538.742893518516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t="s">
        <v>8315</v>
      </c>
      <c r="R235" t="s">
        <v>8316</v>
      </c>
    </row>
    <row r="236" spans="1:18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42155.732638888891</v>
      </c>
      <c r="J236">
        <v>42122.732499999998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</row>
    <row r="237" spans="1:18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42223.625</v>
      </c>
      <c r="J237">
        <v>42209.67288194444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</row>
    <row r="238" spans="1:18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42020.506377314814</v>
      </c>
      <c r="J238">
        <v>41990.506377314814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</row>
    <row r="239" spans="1:18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42099.153321759259</v>
      </c>
      <c r="J239">
        <v>42039.194988425923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</row>
    <row r="240" spans="1:18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41934.207638888889</v>
      </c>
      <c r="J240">
        <v>41890.086805555555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</row>
    <row r="241" spans="1:18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42525.722187499996</v>
      </c>
      <c r="J241">
        <v>42495.722187499996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t="s">
        <v>8315</v>
      </c>
      <c r="R241" t="s">
        <v>8316</v>
      </c>
    </row>
    <row r="242" spans="1:18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42615.850381944445</v>
      </c>
      <c r="J242">
        <v>42570.850381944445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</row>
    <row r="243" spans="1:18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41937.124884259261</v>
      </c>
      <c r="J243">
        <v>41927.124884259261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t="s">
        <v>8315</v>
      </c>
      <c r="R243" t="s">
        <v>8316</v>
      </c>
    </row>
    <row r="244" spans="1:18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42760.903726851851</v>
      </c>
      <c r="J244">
        <v>42730.903726851851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t="s">
        <v>8315</v>
      </c>
      <c r="R244" t="s">
        <v>8316</v>
      </c>
    </row>
    <row r="245" spans="1:18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42505.848067129627</v>
      </c>
      <c r="J245">
        <v>42475.848067129627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</row>
    <row r="246" spans="1:18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42242.772222222222</v>
      </c>
      <c r="J246">
        <v>42188.83293981482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</row>
    <row r="247" spans="1:18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42096.041666666672</v>
      </c>
      <c r="J247">
        <v>42053.049375000002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</row>
    <row r="248" spans="1:18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41906.916678240741</v>
      </c>
      <c r="J248">
        <v>41883.916678240741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</row>
    <row r="249" spans="1:18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42797.208333333328</v>
      </c>
      <c r="J249">
        <v>42767.031678240739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</row>
    <row r="250" spans="1:18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42059.135879629626</v>
      </c>
      <c r="J250">
        <v>42029.135879629626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</row>
    <row r="251" spans="1:18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42377.273611111115</v>
      </c>
      <c r="J251">
        <v>42358.573182870372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311F-9A3D-5746-BB2C-E908DFD2D8AA}">
  <dimension ref="A1:M22"/>
  <sheetViews>
    <sheetView workbookViewId="0">
      <selection activeCell="B4" sqref="B4"/>
    </sheetView>
  </sheetViews>
  <sheetFormatPr baseColWidth="10" defaultRowHeight="15" x14ac:dyDescent="0.2"/>
  <cols>
    <col min="1" max="1" width="24" bestFit="1" customWidth="1"/>
    <col min="3" max="3" width="11.1640625" bestFit="1" customWidth="1"/>
  </cols>
  <sheetData>
    <row r="1" spans="1:5" x14ac:dyDescent="0.2">
      <c r="B1" t="s">
        <v>8386</v>
      </c>
      <c r="C1" t="s">
        <v>8387</v>
      </c>
    </row>
    <row r="2" spans="1:5" x14ac:dyDescent="0.2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5" ht="16" x14ac:dyDescent="0.2">
      <c r="A3" t="s">
        <v>8389</v>
      </c>
      <c r="B3" s="6">
        <f>MEDIAN('Successful US Kickstarters'!D:D)</f>
        <v>3000</v>
      </c>
      <c r="C3" s="6">
        <f>MEDIAN('Failed US Kickstarters'!D:D)</f>
        <v>5000</v>
      </c>
      <c r="E3" s="18"/>
    </row>
    <row r="4" spans="1:5" ht="16" x14ac:dyDescent="0.2">
      <c r="A4" t="s">
        <v>8398</v>
      </c>
      <c r="B4" s="6">
        <f>_xlfn.STDEV.P('Successful US Kickstarters'!D:D)</f>
        <v>7748.7537726373303</v>
      </c>
      <c r="C4" s="6">
        <f>_xlfn.STDEV.P('Failed US Kickstarters'!D:D)</f>
        <v>21967.731061515115</v>
      </c>
      <c r="E4" s="18"/>
    </row>
    <row r="5" spans="1:5" ht="16" x14ac:dyDescent="0.2">
      <c r="A5" t="s">
        <v>8392</v>
      </c>
      <c r="B5" s="6">
        <f>_xlfn.QUARTILE.EXC('Successful US Kickstarters'!D:D, 3)</f>
        <v>5000</v>
      </c>
      <c r="C5" s="6">
        <f xml:space="preserve"> _xlfn.QUARTILE.EXC('Failed US Kickstarters'!D:D, 3)</f>
        <v>10000</v>
      </c>
      <c r="E5" s="18"/>
    </row>
    <row r="6" spans="1:5" ht="16" x14ac:dyDescent="0.2">
      <c r="A6" t="s">
        <v>8393</v>
      </c>
      <c r="B6" s="6">
        <f>_xlfn.QUARTILE.EXC('Successful US Kickstarters'!D:D, 1)</f>
        <v>1500</v>
      </c>
      <c r="C6" s="6">
        <f xml:space="preserve"> _xlfn.QUARTILE.EXC('Failed US Kickstarters'!D:D, 1)</f>
        <v>2000</v>
      </c>
      <c r="E6" s="18"/>
    </row>
    <row r="7" spans="1:5" ht="16" x14ac:dyDescent="0.2">
      <c r="A7" t="s">
        <v>8394</v>
      </c>
      <c r="B7" s="6">
        <f>B5-B6</f>
        <v>3500</v>
      </c>
      <c r="C7" s="6">
        <f>C5-C6</f>
        <v>8000</v>
      </c>
      <c r="E7" s="18"/>
    </row>
    <row r="8" spans="1:5" ht="16" x14ac:dyDescent="0.2">
      <c r="B8" s="6"/>
      <c r="C8" s="6"/>
      <c r="E8" s="18"/>
    </row>
    <row r="10" spans="1:5" x14ac:dyDescent="0.2">
      <c r="A10" t="s">
        <v>8390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5" x14ac:dyDescent="0.2">
      <c r="A11" t="s">
        <v>8391</v>
      </c>
      <c r="B11" s="6">
        <f>MEDIAN('Successful US Kickstarters'!E:E)</f>
        <v>3167.5</v>
      </c>
      <c r="C11" s="19">
        <f>MEDIAN('Failed US Kickstarters'!E:E)</f>
        <v>103</v>
      </c>
    </row>
    <row r="12" spans="1:5" x14ac:dyDescent="0.2">
      <c r="A12" t="s">
        <v>8399</v>
      </c>
      <c r="B12" s="6">
        <f>_xlfn.STDEV.P('Successful US Kickstarters'!E:E)</f>
        <v>8334.5731699164608</v>
      </c>
      <c r="C12" s="19">
        <f>_xlfn.STDEV.P('Failed US Kickstarters'!E:E)</f>
        <v>1330.5230280400915</v>
      </c>
    </row>
    <row r="13" spans="1:5" x14ac:dyDescent="0.2">
      <c r="A13" t="s">
        <v>8395</v>
      </c>
      <c r="B13" s="6">
        <f>_xlfn.QUARTILE.EXC('Successful US Kickstarters'!E:E, 3)</f>
        <v>5699</v>
      </c>
      <c r="C13" s="19">
        <f>_xlfn.QUARTILE.EXC('Failed US Kickstarters'!E:E, 3)</f>
        <v>501</v>
      </c>
    </row>
    <row r="14" spans="1:5" x14ac:dyDescent="0.2">
      <c r="A14" t="s">
        <v>8396</v>
      </c>
      <c r="B14" s="6">
        <f>_xlfn.QUARTILE.EXC('Successful US Kickstarters'!E:E, 1)</f>
        <v>1716.5074999999999</v>
      </c>
      <c r="C14" s="19">
        <f>_xlfn.QUARTILE.EXC('Failed US Kickstarters'!E:E, 1)</f>
        <v>9.25</v>
      </c>
    </row>
    <row r="15" spans="1:5" x14ac:dyDescent="0.2">
      <c r="A15" t="s">
        <v>8397</v>
      </c>
      <c r="B15" s="6">
        <f>B13-B14</f>
        <v>3982.4925000000003</v>
      </c>
      <c r="C15" s="6">
        <f>C13-C14</f>
        <v>491.75</v>
      </c>
    </row>
    <row r="22" spans="13:13" ht="16" x14ac:dyDescent="0.2">
      <c r="M22" s="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B7C44-BE5A-41D6-9D45-93442C6BCD67}">
  <dimension ref="A1:E4115"/>
  <sheetViews>
    <sheetView workbookViewId="0">
      <selection activeCell="I11" sqref="I11"/>
    </sheetView>
  </sheetViews>
  <sheetFormatPr baseColWidth="10" defaultColWidth="8.83203125" defaultRowHeight="15" x14ac:dyDescent="0.2"/>
  <cols>
    <col min="1" max="1" width="11.5" bestFit="1" customWidth="1"/>
    <col min="2" max="2" width="10.5" bestFit="1" customWidth="1"/>
    <col min="4" max="4" width="11.5" bestFit="1" customWidth="1"/>
    <col min="5" max="5" width="10.5" style="10" bestFit="1" customWidth="1"/>
  </cols>
  <sheetData>
    <row r="1" spans="1:5" x14ac:dyDescent="0.2">
      <c r="A1" s="1" t="s">
        <v>8258</v>
      </c>
      <c r="D1" s="1" t="s">
        <v>8259</v>
      </c>
    </row>
    <row r="2" spans="1:5" x14ac:dyDescent="0.2">
      <c r="A2">
        <v>1437620400</v>
      </c>
      <c r="B2" s="10">
        <f>(A2/86400)+25569</f>
        <v>42208.125</v>
      </c>
      <c r="D2">
        <v>1434931811</v>
      </c>
      <c r="E2" s="10">
        <f>(D2/86400) + 25569</f>
        <v>42177.007071759261</v>
      </c>
    </row>
    <row r="3" spans="1:5" x14ac:dyDescent="0.2">
      <c r="A3">
        <v>1488464683</v>
      </c>
      <c r="B3" s="10">
        <f t="shared" ref="B3:B66" si="0">(A3/86400)+25569</f>
        <v>42796.600497685184</v>
      </c>
      <c r="D3">
        <v>1485872683</v>
      </c>
      <c r="E3" s="10">
        <f t="shared" ref="E3:E66" si="1">(D3/86400) + 25569</f>
        <v>42766.600497685184</v>
      </c>
    </row>
    <row r="4" spans="1:5" x14ac:dyDescent="0.2">
      <c r="A4">
        <v>1455555083</v>
      </c>
      <c r="B4" s="10">
        <f t="shared" si="0"/>
        <v>42415.702349537038</v>
      </c>
      <c r="D4">
        <v>1454691083</v>
      </c>
      <c r="E4" s="10">
        <f t="shared" si="1"/>
        <v>42405.702349537038</v>
      </c>
    </row>
    <row r="5" spans="1:5" x14ac:dyDescent="0.2">
      <c r="A5">
        <v>1407414107</v>
      </c>
      <c r="B5" s="10">
        <f t="shared" si="0"/>
        <v>41858.515127314815</v>
      </c>
      <c r="D5">
        <v>1404822107</v>
      </c>
      <c r="E5" s="10">
        <f t="shared" si="1"/>
        <v>41828.515127314815</v>
      </c>
    </row>
    <row r="6" spans="1:5" x14ac:dyDescent="0.2">
      <c r="A6">
        <v>1450555279</v>
      </c>
      <c r="B6" s="10">
        <f t="shared" si="0"/>
        <v>42357.834247685183</v>
      </c>
      <c r="D6">
        <v>1447963279</v>
      </c>
      <c r="E6" s="10">
        <f t="shared" si="1"/>
        <v>42327.834247685183</v>
      </c>
    </row>
    <row r="7" spans="1:5" x14ac:dyDescent="0.2">
      <c r="A7">
        <v>1469770500</v>
      </c>
      <c r="B7" s="10">
        <f t="shared" si="0"/>
        <v>42580.232638888891</v>
      </c>
      <c r="D7">
        <v>1468362207</v>
      </c>
      <c r="E7" s="10">
        <f t="shared" si="1"/>
        <v>42563.932951388888</v>
      </c>
    </row>
    <row r="8" spans="1:5" x14ac:dyDescent="0.2">
      <c r="A8">
        <v>1402710250</v>
      </c>
      <c r="B8" s="10">
        <f t="shared" si="0"/>
        <v>41804.072337962964</v>
      </c>
      <c r="D8">
        <v>1401846250</v>
      </c>
      <c r="E8" s="10">
        <f t="shared" si="1"/>
        <v>41794.072337962964</v>
      </c>
    </row>
    <row r="9" spans="1:5" x14ac:dyDescent="0.2">
      <c r="A9">
        <v>1467680867</v>
      </c>
      <c r="B9" s="10">
        <f t="shared" si="0"/>
        <v>42556.047071759254</v>
      </c>
      <c r="D9">
        <v>1464224867</v>
      </c>
      <c r="E9" s="10">
        <f t="shared" si="1"/>
        <v>42516.047071759254</v>
      </c>
    </row>
    <row r="10" spans="1:5" x14ac:dyDescent="0.2">
      <c r="A10">
        <v>1460754000</v>
      </c>
      <c r="B10" s="10">
        <f t="shared" si="0"/>
        <v>42475.875</v>
      </c>
      <c r="D10">
        <v>1460155212</v>
      </c>
      <c r="E10" s="10">
        <f t="shared" si="1"/>
        <v>42468.94458333333</v>
      </c>
    </row>
    <row r="11" spans="1:5" x14ac:dyDescent="0.2">
      <c r="A11">
        <v>1460860144</v>
      </c>
      <c r="B11" s="10">
        <f t="shared" si="0"/>
        <v>42477.103518518517</v>
      </c>
      <c r="D11">
        <v>1458268144</v>
      </c>
      <c r="E11" s="10">
        <f t="shared" si="1"/>
        <v>42447.103518518517</v>
      </c>
    </row>
    <row r="12" spans="1:5" x14ac:dyDescent="0.2">
      <c r="A12">
        <v>1403660279</v>
      </c>
      <c r="B12" s="10">
        <f t="shared" si="0"/>
        <v>41815.068043981482</v>
      </c>
      <c r="D12">
        <v>1400636279</v>
      </c>
      <c r="E12" s="10">
        <f t="shared" si="1"/>
        <v>41780.068043981482</v>
      </c>
    </row>
    <row r="13" spans="1:5" x14ac:dyDescent="0.2">
      <c r="A13">
        <v>1471834800</v>
      </c>
      <c r="B13" s="10">
        <f t="shared" si="0"/>
        <v>42604.125</v>
      </c>
      <c r="D13">
        <v>1469126462</v>
      </c>
      <c r="E13" s="10">
        <f t="shared" si="1"/>
        <v>42572.778495370367</v>
      </c>
    </row>
    <row r="14" spans="1:5" x14ac:dyDescent="0.2">
      <c r="A14">
        <v>1405479600</v>
      </c>
      <c r="B14" s="10">
        <f t="shared" si="0"/>
        <v>41836.125</v>
      </c>
      <c r="D14">
        <v>1401642425</v>
      </c>
      <c r="E14" s="10">
        <f t="shared" si="1"/>
        <v>41791.713252314818</v>
      </c>
    </row>
    <row r="15" spans="1:5" x14ac:dyDescent="0.2">
      <c r="A15">
        <v>1466713620</v>
      </c>
      <c r="B15" s="10">
        <f t="shared" si="0"/>
        <v>42544.852083333331</v>
      </c>
      <c r="D15">
        <v>1463588109</v>
      </c>
      <c r="E15" s="10">
        <f t="shared" si="1"/>
        <v>42508.677187499998</v>
      </c>
    </row>
    <row r="16" spans="1:5" x14ac:dyDescent="0.2">
      <c r="A16">
        <v>1405259940</v>
      </c>
      <c r="B16" s="10">
        <f t="shared" si="0"/>
        <v>41833.582638888889</v>
      </c>
      <c r="D16">
        <v>1403051888</v>
      </c>
      <c r="E16" s="10">
        <f t="shared" si="1"/>
        <v>41808.02648148148</v>
      </c>
    </row>
    <row r="17" spans="1:5" x14ac:dyDescent="0.2">
      <c r="A17">
        <v>1443384840</v>
      </c>
      <c r="B17" s="10">
        <f t="shared" si="0"/>
        <v>42274.843055555553</v>
      </c>
      <c r="D17">
        <v>1441790658</v>
      </c>
      <c r="E17" s="10">
        <f t="shared" si="1"/>
        <v>42256.391875000001</v>
      </c>
    </row>
    <row r="18" spans="1:5" x14ac:dyDescent="0.2">
      <c r="A18">
        <v>1402896600</v>
      </c>
      <c r="B18" s="10">
        <f t="shared" si="0"/>
        <v>41806.229166666664</v>
      </c>
      <c r="D18">
        <v>1398971211</v>
      </c>
      <c r="E18" s="10">
        <f t="shared" si="1"/>
        <v>41760.796423611115</v>
      </c>
    </row>
    <row r="19" spans="1:5" x14ac:dyDescent="0.2">
      <c r="A19">
        <v>1415126022</v>
      </c>
      <c r="B19" s="10">
        <f t="shared" si="0"/>
        <v>41947.773402777777</v>
      </c>
      <c r="D19">
        <v>1412530422</v>
      </c>
      <c r="E19" s="10">
        <f t="shared" si="1"/>
        <v>41917.731736111113</v>
      </c>
    </row>
    <row r="20" spans="1:5" x14ac:dyDescent="0.2">
      <c r="A20">
        <v>1410958856</v>
      </c>
      <c r="B20" s="10">
        <f t="shared" si="0"/>
        <v>41899.542314814811</v>
      </c>
      <c r="D20">
        <v>1408366856</v>
      </c>
      <c r="E20" s="10">
        <f t="shared" si="1"/>
        <v>41869.542314814811</v>
      </c>
    </row>
    <row r="21" spans="1:5" x14ac:dyDescent="0.2">
      <c r="A21">
        <v>1437420934</v>
      </c>
      <c r="B21" s="10">
        <f t="shared" si="0"/>
        <v>42205.816365740742</v>
      </c>
      <c r="D21">
        <v>1434828934</v>
      </c>
      <c r="E21" s="10">
        <f t="shared" si="1"/>
        <v>42175.816365740742</v>
      </c>
    </row>
    <row r="22" spans="1:5" x14ac:dyDescent="0.2">
      <c r="A22">
        <v>1442167912</v>
      </c>
      <c r="B22" s="10">
        <f t="shared" si="0"/>
        <v>42260.758240740739</v>
      </c>
      <c r="D22">
        <v>1436983912</v>
      </c>
      <c r="E22" s="10">
        <f t="shared" si="1"/>
        <v>42200.758240740739</v>
      </c>
    </row>
    <row r="23" spans="1:5" x14ac:dyDescent="0.2">
      <c r="A23">
        <v>1411743789</v>
      </c>
      <c r="B23" s="10">
        <f t="shared" si="0"/>
        <v>41908.627187500002</v>
      </c>
      <c r="D23">
        <v>1409151789</v>
      </c>
      <c r="E23" s="10">
        <f t="shared" si="1"/>
        <v>41878.627187500002</v>
      </c>
    </row>
    <row r="24" spans="1:5" x14ac:dyDescent="0.2">
      <c r="A24">
        <v>1420099140</v>
      </c>
      <c r="B24" s="10">
        <f t="shared" si="0"/>
        <v>42005.332638888889</v>
      </c>
      <c r="D24">
        <v>1418766740</v>
      </c>
      <c r="E24" s="10">
        <f t="shared" si="1"/>
        <v>41989.91134259259</v>
      </c>
    </row>
    <row r="25" spans="1:5" x14ac:dyDescent="0.2">
      <c r="A25">
        <v>1430407200</v>
      </c>
      <c r="B25" s="10">
        <f t="shared" si="0"/>
        <v>42124.638888888891</v>
      </c>
      <c r="D25">
        <v>1428086501</v>
      </c>
      <c r="E25" s="10">
        <f t="shared" si="1"/>
        <v>42097.778946759259</v>
      </c>
    </row>
    <row r="26" spans="1:5" x14ac:dyDescent="0.2">
      <c r="A26">
        <v>1442345940</v>
      </c>
      <c r="B26" s="10">
        <f t="shared" si="0"/>
        <v>42262.818749999999</v>
      </c>
      <c r="D26">
        <v>1439494863</v>
      </c>
      <c r="E26" s="10">
        <f t="shared" si="1"/>
        <v>42229.820173611108</v>
      </c>
    </row>
    <row r="27" spans="1:5" x14ac:dyDescent="0.2">
      <c r="A27">
        <v>1452299761</v>
      </c>
      <c r="B27" s="10">
        <f t="shared" si="0"/>
        <v>42378.025011574078</v>
      </c>
      <c r="D27">
        <v>1447115761</v>
      </c>
      <c r="E27" s="10">
        <f t="shared" si="1"/>
        <v>42318.025011574078</v>
      </c>
    </row>
    <row r="28" spans="1:5" x14ac:dyDescent="0.2">
      <c r="A28">
        <v>1408278144</v>
      </c>
      <c r="B28" s="10">
        <f t="shared" si="0"/>
        <v>41868.515555555554</v>
      </c>
      <c r="D28">
        <v>1404822144</v>
      </c>
      <c r="E28" s="10">
        <f t="shared" si="1"/>
        <v>41828.515555555554</v>
      </c>
    </row>
    <row r="29" spans="1:5" x14ac:dyDescent="0.2">
      <c r="A29">
        <v>1416113833</v>
      </c>
      <c r="B29" s="10">
        <f t="shared" si="0"/>
        <v>41959.206400462965</v>
      </c>
      <c r="D29">
        <v>1413518233</v>
      </c>
      <c r="E29" s="10">
        <f t="shared" si="1"/>
        <v>41929.164733796293</v>
      </c>
    </row>
    <row r="30" spans="1:5" x14ac:dyDescent="0.2">
      <c r="A30">
        <v>1450307284</v>
      </c>
      <c r="B30" s="10">
        <f t="shared" si="0"/>
        <v>42354.96393518518</v>
      </c>
      <c r="D30">
        <v>1447715284</v>
      </c>
      <c r="E30" s="10">
        <f t="shared" si="1"/>
        <v>42324.96393518518</v>
      </c>
    </row>
    <row r="31" spans="1:5" x14ac:dyDescent="0.2">
      <c r="A31">
        <v>1406045368</v>
      </c>
      <c r="B31" s="10">
        <f t="shared" si="0"/>
        <v>41842.67324074074</v>
      </c>
      <c r="D31">
        <v>1403453368</v>
      </c>
      <c r="E31" s="10">
        <f t="shared" si="1"/>
        <v>41812.67324074074</v>
      </c>
    </row>
    <row r="32" spans="1:5" x14ac:dyDescent="0.2">
      <c r="A32">
        <v>1408604515</v>
      </c>
      <c r="B32" s="10">
        <f t="shared" si="0"/>
        <v>41872.292997685188</v>
      </c>
      <c r="D32">
        <v>1406012515</v>
      </c>
      <c r="E32" s="10">
        <f t="shared" si="1"/>
        <v>41842.292997685188</v>
      </c>
    </row>
    <row r="33" spans="1:5" x14ac:dyDescent="0.2">
      <c r="A33">
        <v>1453748434</v>
      </c>
      <c r="B33" s="10">
        <f t="shared" si="0"/>
        <v>42394.79206018518</v>
      </c>
      <c r="D33">
        <v>1452193234</v>
      </c>
      <c r="E33" s="10">
        <f t="shared" si="1"/>
        <v>42376.79206018518</v>
      </c>
    </row>
    <row r="34" spans="1:5" x14ac:dyDescent="0.2">
      <c r="A34">
        <v>1463111940</v>
      </c>
      <c r="B34" s="10">
        <f t="shared" si="0"/>
        <v>42503.165972222225</v>
      </c>
      <c r="D34">
        <v>1459523017</v>
      </c>
      <c r="E34" s="10">
        <f t="shared" si="1"/>
        <v>42461.627511574072</v>
      </c>
    </row>
    <row r="35" spans="1:5" x14ac:dyDescent="0.2">
      <c r="A35">
        <v>1447001501</v>
      </c>
      <c r="B35" s="10">
        <f t="shared" si="0"/>
        <v>42316.702557870369</v>
      </c>
      <c r="D35">
        <v>1444405901</v>
      </c>
      <c r="E35" s="10">
        <f t="shared" si="1"/>
        <v>42286.660891203705</v>
      </c>
    </row>
    <row r="36" spans="1:5" x14ac:dyDescent="0.2">
      <c r="A36">
        <v>1407224601</v>
      </c>
      <c r="B36" s="10">
        <f t="shared" si="0"/>
        <v>41856.321770833332</v>
      </c>
      <c r="D36">
        <v>1405928601</v>
      </c>
      <c r="E36" s="10">
        <f t="shared" si="1"/>
        <v>41841.321770833332</v>
      </c>
    </row>
    <row r="37" spans="1:5" x14ac:dyDescent="0.2">
      <c r="A37">
        <v>1430179200</v>
      </c>
      <c r="B37" s="10">
        <f t="shared" si="0"/>
        <v>42122</v>
      </c>
      <c r="D37">
        <v>1428130814</v>
      </c>
      <c r="E37" s="10">
        <f t="shared" si="1"/>
        <v>42098.291828703703</v>
      </c>
    </row>
    <row r="38" spans="1:5" x14ac:dyDescent="0.2">
      <c r="A38">
        <v>1428128525</v>
      </c>
      <c r="B38" s="10">
        <f t="shared" si="0"/>
        <v>42098.265335648146</v>
      </c>
      <c r="D38">
        <v>1425540125</v>
      </c>
      <c r="E38" s="10">
        <f t="shared" si="1"/>
        <v>42068.307002314818</v>
      </c>
    </row>
    <row r="39" spans="1:5" x14ac:dyDescent="0.2">
      <c r="A39">
        <v>1425055079</v>
      </c>
      <c r="B39" s="10">
        <f t="shared" si="0"/>
        <v>42062.693043981482</v>
      </c>
      <c r="D39">
        <v>1422463079</v>
      </c>
      <c r="E39" s="10">
        <f t="shared" si="1"/>
        <v>42032.693043981482</v>
      </c>
    </row>
    <row r="40" spans="1:5" x14ac:dyDescent="0.2">
      <c r="A40">
        <v>1368235344</v>
      </c>
      <c r="B40" s="10">
        <f t="shared" si="0"/>
        <v>41405.057222222225</v>
      </c>
      <c r="D40">
        <v>1365643344</v>
      </c>
      <c r="E40" s="10">
        <f t="shared" si="1"/>
        <v>41375.057222222225</v>
      </c>
    </row>
    <row r="41" spans="1:5" x14ac:dyDescent="0.2">
      <c r="A41">
        <v>1401058740</v>
      </c>
      <c r="B41" s="10">
        <f t="shared" si="0"/>
        <v>41784.957638888889</v>
      </c>
      <c r="D41">
        <v>1398388068</v>
      </c>
      <c r="E41" s="10">
        <f t="shared" si="1"/>
        <v>41754.047083333331</v>
      </c>
    </row>
    <row r="42" spans="1:5" x14ac:dyDescent="0.2">
      <c r="A42">
        <v>1403150400</v>
      </c>
      <c r="B42" s="10">
        <f t="shared" si="0"/>
        <v>41809.166666666664</v>
      </c>
      <c r="D42">
        <v>1401426488</v>
      </c>
      <c r="E42" s="10">
        <f t="shared" si="1"/>
        <v>41789.21398148148</v>
      </c>
    </row>
    <row r="43" spans="1:5" x14ac:dyDescent="0.2">
      <c r="A43">
        <v>1412516354</v>
      </c>
      <c r="B43" s="10">
        <f t="shared" si="0"/>
        <v>41917.568912037037</v>
      </c>
      <c r="D43">
        <v>1409924354</v>
      </c>
      <c r="E43" s="10">
        <f t="shared" si="1"/>
        <v>41887.568912037037</v>
      </c>
    </row>
    <row r="44" spans="1:5" x14ac:dyDescent="0.2">
      <c r="A44">
        <v>1419780026</v>
      </c>
      <c r="B44" s="10">
        <f t="shared" si="0"/>
        <v>42001.639189814814</v>
      </c>
      <c r="D44">
        <v>1417188026</v>
      </c>
      <c r="E44" s="10">
        <f t="shared" si="1"/>
        <v>41971.639189814814</v>
      </c>
    </row>
    <row r="45" spans="1:5" x14ac:dyDescent="0.2">
      <c r="A45">
        <v>1405209600</v>
      </c>
      <c r="B45" s="10">
        <f t="shared" si="0"/>
        <v>41833</v>
      </c>
      <c r="D45">
        <v>1402599486</v>
      </c>
      <c r="E45" s="10">
        <f t="shared" si="1"/>
        <v>41802.790347222224</v>
      </c>
    </row>
    <row r="46" spans="1:5" x14ac:dyDescent="0.2">
      <c r="A46">
        <v>1412648537</v>
      </c>
      <c r="B46" s="10">
        <f t="shared" si="0"/>
        <v>41919.098807870367</v>
      </c>
      <c r="D46">
        <v>1408760537</v>
      </c>
      <c r="E46" s="10">
        <f t="shared" si="1"/>
        <v>41874.098807870367</v>
      </c>
    </row>
    <row r="47" spans="1:5" x14ac:dyDescent="0.2">
      <c r="A47">
        <v>1461769107</v>
      </c>
      <c r="B47" s="10">
        <f t="shared" si="0"/>
        <v>42487.623923611114</v>
      </c>
      <c r="D47">
        <v>1459177107</v>
      </c>
      <c r="E47" s="10">
        <f t="shared" si="1"/>
        <v>42457.623923611114</v>
      </c>
    </row>
    <row r="48" spans="1:5" x14ac:dyDescent="0.2">
      <c r="A48">
        <v>1450220974</v>
      </c>
      <c r="B48" s="10">
        <f t="shared" si="0"/>
        <v>42353.96497685185</v>
      </c>
      <c r="D48">
        <v>1447628974</v>
      </c>
      <c r="E48" s="10">
        <f t="shared" si="1"/>
        <v>42323.96497685185</v>
      </c>
    </row>
    <row r="49" spans="1:5" x14ac:dyDescent="0.2">
      <c r="A49">
        <v>1419021607</v>
      </c>
      <c r="B49" s="10">
        <f t="shared" si="0"/>
        <v>41992.861192129625</v>
      </c>
      <c r="D49">
        <v>1413834007</v>
      </c>
      <c r="E49" s="10">
        <f t="shared" si="1"/>
        <v>41932.819525462961</v>
      </c>
    </row>
    <row r="50" spans="1:5" x14ac:dyDescent="0.2">
      <c r="A50">
        <v>1425211200</v>
      </c>
      <c r="B50" s="10">
        <f t="shared" si="0"/>
        <v>42064.5</v>
      </c>
      <c r="D50">
        <v>1422534260</v>
      </c>
      <c r="E50" s="10">
        <f t="shared" si="1"/>
        <v>42033.516898148147</v>
      </c>
    </row>
    <row r="51" spans="1:5" x14ac:dyDescent="0.2">
      <c r="A51">
        <v>1445660045</v>
      </c>
      <c r="B51" s="10">
        <f t="shared" si="0"/>
        <v>42301.176446759258</v>
      </c>
      <c r="D51">
        <v>1443068045</v>
      </c>
      <c r="E51" s="10">
        <f t="shared" si="1"/>
        <v>42271.176446759258</v>
      </c>
    </row>
    <row r="52" spans="1:5" x14ac:dyDescent="0.2">
      <c r="A52">
        <v>1422637200</v>
      </c>
      <c r="B52" s="10">
        <f t="shared" si="0"/>
        <v>42034.708333333328</v>
      </c>
      <c r="D52">
        <v>1419271458</v>
      </c>
      <c r="E52" s="10">
        <f t="shared" si="1"/>
        <v>41995.752986111111</v>
      </c>
    </row>
    <row r="53" spans="1:5" x14ac:dyDescent="0.2">
      <c r="A53">
        <v>1439245037</v>
      </c>
      <c r="B53" s="10">
        <f t="shared" si="0"/>
        <v>42226.928668981476</v>
      </c>
      <c r="D53">
        <v>1436653037</v>
      </c>
      <c r="E53" s="10">
        <f t="shared" si="1"/>
        <v>42196.928668981476</v>
      </c>
    </row>
    <row r="54" spans="1:5" x14ac:dyDescent="0.2">
      <c r="A54">
        <v>1405615846</v>
      </c>
      <c r="B54" s="10">
        <f t="shared" si="0"/>
        <v>41837.701921296299</v>
      </c>
      <c r="D54">
        <v>1403023846</v>
      </c>
      <c r="E54" s="10">
        <f t="shared" si="1"/>
        <v>41807.701921296299</v>
      </c>
    </row>
    <row r="55" spans="1:5" x14ac:dyDescent="0.2">
      <c r="A55">
        <v>1396648800</v>
      </c>
      <c r="B55" s="10">
        <f t="shared" si="0"/>
        <v>41733.916666666664</v>
      </c>
      <c r="D55">
        <v>1395407445</v>
      </c>
      <c r="E55" s="10">
        <f t="shared" si="1"/>
        <v>41719.549131944441</v>
      </c>
    </row>
    <row r="56" spans="1:5" x14ac:dyDescent="0.2">
      <c r="A56">
        <v>1451063221</v>
      </c>
      <c r="B56" s="10">
        <f t="shared" si="0"/>
        <v>42363.713206018518</v>
      </c>
      <c r="D56">
        <v>1448471221</v>
      </c>
      <c r="E56" s="10">
        <f t="shared" si="1"/>
        <v>42333.713206018518</v>
      </c>
    </row>
    <row r="57" spans="1:5" x14ac:dyDescent="0.2">
      <c r="A57">
        <v>1464390916</v>
      </c>
      <c r="B57" s="10">
        <f t="shared" si="0"/>
        <v>42517.968935185185</v>
      </c>
      <c r="D57">
        <v>1462576516</v>
      </c>
      <c r="E57" s="10">
        <f t="shared" si="1"/>
        <v>42496.968935185185</v>
      </c>
    </row>
    <row r="58" spans="1:5" x14ac:dyDescent="0.2">
      <c r="A58">
        <v>1433779200</v>
      </c>
      <c r="B58" s="10">
        <f t="shared" si="0"/>
        <v>42163.666666666672</v>
      </c>
      <c r="D58">
        <v>1432559424</v>
      </c>
      <c r="E58" s="10">
        <f t="shared" si="1"/>
        <v>42149.548888888894</v>
      </c>
    </row>
    <row r="59" spans="1:5" x14ac:dyDescent="0.2">
      <c r="A59">
        <v>1429991962</v>
      </c>
      <c r="B59" s="10">
        <f t="shared" si="0"/>
        <v>42119.83289351852</v>
      </c>
      <c r="D59">
        <v>1427399962</v>
      </c>
      <c r="E59" s="10">
        <f t="shared" si="1"/>
        <v>42089.83289351852</v>
      </c>
    </row>
    <row r="60" spans="1:5" x14ac:dyDescent="0.2">
      <c r="A60">
        <v>1416423172</v>
      </c>
      <c r="B60" s="10">
        <f t="shared" si="0"/>
        <v>41962.786712962959</v>
      </c>
      <c r="D60">
        <v>1413827572</v>
      </c>
      <c r="E60" s="10">
        <f t="shared" si="1"/>
        <v>41932.745046296295</v>
      </c>
    </row>
    <row r="61" spans="1:5" x14ac:dyDescent="0.2">
      <c r="A61">
        <v>1442264400</v>
      </c>
      <c r="B61" s="10">
        <f t="shared" si="0"/>
        <v>42261.875</v>
      </c>
      <c r="D61">
        <v>1439530776</v>
      </c>
      <c r="E61" s="10">
        <f t="shared" si="1"/>
        <v>42230.235833333332</v>
      </c>
    </row>
    <row r="62" spans="1:5" x14ac:dyDescent="0.2">
      <c r="A62">
        <v>1395532800</v>
      </c>
      <c r="B62" s="10">
        <f t="shared" si="0"/>
        <v>41721</v>
      </c>
      <c r="D62">
        <v>1393882717</v>
      </c>
      <c r="E62" s="10">
        <f t="shared" si="1"/>
        <v>41701.901817129634</v>
      </c>
    </row>
    <row r="63" spans="1:5" x14ac:dyDescent="0.2">
      <c r="A63">
        <v>1370547157</v>
      </c>
      <c r="B63" s="10">
        <f t="shared" si="0"/>
        <v>41431.814317129625</v>
      </c>
      <c r="D63">
        <v>1368646357</v>
      </c>
      <c r="E63" s="10">
        <f t="shared" si="1"/>
        <v>41409.814317129625</v>
      </c>
    </row>
    <row r="64" spans="1:5" x14ac:dyDescent="0.2">
      <c r="A64">
        <v>1362337878</v>
      </c>
      <c r="B64" s="10">
        <f t="shared" si="0"/>
        <v>41336.799513888887</v>
      </c>
      <c r="D64">
        <v>1360177878</v>
      </c>
      <c r="E64" s="10">
        <f t="shared" si="1"/>
        <v>41311.799513888887</v>
      </c>
    </row>
    <row r="65" spans="1:5" x14ac:dyDescent="0.2">
      <c r="A65">
        <v>1388206740</v>
      </c>
      <c r="B65" s="10">
        <f t="shared" si="0"/>
        <v>41636.207638888889</v>
      </c>
      <c r="D65">
        <v>1386194013</v>
      </c>
      <c r="E65" s="10">
        <f t="shared" si="1"/>
        <v>41612.912187499998</v>
      </c>
    </row>
    <row r="66" spans="1:5" x14ac:dyDescent="0.2">
      <c r="A66">
        <v>1373243181</v>
      </c>
      <c r="B66" s="10">
        <f t="shared" si="0"/>
        <v>41463.01829861111</v>
      </c>
      <c r="D66">
        <v>1370651181</v>
      </c>
      <c r="E66" s="10">
        <f t="shared" si="1"/>
        <v>41433.01829861111</v>
      </c>
    </row>
    <row r="67" spans="1:5" x14ac:dyDescent="0.2">
      <c r="A67">
        <v>1407736740</v>
      </c>
      <c r="B67" s="10">
        <f t="shared" ref="B67:B130" si="2">(A67/86400)+25569</f>
        <v>41862.249305555553</v>
      </c>
      <c r="D67">
        <v>1405453354</v>
      </c>
      <c r="E67" s="10">
        <f t="shared" ref="E67:E130" si="3">(D67/86400) + 25569</f>
        <v>41835.821226851855</v>
      </c>
    </row>
    <row r="68" spans="1:5" x14ac:dyDescent="0.2">
      <c r="A68">
        <v>1468873420</v>
      </c>
      <c r="B68" s="10">
        <f t="shared" si="2"/>
        <v>42569.849768518514</v>
      </c>
      <c r="D68">
        <v>1466281420</v>
      </c>
      <c r="E68" s="10">
        <f t="shared" si="3"/>
        <v>42539.849768518514</v>
      </c>
    </row>
    <row r="69" spans="1:5" x14ac:dyDescent="0.2">
      <c r="A69">
        <v>1342360804</v>
      </c>
      <c r="B69" s="10">
        <f t="shared" si="2"/>
        <v>41105.583379629628</v>
      </c>
      <c r="D69">
        <v>1339768804</v>
      </c>
      <c r="E69" s="10">
        <f t="shared" si="3"/>
        <v>41075.583379629628</v>
      </c>
    </row>
    <row r="70" spans="1:5" x14ac:dyDescent="0.2">
      <c r="A70">
        <v>1393162791</v>
      </c>
      <c r="B70" s="10">
        <f t="shared" si="2"/>
        <v>41693.569340277776</v>
      </c>
      <c r="D70">
        <v>1390570791</v>
      </c>
      <c r="E70" s="10">
        <f t="shared" si="3"/>
        <v>41663.569340277776</v>
      </c>
    </row>
    <row r="71" spans="1:5" x14ac:dyDescent="0.2">
      <c r="A71">
        <v>1317538740</v>
      </c>
      <c r="B71" s="10">
        <f t="shared" si="2"/>
        <v>40818.290972222225</v>
      </c>
      <c r="D71">
        <v>1314765025</v>
      </c>
      <c r="E71" s="10">
        <f t="shared" si="3"/>
        <v>40786.187789351854</v>
      </c>
    </row>
    <row r="72" spans="1:5" x14ac:dyDescent="0.2">
      <c r="A72">
        <v>1315171845</v>
      </c>
      <c r="B72" s="10">
        <f t="shared" si="2"/>
        <v>40790.896354166667</v>
      </c>
      <c r="D72">
        <v>1309987845</v>
      </c>
      <c r="E72" s="10">
        <f t="shared" si="3"/>
        <v>40730.896354166667</v>
      </c>
    </row>
    <row r="73" spans="1:5" x14ac:dyDescent="0.2">
      <c r="A73">
        <v>1338186657</v>
      </c>
      <c r="B73" s="10">
        <f t="shared" si="2"/>
        <v>41057.271493055552</v>
      </c>
      <c r="D73">
        <v>1333002657</v>
      </c>
      <c r="E73" s="10">
        <f t="shared" si="3"/>
        <v>40997.271493055552</v>
      </c>
    </row>
    <row r="74" spans="1:5" x14ac:dyDescent="0.2">
      <c r="A74">
        <v>1352937600</v>
      </c>
      <c r="B74" s="10">
        <f t="shared" si="2"/>
        <v>41228</v>
      </c>
      <c r="D74">
        <v>1351210481</v>
      </c>
      <c r="E74" s="10">
        <f t="shared" si="3"/>
        <v>41208.010196759264</v>
      </c>
    </row>
    <row r="75" spans="1:5" x14ac:dyDescent="0.2">
      <c r="A75">
        <v>1304395140</v>
      </c>
      <c r="B75" s="10">
        <f t="shared" si="2"/>
        <v>40666.165972222225</v>
      </c>
      <c r="D75">
        <v>1297620584</v>
      </c>
      <c r="E75" s="10">
        <f t="shared" si="3"/>
        <v>40587.75675925926</v>
      </c>
    </row>
    <row r="76" spans="1:5" x14ac:dyDescent="0.2">
      <c r="A76">
        <v>1453376495</v>
      </c>
      <c r="B76" s="10">
        <f t="shared" si="2"/>
        <v>42390.487210648149</v>
      </c>
      <c r="D76">
        <v>1450784495</v>
      </c>
      <c r="E76" s="10">
        <f t="shared" si="3"/>
        <v>42360.487210648149</v>
      </c>
    </row>
    <row r="77" spans="1:5" x14ac:dyDescent="0.2">
      <c r="A77">
        <v>1366693272</v>
      </c>
      <c r="B77" s="10">
        <f t="shared" si="2"/>
        <v>41387.209166666667</v>
      </c>
      <c r="D77">
        <v>1364101272</v>
      </c>
      <c r="E77" s="10">
        <f t="shared" si="3"/>
        <v>41357.209166666667</v>
      </c>
    </row>
    <row r="78" spans="1:5" x14ac:dyDescent="0.2">
      <c r="A78">
        <v>1325007358</v>
      </c>
      <c r="B78" s="10">
        <f t="shared" si="2"/>
        <v>40904.733310185184</v>
      </c>
      <c r="D78">
        <v>1319819758</v>
      </c>
      <c r="E78" s="10">
        <f t="shared" si="3"/>
        <v>40844.691643518519</v>
      </c>
    </row>
    <row r="79" spans="1:5" x14ac:dyDescent="0.2">
      <c r="A79">
        <v>1337569140</v>
      </c>
      <c r="B79" s="10">
        <f t="shared" si="2"/>
        <v>41050.124305555553</v>
      </c>
      <c r="D79">
        <v>1332991717</v>
      </c>
      <c r="E79" s="10">
        <f t="shared" si="3"/>
        <v>40997.144872685181</v>
      </c>
    </row>
    <row r="80" spans="1:5" x14ac:dyDescent="0.2">
      <c r="A80">
        <v>1472751121</v>
      </c>
      <c r="B80" s="10">
        <f t="shared" si="2"/>
        <v>42614.730567129634</v>
      </c>
      <c r="D80">
        <v>1471887121</v>
      </c>
      <c r="E80" s="10">
        <f t="shared" si="3"/>
        <v>42604.730567129634</v>
      </c>
    </row>
    <row r="81" spans="1:5" x14ac:dyDescent="0.2">
      <c r="A81">
        <v>1398451093</v>
      </c>
      <c r="B81" s="10">
        <f t="shared" si="2"/>
        <v>41754.776539351849</v>
      </c>
      <c r="D81">
        <v>1395859093</v>
      </c>
      <c r="E81" s="10">
        <f t="shared" si="3"/>
        <v>41724.776539351849</v>
      </c>
    </row>
    <row r="82" spans="1:5" x14ac:dyDescent="0.2">
      <c r="A82">
        <v>1386640856</v>
      </c>
      <c r="B82" s="10">
        <f t="shared" si="2"/>
        <v>41618.083981481483</v>
      </c>
      <c r="D82">
        <v>1383616856</v>
      </c>
      <c r="E82" s="10">
        <f t="shared" si="3"/>
        <v>41583.083981481483</v>
      </c>
    </row>
    <row r="83" spans="1:5" x14ac:dyDescent="0.2">
      <c r="A83">
        <v>1342234920</v>
      </c>
      <c r="B83" s="10">
        <f t="shared" si="2"/>
        <v>41104.126388888893</v>
      </c>
      <c r="D83">
        <v>1341892127</v>
      </c>
      <c r="E83" s="10">
        <f t="shared" si="3"/>
        <v>41100.158877314811</v>
      </c>
    </row>
    <row r="84" spans="1:5" x14ac:dyDescent="0.2">
      <c r="A84">
        <v>1318189261</v>
      </c>
      <c r="B84" s="10">
        <f t="shared" si="2"/>
        <v>40825.820150462961</v>
      </c>
      <c r="D84">
        <v>1315597261</v>
      </c>
      <c r="E84" s="10">
        <f t="shared" si="3"/>
        <v>40795.820150462961</v>
      </c>
    </row>
    <row r="85" spans="1:5" x14ac:dyDescent="0.2">
      <c r="A85">
        <v>1424604600</v>
      </c>
      <c r="B85" s="10">
        <f t="shared" si="2"/>
        <v>42057.479166666672</v>
      </c>
      <c r="D85">
        <v>1423320389</v>
      </c>
      <c r="E85" s="10">
        <f t="shared" si="3"/>
        <v>42042.615613425922</v>
      </c>
    </row>
    <row r="86" spans="1:5" x14ac:dyDescent="0.2">
      <c r="A86">
        <v>1305483086</v>
      </c>
      <c r="B86" s="10">
        <f t="shared" si="2"/>
        <v>40678.757939814815</v>
      </c>
      <c r="D86">
        <v>1302891086</v>
      </c>
      <c r="E86" s="10">
        <f t="shared" si="3"/>
        <v>40648.757939814815</v>
      </c>
    </row>
    <row r="87" spans="1:5" x14ac:dyDescent="0.2">
      <c r="A87">
        <v>1316746837</v>
      </c>
      <c r="B87" s="10">
        <f t="shared" si="2"/>
        <v>40809.125428240739</v>
      </c>
      <c r="D87">
        <v>1314154837</v>
      </c>
      <c r="E87" s="10">
        <f t="shared" si="3"/>
        <v>40779.125428240739</v>
      </c>
    </row>
    <row r="88" spans="1:5" x14ac:dyDescent="0.2">
      <c r="A88">
        <v>1451226045</v>
      </c>
      <c r="B88" s="10">
        <f t="shared" si="2"/>
        <v>42365.59774305555</v>
      </c>
      <c r="D88">
        <v>1444828845</v>
      </c>
      <c r="E88" s="10">
        <f t="shared" si="3"/>
        <v>42291.556076388893</v>
      </c>
    </row>
    <row r="89" spans="1:5" x14ac:dyDescent="0.2">
      <c r="A89">
        <v>1275529260</v>
      </c>
      <c r="B89" s="10">
        <f t="shared" si="2"/>
        <v>40332.070138888885</v>
      </c>
      <c r="D89">
        <v>1274705803</v>
      </c>
      <c r="E89" s="10">
        <f t="shared" si="3"/>
        <v>40322.539386574077</v>
      </c>
    </row>
    <row r="90" spans="1:5" x14ac:dyDescent="0.2">
      <c r="A90">
        <v>1403452131</v>
      </c>
      <c r="B90" s="10">
        <f t="shared" si="2"/>
        <v>41812.65892361111</v>
      </c>
      <c r="D90">
        <v>1401205731</v>
      </c>
      <c r="E90" s="10">
        <f t="shared" si="3"/>
        <v>41786.65892361111</v>
      </c>
    </row>
    <row r="91" spans="1:5" x14ac:dyDescent="0.2">
      <c r="A91">
        <v>1370196192</v>
      </c>
      <c r="B91" s="10">
        <f t="shared" si="2"/>
        <v>41427.752222222218</v>
      </c>
      <c r="D91">
        <v>1368036192</v>
      </c>
      <c r="E91" s="10">
        <f t="shared" si="3"/>
        <v>41402.752222222218</v>
      </c>
    </row>
    <row r="92" spans="1:5" x14ac:dyDescent="0.2">
      <c r="A92">
        <v>1310454499</v>
      </c>
      <c r="B92" s="10">
        <f t="shared" si="2"/>
        <v>40736.297442129631</v>
      </c>
      <c r="D92">
        <v>1307862499</v>
      </c>
      <c r="E92" s="10">
        <f t="shared" si="3"/>
        <v>40706.297442129631</v>
      </c>
    </row>
    <row r="93" spans="1:5" x14ac:dyDescent="0.2">
      <c r="A93">
        <v>1305625164</v>
      </c>
      <c r="B93" s="10">
        <f t="shared" si="2"/>
        <v>40680.402361111112</v>
      </c>
      <c r="D93">
        <v>1300354764</v>
      </c>
      <c r="E93" s="10">
        <f t="shared" si="3"/>
        <v>40619.402361111112</v>
      </c>
    </row>
    <row r="94" spans="1:5" x14ac:dyDescent="0.2">
      <c r="A94">
        <v>1485936000</v>
      </c>
      <c r="B94" s="10">
        <f t="shared" si="2"/>
        <v>42767.333333333328</v>
      </c>
      <c r="D94">
        <v>1481949983</v>
      </c>
      <c r="E94" s="10">
        <f t="shared" si="3"/>
        <v>42721.198877314819</v>
      </c>
    </row>
    <row r="95" spans="1:5" x14ac:dyDescent="0.2">
      <c r="A95">
        <v>1341349200</v>
      </c>
      <c r="B95" s="10">
        <f t="shared" si="2"/>
        <v>41093.875</v>
      </c>
      <c r="D95">
        <v>1338928537</v>
      </c>
      <c r="E95" s="10">
        <f t="shared" si="3"/>
        <v>41065.858067129629</v>
      </c>
    </row>
    <row r="96" spans="1:5" x14ac:dyDescent="0.2">
      <c r="A96">
        <v>1396890822</v>
      </c>
      <c r="B96" s="10">
        <f t="shared" si="2"/>
        <v>41736.717847222222</v>
      </c>
      <c r="D96">
        <v>1395162822</v>
      </c>
      <c r="E96" s="10">
        <f t="shared" si="3"/>
        <v>41716.717847222222</v>
      </c>
    </row>
    <row r="97" spans="1:5" x14ac:dyDescent="0.2">
      <c r="A97">
        <v>1330214841</v>
      </c>
      <c r="B97" s="10">
        <f t="shared" si="2"/>
        <v>40965.005104166667</v>
      </c>
      <c r="D97">
        <v>1327622841</v>
      </c>
      <c r="E97" s="10">
        <f t="shared" si="3"/>
        <v>40935.005104166667</v>
      </c>
    </row>
    <row r="98" spans="1:5" x14ac:dyDescent="0.2">
      <c r="A98">
        <v>1280631600</v>
      </c>
      <c r="B98" s="10">
        <f t="shared" si="2"/>
        <v>40391.125</v>
      </c>
      <c r="D98">
        <v>1274889241</v>
      </c>
      <c r="E98" s="10">
        <f t="shared" si="3"/>
        <v>40324.662511574075</v>
      </c>
    </row>
    <row r="99" spans="1:5" x14ac:dyDescent="0.2">
      <c r="A99">
        <v>1310440482</v>
      </c>
      <c r="B99" s="10">
        <f t="shared" si="2"/>
        <v>40736.135208333333</v>
      </c>
      <c r="D99">
        <v>1307848482</v>
      </c>
      <c r="E99" s="10">
        <f t="shared" si="3"/>
        <v>40706.135208333333</v>
      </c>
    </row>
    <row r="100" spans="1:5" x14ac:dyDescent="0.2">
      <c r="A100">
        <v>1354923000</v>
      </c>
      <c r="B100" s="10">
        <f t="shared" si="2"/>
        <v>41250.979166666664</v>
      </c>
      <c r="D100">
        <v>1351796674</v>
      </c>
      <c r="E100" s="10">
        <f t="shared" si="3"/>
        <v>41214.794837962967</v>
      </c>
    </row>
    <row r="101" spans="1:5" x14ac:dyDescent="0.2">
      <c r="A101">
        <v>1390426799</v>
      </c>
      <c r="B101" s="10">
        <f t="shared" si="2"/>
        <v>41661.902766203704</v>
      </c>
      <c r="D101">
        <v>1387834799</v>
      </c>
      <c r="E101" s="10">
        <f t="shared" si="3"/>
        <v>41631.902766203704</v>
      </c>
    </row>
    <row r="102" spans="1:5" x14ac:dyDescent="0.2">
      <c r="A102">
        <v>1352055886</v>
      </c>
      <c r="B102" s="10">
        <f t="shared" si="2"/>
        <v>41217.794976851852</v>
      </c>
      <c r="D102">
        <v>1350324286</v>
      </c>
      <c r="E102" s="10">
        <f t="shared" si="3"/>
        <v>41197.753310185188</v>
      </c>
    </row>
    <row r="103" spans="1:5" x14ac:dyDescent="0.2">
      <c r="A103">
        <v>1359052710</v>
      </c>
      <c r="B103" s="10">
        <f t="shared" si="2"/>
        <v>41298.776736111111</v>
      </c>
      <c r="D103">
        <v>1356979110</v>
      </c>
      <c r="E103" s="10">
        <f t="shared" si="3"/>
        <v>41274.776736111111</v>
      </c>
    </row>
    <row r="104" spans="1:5" x14ac:dyDescent="0.2">
      <c r="A104">
        <v>1293073733</v>
      </c>
      <c r="B104" s="10">
        <f t="shared" si="2"/>
        <v>40535.131168981483</v>
      </c>
      <c r="D104">
        <v>1290481733</v>
      </c>
      <c r="E104" s="10">
        <f t="shared" si="3"/>
        <v>40505.131168981483</v>
      </c>
    </row>
    <row r="105" spans="1:5" x14ac:dyDescent="0.2">
      <c r="A105">
        <v>1394220030</v>
      </c>
      <c r="B105" s="10">
        <f t="shared" si="2"/>
        <v>41705.805902777778</v>
      </c>
      <c r="D105">
        <v>1392232830</v>
      </c>
      <c r="E105" s="10">
        <f t="shared" si="3"/>
        <v>41682.805902777778</v>
      </c>
    </row>
    <row r="106" spans="1:5" x14ac:dyDescent="0.2">
      <c r="A106">
        <v>1301792400</v>
      </c>
      <c r="B106" s="10">
        <f t="shared" si="2"/>
        <v>40636.041666666664</v>
      </c>
      <c r="D106">
        <v>1299775266</v>
      </c>
      <c r="E106" s="10">
        <f t="shared" si="3"/>
        <v>40612.695208333331</v>
      </c>
    </row>
    <row r="107" spans="1:5" x14ac:dyDescent="0.2">
      <c r="A107">
        <v>1463184000</v>
      </c>
      <c r="B107" s="10">
        <f t="shared" si="2"/>
        <v>42504</v>
      </c>
      <c r="D107">
        <v>1461605020</v>
      </c>
      <c r="E107" s="10">
        <f t="shared" si="3"/>
        <v>42485.724768518514</v>
      </c>
    </row>
    <row r="108" spans="1:5" x14ac:dyDescent="0.2">
      <c r="A108">
        <v>1333391901</v>
      </c>
      <c r="B108" s="10">
        <f t="shared" si="2"/>
        <v>41001.776631944442</v>
      </c>
      <c r="D108">
        <v>1332182301</v>
      </c>
      <c r="E108" s="10">
        <f t="shared" si="3"/>
        <v>40987.776631944442</v>
      </c>
    </row>
    <row r="109" spans="1:5" x14ac:dyDescent="0.2">
      <c r="A109">
        <v>1303688087</v>
      </c>
      <c r="B109" s="10">
        <f t="shared" si="2"/>
        <v>40657.982488425929</v>
      </c>
      <c r="D109">
        <v>1301787287</v>
      </c>
      <c r="E109" s="10">
        <f t="shared" si="3"/>
        <v>40635.982488425929</v>
      </c>
    </row>
    <row r="110" spans="1:5" x14ac:dyDescent="0.2">
      <c r="A110">
        <v>1370011370</v>
      </c>
      <c r="B110" s="10">
        <f t="shared" si="2"/>
        <v>41425.613078703704</v>
      </c>
      <c r="D110">
        <v>1364827370</v>
      </c>
      <c r="E110" s="10">
        <f t="shared" si="3"/>
        <v>41365.613078703704</v>
      </c>
    </row>
    <row r="111" spans="1:5" x14ac:dyDescent="0.2">
      <c r="A111">
        <v>1298680630</v>
      </c>
      <c r="B111" s="10">
        <f t="shared" si="2"/>
        <v>40600.025810185187</v>
      </c>
      <c r="D111">
        <v>1296088630</v>
      </c>
      <c r="E111" s="10">
        <f t="shared" si="3"/>
        <v>40570.025810185187</v>
      </c>
    </row>
    <row r="112" spans="1:5" x14ac:dyDescent="0.2">
      <c r="A112">
        <v>1384408740</v>
      </c>
      <c r="B112" s="10">
        <f t="shared" si="2"/>
        <v>41592.249305555553</v>
      </c>
      <c r="D112">
        <v>1381445253</v>
      </c>
      <c r="E112" s="10">
        <f t="shared" si="3"/>
        <v>41557.949687500004</v>
      </c>
    </row>
    <row r="113" spans="1:5" x14ac:dyDescent="0.2">
      <c r="A113">
        <v>1433059187</v>
      </c>
      <c r="B113" s="10">
        <f t="shared" si="2"/>
        <v>42155.333182870367</v>
      </c>
      <c r="D113">
        <v>1430467187</v>
      </c>
      <c r="E113" s="10">
        <f t="shared" si="3"/>
        <v>42125.333182870367</v>
      </c>
    </row>
    <row r="114" spans="1:5" x14ac:dyDescent="0.2">
      <c r="A114">
        <v>1397354400</v>
      </c>
      <c r="B114" s="10">
        <f t="shared" si="2"/>
        <v>41742.083333333336</v>
      </c>
      <c r="D114">
        <v>1395277318</v>
      </c>
      <c r="E114" s="10">
        <f t="shared" si="3"/>
        <v>41718.043032407411</v>
      </c>
    </row>
    <row r="115" spans="1:5" x14ac:dyDescent="0.2">
      <c r="A115">
        <v>1312642800</v>
      </c>
      <c r="B115" s="10">
        <f t="shared" si="2"/>
        <v>40761.625</v>
      </c>
      <c r="D115">
        <v>1311963128</v>
      </c>
      <c r="E115" s="10">
        <f t="shared" si="3"/>
        <v>40753.758425925924</v>
      </c>
    </row>
    <row r="116" spans="1:5" x14ac:dyDescent="0.2">
      <c r="A116">
        <v>1326436488</v>
      </c>
      <c r="B116" s="10">
        <f t="shared" si="2"/>
        <v>40921.27416666667</v>
      </c>
      <c r="D116">
        <v>1321252488</v>
      </c>
      <c r="E116" s="10">
        <f t="shared" si="3"/>
        <v>40861.27416666667</v>
      </c>
    </row>
    <row r="117" spans="1:5" x14ac:dyDescent="0.2">
      <c r="A117">
        <v>1328377444</v>
      </c>
      <c r="B117" s="10">
        <f t="shared" si="2"/>
        <v>40943.738935185189</v>
      </c>
      <c r="D117">
        <v>1326217444</v>
      </c>
      <c r="E117" s="10">
        <f t="shared" si="3"/>
        <v>40918.738935185189</v>
      </c>
    </row>
    <row r="118" spans="1:5" x14ac:dyDescent="0.2">
      <c r="A118">
        <v>1302260155</v>
      </c>
      <c r="B118" s="10">
        <f t="shared" si="2"/>
        <v>40641.455497685187</v>
      </c>
      <c r="D118">
        <v>1298289355</v>
      </c>
      <c r="E118" s="10">
        <f t="shared" si="3"/>
        <v>40595.497164351851</v>
      </c>
    </row>
    <row r="119" spans="1:5" x14ac:dyDescent="0.2">
      <c r="A119">
        <v>1276110000</v>
      </c>
      <c r="B119" s="10">
        <f t="shared" si="2"/>
        <v>40338.791666666664</v>
      </c>
      <c r="D119">
        <v>1268337744</v>
      </c>
      <c r="E119" s="10">
        <f t="shared" si="3"/>
        <v>40248.834999999999</v>
      </c>
    </row>
    <row r="120" spans="1:5" x14ac:dyDescent="0.2">
      <c r="A120">
        <v>1311902236</v>
      </c>
      <c r="B120" s="10">
        <f t="shared" si="2"/>
        <v>40753.053657407407</v>
      </c>
      <c r="D120">
        <v>1309310236</v>
      </c>
      <c r="E120" s="10">
        <f t="shared" si="3"/>
        <v>40723.053657407407</v>
      </c>
    </row>
    <row r="121" spans="1:5" x14ac:dyDescent="0.2">
      <c r="A121">
        <v>1313276400</v>
      </c>
      <c r="B121" s="10">
        <f t="shared" si="2"/>
        <v>40768.958333333336</v>
      </c>
      <c r="D121">
        <v>1310693986</v>
      </c>
      <c r="E121" s="10">
        <f t="shared" si="3"/>
        <v>40739.069282407407</v>
      </c>
    </row>
    <row r="122" spans="1:5" x14ac:dyDescent="0.2">
      <c r="A122">
        <v>1475457107</v>
      </c>
      <c r="B122" s="10">
        <f t="shared" si="2"/>
        <v>42646.049849537041</v>
      </c>
      <c r="D122">
        <v>1472865107</v>
      </c>
      <c r="E122" s="10">
        <f t="shared" si="3"/>
        <v>42616.049849537041</v>
      </c>
    </row>
    <row r="123" spans="1:5" x14ac:dyDescent="0.2">
      <c r="A123">
        <v>1429352160</v>
      </c>
      <c r="B123" s="10">
        <f t="shared" si="2"/>
        <v>42112.427777777775</v>
      </c>
      <c r="D123">
        <v>1427993710</v>
      </c>
      <c r="E123" s="10">
        <f t="shared" si="3"/>
        <v>42096.704976851848</v>
      </c>
    </row>
    <row r="124" spans="1:5" x14ac:dyDescent="0.2">
      <c r="A124">
        <v>1476094907</v>
      </c>
      <c r="B124" s="10">
        <f t="shared" si="2"/>
        <v>42653.431793981479</v>
      </c>
      <c r="D124">
        <v>1470910907</v>
      </c>
      <c r="E124" s="10">
        <f t="shared" si="3"/>
        <v>42593.431793981479</v>
      </c>
    </row>
    <row r="125" spans="1:5" x14ac:dyDescent="0.2">
      <c r="A125">
        <v>1414533600</v>
      </c>
      <c r="B125" s="10">
        <f t="shared" si="2"/>
        <v>41940.916666666664</v>
      </c>
      <c r="D125">
        <v>1411411564</v>
      </c>
      <c r="E125" s="10">
        <f t="shared" si="3"/>
        <v>41904.781990740739</v>
      </c>
    </row>
    <row r="126" spans="1:5" x14ac:dyDescent="0.2">
      <c r="A126">
        <v>1431728242</v>
      </c>
      <c r="B126" s="10">
        <f t="shared" si="2"/>
        <v>42139.928726851853</v>
      </c>
      <c r="D126">
        <v>1429568242</v>
      </c>
      <c r="E126" s="10">
        <f t="shared" si="3"/>
        <v>42114.928726851853</v>
      </c>
    </row>
    <row r="127" spans="1:5" x14ac:dyDescent="0.2">
      <c r="A127">
        <v>1486165880</v>
      </c>
      <c r="B127" s="10">
        <f t="shared" si="2"/>
        <v>42769.993981481486</v>
      </c>
      <c r="D127">
        <v>1480981880</v>
      </c>
      <c r="E127" s="10">
        <f t="shared" si="3"/>
        <v>42709.993981481486</v>
      </c>
    </row>
    <row r="128" spans="1:5" x14ac:dyDescent="0.2">
      <c r="A128">
        <v>1433988000</v>
      </c>
      <c r="B128" s="10">
        <f t="shared" si="2"/>
        <v>42166.083333333328</v>
      </c>
      <c r="D128">
        <v>1431353337</v>
      </c>
      <c r="E128" s="10">
        <f t="shared" si="3"/>
        <v>42135.589548611111</v>
      </c>
    </row>
    <row r="129" spans="1:5" x14ac:dyDescent="0.2">
      <c r="A129">
        <v>1428069541</v>
      </c>
      <c r="B129" s="10">
        <f t="shared" si="2"/>
        <v>42097.582650462966</v>
      </c>
      <c r="D129">
        <v>1425481141</v>
      </c>
      <c r="E129" s="10">
        <f t="shared" si="3"/>
        <v>42067.62431712963</v>
      </c>
    </row>
    <row r="130" spans="1:5" x14ac:dyDescent="0.2">
      <c r="A130">
        <v>1476941293</v>
      </c>
      <c r="B130" s="10">
        <f t="shared" si="2"/>
        <v>42663.22792824074</v>
      </c>
      <c r="D130">
        <v>1473917293</v>
      </c>
      <c r="E130" s="10">
        <f t="shared" si="3"/>
        <v>42628.22792824074</v>
      </c>
    </row>
    <row r="131" spans="1:5" x14ac:dyDescent="0.2">
      <c r="A131">
        <v>1414708183</v>
      </c>
      <c r="B131" s="10">
        <f t="shared" ref="B131:B194" si="4">(A131/86400)+25569</f>
        <v>41942.937303240738</v>
      </c>
      <c r="D131">
        <v>1409524183</v>
      </c>
      <c r="E131" s="10">
        <f t="shared" ref="E131:E194" si="5">(D131/86400) + 25569</f>
        <v>41882.937303240738</v>
      </c>
    </row>
    <row r="132" spans="1:5" x14ac:dyDescent="0.2">
      <c r="A132">
        <v>1402949760</v>
      </c>
      <c r="B132" s="10">
        <f t="shared" si="4"/>
        <v>41806.844444444447</v>
      </c>
      <c r="D132">
        <v>1400536692</v>
      </c>
      <c r="E132" s="10">
        <f t="shared" si="5"/>
        <v>41778.91541666667</v>
      </c>
    </row>
    <row r="133" spans="1:5" x14ac:dyDescent="0.2">
      <c r="A133">
        <v>1467763200</v>
      </c>
      <c r="B133" s="10">
        <f t="shared" si="4"/>
        <v>42557</v>
      </c>
      <c r="D133">
        <v>1466453161</v>
      </c>
      <c r="E133" s="10">
        <f t="shared" si="5"/>
        <v>42541.837511574078</v>
      </c>
    </row>
    <row r="134" spans="1:5" x14ac:dyDescent="0.2">
      <c r="A134">
        <v>1415392207</v>
      </c>
      <c r="B134" s="10">
        <f t="shared" si="4"/>
        <v>41950.854247685187</v>
      </c>
      <c r="D134">
        <v>1411500607</v>
      </c>
      <c r="E134" s="10">
        <f t="shared" si="5"/>
        <v>41905.812581018516</v>
      </c>
    </row>
    <row r="135" spans="1:5" x14ac:dyDescent="0.2">
      <c r="A135">
        <v>1464715860</v>
      </c>
      <c r="B135" s="10">
        <f t="shared" si="4"/>
        <v>42521.729861111111</v>
      </c>
      <c r="D135">
        <v>1462130584</v>
      </c>
      <c r="E135" s="10">
        <f t="shared" si="5"/>
        <v>42491.80768518518</v>
      </c>
    </row>
    <row r="136" spans="1:5" x14ac:dyDescent="0.2">
      <c r="A136">
        <v>1441386000</v>
      </c>
      <c r="B136" s="10">
        <f t="shared" si="4"/>
        <v>42251.708333333328</v>
      </c>
      <c r="D136">
        <v>1438811418</v>
      </c>
      <c r="E136" s="10">
        <f t="shared" si="5"/>
        <v>42221.909930555557</v>
      </c>
    </row>
    <row r="137" spans="1:5" x14ac:dyDescent="0.2">
      <c r="A137">
        <v>1404241200</v>
      </c>
      <c r="B137" s="10">
        <f t="shared" si="4"/>
        <v>41821.791666666664</v>
      </c>
      <c r="D137">
        <v>1401354597</v>
      </c>
      <c r="E137" s="10">
        <f t="shared" si="5"/>
        <v>41788.381909722222</v>
      </c>
    </row>
    <row r="138" spans="1:5" x14ac:dyDescent="0.2">
      <c r="A138">
        <v>1431771360</v>
      </c>
      <c r="B138" s="10">
        <f t="shared" si="4"/>
        <v>42140.427777777775</v>
      </c>
      <c r="D138">
        <v>1427968234</v>
      </c>
      <c r="E138" s="10">
        <f t="shared" si="5"/>
        <v>42096.410115740742</v>
      </c>
    </row>
    <row r="139" spans="1:5" x14ac:dyDescent="0.2">
      <c r="A139">
        <v>1444657593</v>
      </c>
      <c r="B139" s="10">
        <f t="shared" si="4"/>
        <v>42289.573993055557</v>
      </c>
      <c r="D139">
        <v>1440337593</v>
      </c>
      <c r="E139" s="10">
        <f t="shared" si="5"/>
        <v>42239.573993055557</v>
      </c>
    </row>
    <row r="140" spans="1:5" x14ac:dyDescent="0.2">
      <c r="A140">
        <v>1438405140</v>
      </c>
      <c r="B140" s="10">
        <f t="shared" si="4"/>
        <v>42217.207638888889</v>
      </c>
      <c r="D140">
        <v>1435731041</v>
      </c>
      <c r="E140" s="10">
        <f t="shared" si="5"/>
        <v>42186.257418981477</v>
      </c>
    </row>
    <row r="141" spans="1:5" x14ac:dyDescent="0.2">
      <c r="A141">
        <v>1436738772</v>
      </c>
      <c r="B141" s="10">
        <f t="shared" si="4"/>
        <v>42197.920972222222</v>
      </c>
      <c r="D141">
        <v>1435874772</v>
      </c>
      <c r="E141" s="10">
        <f t="shared" si="5"/>
        <v>42187.920972222222</v>
      </c>
    </row>
    <row r="142" spans="1:5" x14ac:dyDescent="0.2">
      <c r="A142">
        <v>1426823132</v>
      </c>
      <c r="B142" s="10">
        <f t="shared" si="4"/>
        <v>42083.15662037037</v>
      </c>
      <c r="D142">
        <v>1424234732</v>
      </c>
      <c r="E142" s="10">
        <f t="shared" si="5"/>
        <v>42053.198287037041</v>
      </c>
    </row>
    <row r="143" spans="1:5" x14ac:dyDescent="0.2">
      <c r="A143">
        <v>1433043623</v>
      </c>
      <c r="B143" s="10">
        <f t="shared" si="4"/>
        <v>42155.153043981481</v>
      </c>
      <c r="D143">
        <v>1429155623</v>
      </c>
      <c r="E143" s="10">
        <f t="shared" si="5"/>
        <v>42110.153043981481</v>
      </c>
    </row>
    <row r="144" spans="1:5" x14ac:dyDescent="0.2">
      <c r="A144">
        <v>1416176778</v>
      </c>
      <c r="B144" s="10">
        <f t="shared" si="4"/>
        <v>41959.934930555552</v>
      </c>
      <c r="D144">
        <v>1414358778</v>
      </c>
      <c r="E144" s="10">
        <f t="shared" si="5"/>
        <v>41938.893263888887</v>
      </c>
    </row>
    <row r="145" spans="1:5" x14ac:dyDescent="0.2">
      <c r="A145">
        <v>1472882100</v>
      </c>
      <c r="B145" s="10">
        <f t="shared" si="4"/>
        <v>42616.246527777781</v>
      </c>
      <c r="D145">
        <v>1467941542</v>
      </c>
      <c r="E145" s="10">
        <f t="shared" si="5"/>
        <v>42559.064143518517</v>
      </c>
    </row>
    <row r="146" spans="1:5" x14ac:dyDescent="0.2">
      <c r="A146">
        <v>1428945472</v>
      </c>
      <c r="B146" s="10">
        <f t="shared" si="4"/>
        <v>42107.72074074074</v>
      </c>
      <c r="D146">
        <v>1423765072</v>
      </c>
      <c r="E146" s="10">
        <f t="shared" si="5"/>
        <v>42047.762407407412</v>
      </c>
    </row>
    <row r="147" spans="1:5" x14ac:dyDescent="0.2">
      <c r="A147">
        <v>1439298052</v>
      </c>
      <c r="B147" s="10">
        <f t="shared" si="4"/>
        <v>42227.542268518519</v>
      </c>
      <c r="D147">
        <v>1436965252</v>
      </c>
      <c r="E147" s="10">
        <f t="shared" si="5"/>
        <v>42200.542268518519</v>
      </c>
    </row>
    <row r="148" spans="1:5" x14ac:dyDescent="0.2">
      <c r="A148">
        <v>1484698998</v>
      </c>
      <c r="B148" s="10">
        <f t="shared" si="4"/>
        <v>42753.016180555554</v>
      </c>
      <c r="D148">
        <v>1479514998</v>
      </c>
      <c r="E148" s="10">
        <f t="shared" si="5"/>
        <v>42693.016180555554</v>
      </c>
    </row>
    <row r="149" spans="1:5" x14ac:dyDescent="0.2">
      <c r="A149">
        <v>1420741080</v>
      </c>
      <c r="B149" s="10">
        <f t="shared" si="4"/>
        <v>42012.762499999997</v>
      </c>
      <c r="D149">
        <v>1417026340</v>
      </c>
      <c r="E149" s="10">
        <f t="shared" si="5"/>
        <v>41969.767824074079</v>
      </c>
    </row>
    <row r="150" spans="1:5" x14ac:dyDescent="0.2">
      <c r="A150">
        <v>1456555536</v>
      </c>
      <c r="B150" s="10">
        <f t="shared" si="4"/>
        <v>42427.281666666662</v>
      </c>
      <c r="D150">
        <v>1453963536</v>
      </c>
      <c r="E150" s="10">
        <f t="shared" si="5"/>
        <v>42397.281666666662</v>
      </c>
    </row>
    <row r="151" spans="1:5" x14ac:dyDescent="0.2">
      <c r="A151">
        <v>1419494400</v>
      </c>
      <c r="B151" s="10">
        <f t="shared" si="4"/>
        <v>41998.333333333328</v>
      </c>
      <c r="D151">
        <v>1416888470</v>
      </c>
      <c r="E151" s="10">
        <f t="shared" si="5"/>
        <v>41968.172106481477</v>
      </c>
    </row>
    <row r="152" spans="1:5" x14ac:dyDescent="0.2">
      <c r="A152">
        <v>1432612382</v>
      </c>
      <c r="B152" s="10">
        <f t="shared" si="4"/>
        <v>42150.161828703705</v>
      </c>
      <c r="D152">
        <v>1427428382</v>
      </c>
      <c r="E152" s="10">
        <f t="shared" si="5"/>
        <v>42090.161828703705</v>
      </c>
    </row>
    <row r="153" spans="1:5" x14ac:dyDescent="0.2">
      <c r="A153">
        <v>1434633191</v>
      </c>
      <c r="B153" s="10">
        <f t="shared" si="4"/>
        <v>42173.550821759258</v>
      </c>
      <c r="D153">
        <v>1429449191</v>
      </c>
      <c r="E153" s="10">
        <f t="shared" si="5"/>
        <v>42113.550821759258</v>
      </c>
    </row>
    <row r="154" spans="1:5" x14ac:dyDescent="0.2">
      <c r="A154">
        <v>1411437100</v>
      </c>
      <c r="B154" s="10">
        <f t="shared" si="4"/>
        <v>41905.077546296292</v>
      </c>
      <c r="D154">
        <v>1408845100</v>
      </c>
      <c r="E154" s="10">
        <f t="shared" si="5"/>
        <v>41875.077546296292</v>
      </c>
    </row>
    <row r="155" spans="1:5" x14ac:dyDescent="0.2">
      <c r="A155">
        <v>1417532644</v>
      </c>
      <c r="B155" s="10">
        <f t="shared" si="4"/>
        <v>41975.627824074079</v>
      </c>
      <c r="D155">
        <v>1413900244</v>
      </c>
      <c r="E155" s="10">
        <f t="shared" si="5"/>
        <v>41933.586157407408</v>
      </c>
    </row>
    <row r="156" spans="1:5" x14ac:dyDescent="0.2">
      <c r="A156">
        <v>1433336895</v>
      </c>
      <c r="B156" s="10">
        <f t="shared" si="4"/>
        <v>42158.547395833331</v>
      </c>
      <c r="D156">
        <v>1429621695</v>
      </c>
      <c r="E156" s="10">
        <f t="shared" si="5"/>
        <v>42115.547395833331</v>
      </c>
    </row>
    <row r="157" spans="1:5" x14ac:dyDescent="0.2">
      <c r="A157">
        <v>1437657935</v>
      </c>
      <c r="B157" s="10">
        <f t="shared" si="4"/>
        <v>42208.559432870374</v>
      </c>
      <c r="D157">
        <v>1434201935</v>
      </c>
      <c r="E157" s="10">
        <f t="shared" si="5"/>
        <v>42168.559432870374</v>
      </c>
    </row>
    <row r="158" spans="1:5" x14ac:dyDescent="0.2">
      <c r="A158">
        <v>1407034796</v>
      </c>
      <c r="B158" s="10">
        <f t="shared" si="4"/>
        <v>41854.124953703707</v>
      </c>
      <c r="D158">
        <v>1401850796</v>
      </c>
      <c r="E158" s="10">
        <f t="shared" si="5"/>
        <v>41794.124953703707</v>
      </c>
    </row>
    <row r="159" spans="1:5" x14ac:dyDescent="0.2">
      <c r="A159">
        <v>1456523572</v>
      </c>
      <c r="B159" s="10">
        <f t="shared" si="4"/>
        <v>42426.911712962959</v>
      </c>
      <c r="D159">
        <v>1453931572</v>
      </c>
      <c r="E159" s="10">
        <f t="shared" si="5"/>
        <v>42396.911712962959</v>
      </c>
    </row>
    <row r="160" spans="1:5" x14ac:dyDescent="0.2">
      <c r="A160">
        <v>1413942628</v>
      </c>
      <c r="B160" s="10">
        <f t="shared" si="4"/>
        <v>41934.07671296296</v>
      </c>
      <c r="D160">
        <v>1411350628</v>
      </c>
      <c r="E160" s="10">
        <f t="shared" si="5"/>
        <v>41904.07671296296</v>
      </c>
    </row>
    <row r="161" spans="1:5" x14ac:dyDescent="0.2">
      <c r="A161">
        <v>1467541545</v>
      </c>
      <c r="B161" s="10">
        <f t="shared" si="4"/>
        <v>42554.434548611112</v>
      </c>
      <c r="D161">
        <v>1464085545</v>
      </c>
      <c r="E161" s="10">
        <f t="shared" si="5"/>
        <v>42514.434548611112</v>
      </c>
    </row>
    <row r="162" spans="1:5" x14ac:dyDescent="0.2">
      <c r="A162">
        <v>1439675691</v>
      </c>
      <c r="B162" s="10">
        <f t="shared" si="4"/>
        <v>42231.913090277776</v>
      </c>
      <c r="D162">
        <v>1434491691</v>
      </c>
      <c r="E162" s="10">
        <f t="shared" si="5"/>
        <v>42171.913090277776</v>
      </c>
    </row>
    <row r="163" spans="1:5" x14ac:dyDescent="0.2">
      <c r="A163">
        <v>1404318595</v>
      </c>
      <c r="B163" s="10">
        <f t="shared" si="4"/>
        <v>41822.687442129631</v>
      </c>
      <c r="D163">
        <v>1401726595</v>
      </c>
      <c r="E163" s="10">
        <f t="shared" si="5"/>
        <v>41792.687442129631</v>
      </c>
    </row>
    <row r="164" spans="1:5" x14ac:dyDescent="0.2">
      <c r="A164">
        <v>1408232520</v>
      </c>
      <c r="B164" s="10">
        <f t="shared" si="4"/>
        <v>41867.987500000003</v>
      </c>
      <c r="D164">
        <v>1405393356</v>
      </c>
      <c r="E164" s="10">
        <f t="shared" si="5"/>
        <v>41835.126805555556</v>
      </c>
    </row>
    <row r="165" spans="1:5" x14ac:dyDescent="0.2">
      <c r="A165">
        <v>1443657600</v>
      </c>
      <c r="B165" s="10">
        <f t="shared" si="4"/>
        <v>42278</v>
      </c>
      <c r="D165">
        <v>1440716654</v>
      </c>
      <c r="E165" s="10">
        <f t="shared" si="5"/>
        <v>42243.961273148147</v>
      </c>
    </row>
    <row r="166" spans="1:5" x14ac:dyDescent="0.2">
      <c r="A166">
        <v>1411150701</v>
      </c>
      <c r="B166" s="10">
        <f t="shared" si="4"/>
        <v>41901.762743055559</v>
      </c>
      <c r="D166">
        <v>1405966701</v>
      </c>
      <c r="E166" s="10">
        <f t="shared" si="5"/>
        <v>41841.762743055559</v>
      </c>
    </row>
    <row r="167" spans="1:5" x14ac:dyDescent="0.2">
      <c r="A167">
        <v>1452613724</v>
      </c>
      <c r="B167" s="10">
        <f t="shared" si="4"/>
        <v>42381.658842592587</v>
      </c>
      <c r="D167">
        <v>1450021724</v>
      </c>
      <c r="E167" s="10">
        <f t="shared" si="5"/>
        <v>42351.658842592587</v>
      </c>
    </row>
    <row r="168" spans="1:5" x14ac:dyDescent="0.2">
      <c r="A168">
        <v>1484531362</v>
      </c>
      <c r="B168" s="10">
        <f t="shared" si="4"/>
        <v>42751.075949074075</v>
      </c>
      <c r="D168">
        <v>1481939362</v>
      </c>
      <c r="E168" s="10">
        <f t="shared" si="5"/>
        <v>42721.075949074075</v>
      </c>
    </row>
    <row r="169" spans="1:5" x14ac:dyDescent="0.2">
      <c r="A169">
        <v>1438726535</v>
      </c>
      <c r="B169" s="10">
        <f t="shared" si="4"/>
        <v>42220.927488425921</v>
      </c>
      <c r="D169">
        <v>1433542535</v>
      </c>
      <c r="E169" s="10">
        <f t="shared" si="5"/>
        <v>42160.927488425921</v>
      </c>
    </row>
    <row r="170" spans="1:5" x14ac:dyDescent="0.2">
      <c r="A170">
        <v>1426791770</v>
      </c>
      <c r="B170" s="10">
        <f t="shared" si="4"/>
        <v>42082.793634259258</v>
      </c>
      <c r="D170">
        <v>1424203370</v>
      </c>
      <c r="E170" s="10">
        <f t="shared" si="5"/>
        <v>42052.83530092593</v>
      </c>
    </row>
    <row r="171" spans="1:5" x14ac:dyDescent="0.2">
      <c r="A171">
        <v>1413634059</v>
      </c>
      <c r="B171" s="10">
        <f t="shared" si="4"/>
        <v>41930.505312499998</v>
      </c>
      <c r="D171">
        <v>1411042059</v>
      </c>
      <c r="E171" s="10">
        <f t="shared" si="5"/>
        <v>41900.505312499998</v>
      </c>
    </row>
    <row r="172" spans="1:5" x14ac:dyDescent="0.2">
      <c r="A172">
        <v>1440912480</v>
      </c>
      <c r="B172" s="10">
        <f t="shared" si="4"/>
        <v>42246.227777777778</v>
      </c>
      <c r="D172">
        <v>1438385283</v>
      </c>
      <c r="E172" s="10">
        <f t="shared" si="5"/>
        <v>42216.977812500001</v>
      </c>
    </row>
    <row r="173" spans="1:5" x14ac:dyDescent="0.2">
      <c r="A173">
        <v>1470975614</v>
      </c>
      <c r="B173" s="10">
        <f t="shared" si="4"/>
        <v>42594.180717592593</v>
      </c>
      <c r="D173">
        <v>1465791614</v>
      </c>
      <c r="E173" s="10">
        <f t="shared" si="5"/>
        <v>42534.180717592593</v>
      </c>
    </row>
    <row r="174" spans="1:5" x14ac:dyDescent="0.2">
      <c r="A174">
        <v>1426753723</v>
      </c>
      <c r="B174" s="10">
        <f t="shared" si="4"/>
        <v>42082.353275462963</v>
      </c>
      <c r="D174">
        <v>1423733323</v>
      </c>
      <c r="E174" s="10">
        <f t="shared" si="5"/>
        <v>42047.394942129627</v>
      </c>
    </row>
    <row r="175" spans="1:5" x14ac:dyDescent="0.2">
      <c r="A175">
        <v>1425131108</v>
      </c>
      <c r="B175" s="10">
        <f t="shared" si="4"/>
        <v>42063.573009259257</v>
      </c>
      <c r="D175">
        <v>1422539108</v>
      </c>
      <c r="E175" s="10">
        <f t="shared" si="5"/>
        <v>42033.573009259257</v>
      </c>
    </row>
    <row r="176" spans="1:5" x14ac:dyDescent="0.2">
      <c r="A176">
        <v>1431108776</v>
      </c>
      <c r="B176" s="10">
        <f t="shared" si="4"/>
        <v>42132.758981481486</v>
      </c>
      <c r="D176">
        <v>1425924776</v>
      </c>
      <c r="E176" s="10">
        <f t="shared" si="5"/>
        <v>42072.758981481486</v>
      </c>
    </row>
    <row r="177" spans="1:5" x14ac:dyDescent="0.2">
      <c r="A177">
        <v>1409337611</v>
      </c>
      <c r="B177" s="10">
        <f t="shared" si="4"/>
        <v>41880.777905092589</v>
      </c>
      <c r="D177">
        <v>1407177611</v>
      </c>
      <c r="E177" s="10">
        <f t="shared" si="5"/>
        <v>41855.777905092589</v>
      </c>
    </row>
    <row r="178" spans="1:5" x14ac:dyDescent="0.2">
      <c r="A178">
        <v>1438803999</v>
      </c>
      <c r="B178" s="10">
        <f t="shared" si="4"/>
        <v>42221.824062500003</v>
      </c>
      <c r="D178">
        <v>1436211999</v>
      </c>
      <c r="E178" s="10">
        <f t="shared" si="5"/>
        <v>42191.824062500003</v>
      </c>
    </row>
    <row r="179" spans="1:5" x14ac:dyDescent="0.2">
      <c r="A179">
        <v>1427155726</v>
      </c>
      <c r="B179" s="10">
        <f t="shared" si="4"/>
        <v>42087.00608796296</v>
      </c>
      <c r="D179">
        <v>1425690526</v>
      </c>
      <c r="E179" s="10">
        <f t="shared" si="5"/>
        <v>42070.047754629632</v>
      </c>
    </row>
    <row r="180" spans="1:5" x14ac:dyDescent="0.2">
      <c r="A180">
        <v>1448582145</v>
      </c>
      <c r="B180" s="10">
        <f t="shared" si="4"/>
        <v>42334.997048611112</v>
      </c>
      <c r="D180">
        <v>1445986545</v>
      </c>
      <c r="E180" s="10">
        <f t="shared" si="5"/>
        <v>42304.955381944441</v>
      </c>
    </row>
    <row r="181" spans="1:5" x14ac:dyDescent="0.2">
      <c r="A181">
        <v>1457056555</v>
      </c>
      <c r="B181" s="10">
        <f t="shared" si="4"/>
        <v>42433.080497685187</v>
      </c>
      <c r="D181">
        <v>1454464555</v>
      </c>
      <c r="E181" s="10">
        <f t="shared" si="5"/>
        <v>42403.080497685187</v>
      </c>
    </row>
    <row r="182" spans="1:5" x14ac:dyDescent="0.2">
      <c r="A182">
        <v>1428951600</v>
      </c>
      <c r="B182" s="10">
        <f t="shared" si="4"/>
        <v>42107.791666666672</v>
      </c>
      <c r="D182">
        <v>1425512843</v>
      </c>
      <c r="E182" s="10">
        <f t="shared" si="5"/>
        <v>42067.991238425922</v>
      </c>
    </row>
    <row r="183" spans="1:5" x14ac:dyDescent="0.2">
      <c r="A183">
        <v>1434995295</v>
      </c>
      <c r="B183" s="10">
        <f t="shared" si="4"/>
        <v>42177.741840277777</v>
      </c>
      <c r="D183">
        <v>1432403295</v>
      </c>
      <c r="E183" s="10">
        <f t="shared" si="5"/>
        <v>42147.741840277777</v>
      </c>
    </row>
    <row r="184" spans="1:5" x14ac:dyDescent="0.2">
      <c r="A184">
        <v>1483748232</v>
      </c>
      <c r="B184" s="10">
        <f t="shared" si="4"/>
        <v>42742.011944444443</v>
      </c>
      <c r="D184">
        <v>1481156232</v>
      </c>
      <c r="E184" s="10">
        <f t="shared" si="5"/>
        <v>42712.011944444443</v>
      </c>
    </row>
    <row r="185" spans="1:5" x14ac:dyDescent="0.2">
      <c r="A185">
        <v>1417033610</v>
      </c>
      <c r="B185" s="10">
        <f t="shared" si="4"/>
        <v>41969.851967592593</v>
      </c>
      <c r="D185">
        <v>1414438010</v>
      </c>
      <c r="E185" s="10">
        <f t="shared" si="5"/>
        <v>41939.810300925928</v>
      </c>
    </row>
    <row r="186" spans="1:5" x14ac:dyDescent="0.2">
      <c r="A186">
        <v>1409543940</v>
      </c>
      <c r="B186" s="10">
        <f t="shared" si="4"/>
        <v>41883.165972222225</v>
      </c>
      <c r="D186">
        <v>1404586762</v>
      </c>
      <c r="E186" s="10">
        <f t="shared" si="5"/>
        <v>41825.791226851856</v>
      </c>
    </row>
    <row r="187" spans="1:5" x14ac:dyDescent="0.2">
      <c r="A187">
        <v>1471557139</v>
      </c>
      <c r="B187" s="10">
        <f t="shared" si="4"/>
        <v>42600.91133101852</v>
      </c>
      <c r="D187">
        <v>1468965139</v>
      </c>
      <c r="E187" s="10">
        <f t="shared" si="5"/>
        <v>42570.91133101852</v>
      </c>
    </row>
    <row r="188" spans="1:5" x14ac:dyDescent="0.2">
      <c r="A188">
        <v>1488571200</v>
      </c>
      <c r="B188" s="10">
        <f t="shared" si="4"/>
        <v>42797.833333333328</v>
      </c>
      <c r="D188">
        <v>1485977434</v>
      </c>
      <c r="E188" s="10">
        <f t="shared" si="5"/>
        <v>42767.812893518523</v>
      </c>
    </row>
    <row r="189" spans="1:5" x14ac:dyDescent="0.2">
      <c r="A189">
        <v>1437461940</v>
      </c>
      <c r="B189" s="10">
        <f t="shared" si="4"/>
        <v>42206.290972222225</v>
      </c>
      <c r="D189">
        <v>1435383457</v>
      </c>
      <c r="E189" s="10">
        <f t="shared" si="5"/>
        <v>42182.234456018516</v>
      </c>
    </row>
    <row r="190" spans="1:5" x14ac:dyDescent="0.2">
      <c r="A190">
        <v>1409891015</v>
      </c>
      <c r="B190" s="10">
        <f t="shared" si="4"/>
        <v>41887.18304398148</v>
      </c>
      <c r="D190">
        <v>1407299015</v>
      </c>
      <c r="E190" s="10">
        <f t="shared" si="5"/>
        <v>41857.18304398148</v>
      </c>
    </row>
    <row r="191" spans="1:5" x14ac:dyDescent="0.2">
      <c r="A191">
        <v>1472920477</v>
      </c>
      <c r="B191" s="10">
        <f t="shared" si="4"/>
        <v>42616.690706018519</v>
      </c>
      <c r="D191">
        <v>1467736477</v>
      </c>
      <c r="E191" s="10">
        <f t="shared" si="5"/>
        <v>42556.690706018519</v>
      </c>
    </row>
    <row r="192" spans="1:5" x14ac:dyDescent="0.2">
      <c r="A192">
        <v>1466091446</v>
      </c>
      <c r="B192" s="10">
        <f t="shared" si="4"/>
        <v>42537.650995370372</v>
      </c>
      <c r="D192">
        <v>1465227446</v>
      </c>
      <c r="E192" s="10">
        <f t="shared" si="5"/>
        <v>42527.650995370372</v>
      </c>
    </row>
    <row r="193" spans="1:5" x14ac:dyDescent="0.2">
      <c r="A193">
        <v>1443782138</v>
      </c>
      <c r="B193" s="10">
        <f t="shared" si="4"/>
        <v>42279.441412037035</v>
      </c>
      <c r="D193">
        <v>1440326138</v>
      </c>
      <c r="E193" s="10">
        <f t="shared" si="5"/>
        <v>42239.441412037035</v>
      </c>
    </row>
    <row r="194" spans="1:5" x14ac:dyDescent="0.2">
      <c r="A194">
        <v>1413572432</v>
      </c>
      <c r="B194" s="10">
        <f t="shared" si="4"/>
        <v>41929.792037037041</v>
      </c>
      <c r="D194">
        <v>1410980432</v>
      </c>
      <c r="E194" s="10">
        <f t="shared" si="5"/>
        <v>41899.792037037041</v>
      </c>
    </row>
    <row r="195" spans="1:5" x14ac:dyDescent="0.2">
      <c r="A195">
        <v>1417217166</v>
      </c>
      <c r="B195" s="10">
        <f t="shared" ref="B195:B258" si="6">(A195/86400)+25569</f>
        <v>41971.976458333331</v>
      </c>
      <c r="D195">
        <v>1412029566</v>
      </c>
      <c r="E195" s="10">
        <f t="shared" ref="E195:E258" si="7">(D195/86400) + 25569</f>
        <v>41911.934791666667</v>
      </c>
    </row>
    <row r="196" spans="1:5" x14ac:dyDescent="0.2">
      <c r="A196">
        <v>1457308531</v>
      </c>
      <c r="B196" s="10">
        <f t="shared" si="6"/>
        <v>42435.996886574074</v>
      </c>
      <c r="D196">
        <v>1452124531</v>
      </c>
      <c r="E196" s="10">
        <f t="shared" si="7"/>
        <v>42375.996886574074</v>
      </c>
    </row>
    <row r="197" spans="1:5" x14ac:dyDescent="0.2">
      <c r="A197">
        <v>1436544332</v>
      </c>
      <c r="B197" s="10">
        <f t="shared" si="6"/>
        <v>42195.67050925926</v>
      </c>
      <c r="D197">
        <v>1431360332</v>
      </c>
      <c r="E197" s="10">
        <f t="shared" si="7"/>
        <v>42135.67050925926</v>
      </c>
    </row>
    <row r="198" spans="1:5" x14ac:dyDescent="0.2">
      <c r="A198">
        <v>1444510800</v>
      </c>
      <c r="B198" s="10">
        <f t="shared" si="6"/>
        <v>42287.875</v>
      </c>
      <c r="D198">
        <v>1442062898</v>
      </c>
      <c r="E198" s="10">
        <f t="shared" si="7"/>
        <v>42259.542800925927</v>
      </c>
    </row>
    <row r="199" spans="1:5" x14ac:dyDescent="0.2">
      <c r="A199">
        <v>1487365200</v>
      </c>
      <c r="B199" s="10">
        <f t="shared" si="6"/>
        <v>42783.875</v>
      </c>
      <c r="D199">
        <v>1483734100</v>
      </c>
      <c r="E199" s="10">
        <f t="shared" si="7"/>
        <v>42741.848379629635</v>
      </c>
    </row>
    <row r="200" spans="1:5" x14ac:dyDescent="0.2">
      <c r="A200">
        <v>1412500322</v>
      </c>
      <c r="B200" s="10">
        <f t="shared" si="6"/>
        <v>41917.383356481485</v>
      </c>
      <c r="D200">
        <v>1409908322</v>
      </c>
      <c r="E200" s="10">
        <f t="shared" si="7"/>
        <v>41887.383356481485</v>
      </c>
    </row>
    <row r="201" spans="1:5" x14ac:dyDescent="0.2">
      <c r="A201">
        <v>1472698702</v>
      </c>
      <c r="B201" s="10">
        <f t="shared" si="6"/>
        <v>42614.123865740738</v>
      </c>
      <c r="D201">
        <v>1470106702</v>
      </c>
      <c r="E201" s="10">
        <f t="shared" si="7"/>
        <v>42584.123865740738</v>
      </c>
    </row>
    <row r="202" spans="1:5" x14ac:dyDescent="0.2">
      <c r="A202">
        <v>1410746403</v>
      </c>
      <c r="B202" s="10">
        <f t="shared" si="6"/>
        <v>41897.083368055552</v>
      </c>
      <c r="D202">
        <v>1408154403</v>
      </c>
      <c r="E202" s="10">
        <f t="shared" si="7"/>
        <v>41867.083368055552</v>
      </c>
    </row>
    <row r="203" spans="1:5" x14ac:dyDescent="0.2">
      <c r="A203">
        <v>1423424329</v>
      </c>
      <c r="B203" s="10">
        <f t="shared" si="6"/>
        <v>42043.818622685183</v>
      </c>
      <c r="D203">
        <v>1421696329</v>
      </c>
      <c r="E203" s="10">
        <f t="shared" si="7"/>
        <v>42023.818622685183</v>
      </c>
    </row>
    <row r="204" spans="1:5" x14ac:dyDescent="0.2">
      <c r="A204">
        <v>1444337940</v>
      </c>
      <c r="B204" s="10">
        <f t="shared" si="6"/>
        <v>42285.874305555553</v>
      </c>
      <c r="D204">
        <v>1441750564</v>
      </c>
      <c r="E204" s="10">
        <f t="shared" si="7"/>
        <v>42255.927824074075</v>
      </c>
    </row>
    <row r="205" spans="1:5" x14ac:dyDescent="0.2">
      <c r="A205">
        <v>1422562864</v>
      </c>
      <c r="B205" s="10">
        <f t="shared" si="6"/>
        <v>42033.847962962958</v>
      </c>
      <c r="D205">
        <v>1417378864</v>
      </c>
      <c r="E205" s="10">
        <f t="shared" si="7"/>
        <v>41973.847962962958</v>
      </c>
    </row>
    <row r="206" spans="1:5" x14ac:dyDescent="0.2">
      <c r="A206">
        <v>1470319203</v>
      </c>
      <c r="B206" s="10">
        <f t="shared" si="6"/>
        <v>42586.583368055552</v>
      </c>
      <c r="D206">
        <v>1467727203</v>
      </c>
      <c r="E206" s="10">
        <f t="shared" si="7"/>
        <v>42556.583368055552</v>
      </c>
    </row>
    <row r="207" spans="1:5" x14ac:dyDescent="0.2">
      <c r="A207">
        <v>1444144222</v>
      </c>
      <c r="B207" s="10">
        <f t="shared" si="6"/>
        <v>42283.632199074069</v>
      </c>
      <c r="D207">
        <v>1441120222</v>
      </c>
      <c r="E207" s="10">
        <f t="shared" si="7"/>
        <v>42248.632199074069</v>
      </c>
    </row>
    <row r="208" spans="1:5" x14ac:dyDescent="0.2">
      <c r="A208">
        <v>1470441983</v>
      </c>
      <c r="B208" s="10">
        <f t="shared" si="6"/>
        <v>42588.004432870366</v>
      </c>
      <c r="D208">
        <v>1468627583</v>
      </c>
      <c r="E208" s="10">
        <f t="shared" si="7"/>
        <v>42567.004432870366</v>
      </c>
    </row>
    <row r="209" spans="1:5" x14ac:dyDescent="0.2">
      <c r="A209">
        <v>1420346638</v>
      </c>
      <c r="B209" s="10">
        <f t="shared" si="6"/>
        <v>42008.197199074071</v>
      </c>
      <c r="D209">
        <v>1417754638</v>
      </c>
      <c r="E209" s="10">
        <f t="shared" si="7"/>
        <v>41978.197199074071</v>
      </c>
    </row>
    <row r="210" spans="1:5" x14ac:dyDescent="0.2">
      <c r="A210">
        <v>1418719967</v>
      </c>
      <c r="B210" s="10">
        <f t="shared" si="6"/>
        <v>41989.369988425926</v>
      </c>
      <c r="D210">
        <v>1416127967</v>
      </c>
      <c r="E210" s="10">
        <f t="shared" si="7"/>
        <v>41959.369988425926</v>
      </c>
    </row>
    <row r="211" spans="1:5" x14ac:dyDescent="0.2">
      <c r="A211">
        <v>1436566135</v>
      </c>
      <c r="B211" s="10">
        <f t="shared" si="6"/>
        <v>42195.922858796301</v>
      </c>
      <c r="D211">
        <v>1433974135</v>
      </c>
      <c r="E211" s="10">
        <f t="shared" si="7"/>
        <v>42165.922858796301</v>
      </c>
    </row>
    <row r="212" spans="1:5" x14ac:dyDescent="0.2">
      <c r="A212">
        <v>1443675600</v>
      </c>
      <c r="B212" s="10">
        <f t="shared" si="6"/>
        <v>42278.208333333328</v>
      </c>
      <c r="D212">
        <v>1441157592</v>
      </c>
      <c r="E212" s="10">
        <f t="shared" si="7"/>
        <v>42249.064722222218</v>
      </c>
    </row>
    <row r="213" spans="1:5" x14ac:dyDescent="0.2">
      <c r="A213">
        <v>1442634617</v>
      </c>
      <c r="B213" s="10">
        <f t="shared" si="6"/>
        <v>42266.159918981481</v>
      </c>
      <c r="D213">
        <v>1440042617</v>
      </c>
      <c r="E213" s="10">
        <f t="shared" si="7"/>
        <v>42236.159918981481</v>
      </c>
    </row>
    <row r="214" spans="1:5" x14ac:dyDescent="0.2">
      <c r="A214">
        <v>1460837320</v>
      </c>
      <c r="B214" s="10">
        <f t="shared" si="6"/>
        <v>42476.839351851857</v>
      </c>
      <c r="D214">
        <v>1455656920</v>
      </c>
      <c r="E214" s="10">
        <f t="shared" si="7"/>
        <v>42416.881018518514</v>
      </c>
    </row>
    <row r="215" spans="1:5" x14ac:dyDescent="0.2">
      <c r="A215">
        <v>1439734001</v>
      </c>
      <c r="B215" s="10">
        <f t="shared" si="6"/>
        <v>42232.587974537033</v>
      </c>
      <c r="D215">
        <v>1437142547</v>
      </c>
      <c r="E215" s="10">
        <f t="shared" si="7"/>
        <v>42202.594293981485</v>
      </c>
    </row>
    <row r="216" spans="1:5" x14ac:dyDescent="0.2">
      <c r="A216">
        <v>1425655349</v>
      </c>
      <c r="B216" s="10">
        <f t="shared" si="6"/>
        <v>42069.64061342593</v>
      </c>
      <c r="D216">
        <v>1420471349</v>
      </c>
      <c r="E216" s="10">
        <f t="shared" si="7"/>
        <v>42009.64061342593</v>
      </c>
    </row>
    <row r="217" spans="1:5" x14ac:dyDescent="0.2">
      <c r="A217">
        <v>1455753540</v>
      </c>
      <c r="B217" s="10">
        <f t="shared" si="6"/>
        <v>42417.999305555553</v>
      </c>
      <c r="D217">
        <v>1452058282</v>
      </c>
      <c r="E217" s="10">
        <f t="shared" si="7"/>
        <v>42375.230115740742</v>
      </c>
    </row>
    <row r="218" spans="1:5" x14ac:dyDescent="0.2">
      <c r="A218">
        <v>1429740037</v>
      </c>
      <c r="B218" s="10">
        <f t="shared" si="6"/>
        <v>42116.917094907403</v>
      </c>
      <c r="D218">
        <v>1425423637</v>
      </c>
      <c r="E218" s="10">
        <f t="shared" si="7"/>
        <v>42066.958761574075</v>
      </c>
    </row>
    <row r="219" spans="1:5" x14ac:dyDescent="0.2">
      <c r="A219">
        <v>1419780149</v>
      </c>
      <c r="B219" s="10">
        <f t="shared" si="6"/>
        <v>42001.64061342593</v>
      </c>
      <c r="D219">
        <v>1417101749</v>
      </c>
      <c r="E219" s="10">
        <f t="shared" si="7"/>
        <v>41970.64061342593</v>
      </c>
    </row>
    <row r="220" spans="1:5" x14ac:dyDescent="0.2">
      <c r="A220">
        <v>1431702289</v>
      </c>
      <c r="B220" s="10">
        <f t="shared" si="6"/>
        <v>42139.628344907411</v>
      </c>
      <c r="D220">
        <v>1426518289</v>
      </c>
      <c r="E220" s="10">
        <f t="shared" si="7"/>
        <v>42079.628344907411</v>
      </c>
    </row>
    <row r="221" spans="1:5" x14ac:dyDescent="0.2">
      <c r="A221">
        <v>1459493940</v>
      </c>
      <c r="B221" s="10">
        <f t="shared" si="6"/>
        <v>42461.290972222225</v>
      </c>
      <c r="D221">
        <v>1456732225</v>
      </c>
      <c r="E221" s="10">
        <f t="shared" si="7"/>
        <v>42429.326678240745</v>
      </c>
    </row>
    <row r="222" spans="1:5" x14ac:dyDescent="0.2">
      <c r="A222">
        <v>1440101160</v>
      </c>
      <c r="B222" s="10">
        <f t="shared" si="6"/>
        <v>42236.837500000001</v>
      </c>
      <c r="D222">
        <v>1436542030</v>
      </c>
      <c r="E222" s="10">
        <f t="shared" si="7"/>
        <v>42195.643865740742</v>
      </c>
    </row>
    <row r="223" spans="1:5" x14ac:dyDescent="0.2">
      <c r="A223">
        <v>1427569564</v>
      </c>
      <c r="B223" s="10">
        <f t="shared" si="6"/>
        <v>42091.79587962963</v>
      </c>
      <c r="D223">
        <v>1422389164</v>
      </c>
      <c r="E223" s="10">
        <f t="shared" si="7"/>
        <v>42031.837546296301</v>
      </c>
    </row>
    <row r="224" spans="1:5" x14ac:dyDescent="0.2">
      <c r="A224">
        <v>1427423940</v>
      </c>
      <c r="B224" s="10">
        <f t="shared" si="6"/>
        <v>42090.110416666663</v>
      </c>
      <c r="D224">
        <v>1422383318</v>
      </c>
      <c r="E224" s="10">
        <f t="shared" si="7"/>
        <v>42031.769884259258</v>
      </c>
    </row>
    <row r="225" spans="1:5" x14ac:dyDescent="0.2">
      <c r="A225">
        <v>1463879100</v>
      </c>
      <c r="B225" s="10">
        <f t="shared" si="6"/>
        <v>42512.045138888891</v>
      </c>
      <c r="D225">
        <v>1461287350</v>
      </c>
      <c r="E225" s="10">
        <f t="shared" si="7"/>
        <v>42482.048032407409</v>
      </c>
    </row>
    <row r="226" spans="1:5" x14ac:dyDescent="0.2">
      <c r="A226">
        <v>1436506726</v>
      </c>
      <c r="B226" s="10">
        <f t="shared" si="6"/>
        <v>42195.235254629632</v>
      </c>
      <c r="D226">
        <v>1431322726</v>
      </c>
      <c r="E226" s="10">
        <f t="shared" si="7"/>
        <v>42135.235254629632</v>
      </c>
    </row>
    <row r="227" spans="1:5" x14ac:dyDescent="0.2">
      <c r="A227">
        <v>1460153054</v>
      </c>
      <c r="B227" s="10">
        <f t="shared" si="6"/>
        <v>42468.919606481482</v>
      </c>
      <c r="D227">
        <v>1457564654</v>
      </c>
      <c r="E227" s="10">
        <f t="shared" si="7"/>
        <v>42438.961273148147</v>
      </c>
    </row>
    <row r="228" spans="1:5" x14ac:dyDescent="0.2">
      <c r="A228">
        <v>1433064540</v>
      </c>
      <c r="B228" s="10">
        <f t="shared" si="6"/>
        <v>42155.395138888889</v>
      </c>
      <c r="D228">
        <v>1428854344</v>
      </c>
      <c r="E228" s="10">
        <f t="shared" si="7"/>
        <v>42106.666018518517</v>
      </c>
    </row>
    <row r="229" spans="1:5" x14ac:dyDescent="0.2">
      <c r="A229">
        <v>1436477241</v>
      </c>
      <c r="B229" s="10">
        <f t="shared" si="6"/>
        <v>42194.893993055557</v>
      </c>
      <c r="D229">
        <v>1433885241</v>
      </c>
      <c r="E229" s="10">
        <f t="shared" si="7"/>
        <v>42164.893993055557</v>
      </c>
    </row>
    <row r="230" spans="1:5" x14ac:dyDescent="0.2">
      <c r="A230">
        <v>1433176105</v>
      </c>
      <c r="B230" s="10">
        <f t="shared" si="6"/>
        <v>42156.686400462961</v>
      </c>
      <c r="D230">
        <v>1427992105</v>
      </c>
      <c r="E230" s="10">
        <f t="shared" si="7"/>
        <v>42096.686400462961</v>
      </c>
    </row>
    <row r="231" spans="1:5" x14ac:dyDescent="0.2">
      <c r="A231">
        <v>1455402297</v>
      </c>
      <c r="B231" s="10">
        <f t="shared" si="6"/>
        <v>42413.933993055558</v>
      </c>
      <c r="D231">
        <v>1452810297</v>
      </c>
      <c r="E231" s="10">
        <f t="shared" si="7"/>
        <v>42383.933993055558</v>
      </c>
    </row>
    <row r="232" spans="1:5" x14ac:dyDescent="0.2">
      <c r="A232">
        <v>1433443151</v>
      </c>
      <c r="B232" s="10">
        <f t="shared" si="6"/>
        <v>42159.77721064815</v>
      </c>
      <c r="D232">
        <v>1430851151</v>
      </c>
      <c r="E232" s="10">
        <f t="shared" si="7"/>
        <v>42129.77721064815</v>
      </c>
    </row>
    <row r="233" spans="1:5" x14ac:dyDescent="0.2">
      <c r="A233">
        <v>1451775651</v>
      </c>
      <c r="B233" s="10">
        <f t="shared" si="6"/>
        <v>42371.958923611106</v>
      </c>
      <c r="D233">
        <v>1449183651</v>
      </c>
      <c r="E233" s="10">
        <f t="shared" si="7"/>
        <v>42341.958923611106</v>
      </c>
    </row>
    <row r="234" spans="1:5" x14ac:dyDescent="0.2">
      <c r="A234">
        <v>1425066546</v>
      </c>
      <c r="B234" s="10">
        <f t="shared" si="6"/>
        <v>42062.82576388889</v>
      </c>
      <c r="D234">
        <v>1422474546</v>
      </c>
      <c r="E234" s="10">
        <f t="shared" si="7"/>
        <v>42032.82576388889</v>
      </c>
    </row>
    <row r="235" spans="1:5" x14ac:dyDescent="0.2">
      <c r="A235">
        <v>1475185972</v>
      </c>
      <c r="B235" s="10">
        <f t="shared" si="6"/>
        <v>42642.911712962959</v>
      </c>
      <c r="D235">
        <v>1472593972</v>
      </c>
      <c r="E235" s="10">
        <f t="shared" si="7"/>
        <v>42612.911712962959</v>
      </c>
    </row>
    <row r="236" spans="1:5" x14ac:dyDescent="0.2">
      <c r="A236">
        <v>1434847859</v>
      </c>
      <c r="B236" s="10">
        <f t="shared" si="6"/>
        <v>42176.035405092596</v>
      </c>
      <c r="D236">
        <v>1431391859</v>
      </c>
      <c r="E236" s="10">
        <f t="shared" si="7"/>
        <v>42136.035405092596</v>
      </c>
    </row>
    <row r="237" spans="1:5" x14ac:dyDescent="0.2">
      <c r="A237">
        <v>1436478497</v>
      </c>
      <c r="B237" s="10">
        <f t="shared" si="6"/>
        <v>42194.908530092594</v>
      </c>
      <c r="D237">
        <v>1433886497</v>
      </c>
      <c r="E237" s="10">
        <f t="shared" si="7"/>
        <v>42164.908530092594</v>
      </c>
    </row>
    <row r="238" spans="1:5" x14ac:dyDescent="0.2">
      <c r="A238">
        <v>1451952000</v>
      </c>
      <c r="B238" s="10">
        <f t="shared" si="6"/>
        <v>42374</v>
      </c>
      <c r="D238">
        <v>1447380099</v>
      </c>
      <c r="E238" s="10">
        <f t="shared" si="7"/>
        <v>42321.084479166668</v>
      </c>
    </row>
    <row r="239" spans="1:5" x14ac:dyDescent="0.2">
      <c r="A239">
        <v>1457445069</v>
      </c>
      <c r="B239" s="10">
        <f t="shared" si="6"/>
        <v>42437.577187499999</v>
      </c>
      <c r="D239">
        <v>1452261069</v>
      </c>
      <c r="E239" s="10">
        <f t="shared" si="7"/>
        <v>42377.577187499999</v>
      </c>
    </row>
    <row r="240" spans="1:5" x14ac:dyDescent="0.2">
      <c r="A240">
        <v>1483088400</v>
      </c>
      <c r="B240" s="10">
        <f t="shared" si="6"/>
        <v>42734.375</v>
      </c>
      <c r="D240">
        <v>1481324760</v>
      </c>
      <c r="E240" s="10">
        <f t="shared" si="7"/>
        <v>42713.962500000001</v>
      </c>
    </row>
    <row r="241" spans="1:5" x14ac:dyDescent="0.2">
      <c r="A241">
        <v>1446984000</v>
      </c>
      <c r="B241" s="10">
        <f t="shared" si="6"/>
        <v>42316.5</v>
      </c>
      <c r="D241">
        <v>1445308730</v>
      </c>
      <c r="E241" s="10">
        <f t="shared" si="7"/>
        <v>42297.110300925924</v>
      </c>
    </row>
    <row r="242" spans="1:5" x14ac:dyDescent="0.2">
      <c r="A242">
        <v>1367773211</v>
      </c>
      <c r="B242" s="10">
        <f t="shared" si="6"/>
        <v>41399.708460648151</v>
      </c>
      <c r="D242">
        <v>1363885211</v>
      </c>
      <c r="E242" s="10">
        <f t="shared" si="7"/>
        <v>41354.708460648151</v>
      </c>
    </row>
    <row r="243" spans="1:5" x14ac:dyDescent="0.2">
      <c r="A243">
        <v>1419180304</v>
      </c>
      <c r="B243" s="10">
        <f t="shared" si="6"/>
        <v>41994.697962962964</v>
      </c>
      <c r="D243">
        <v>1415292304</v>
      </c>
      <c r="E243" s="10">
        <f t="shared" si="7"/>
        <v>41949.697962962964</v>
      </c>
    </row>
    <row r="244" spans="1:5" x14ac:dyDescent="0.2">
      <c r="A244">
        <v>1324381790</v>
      </c>
      <c r="B244" s="10">
        <f t="shared" si="6"/>
        <v>40897.492939814816</v>
      </c>
      <c r="D244">
        <v>1321357790</v>
      </c>
      <c r="E244" s="10">
        <f t="shared" si="7"/>
        <v>40862.492939814816</v>
      </c>
    </row>
    <row r="245" spans="1:5" x14ac:dyDescent="0.2">
      <c r="A245">
        <v>1393031304</v>
      </c>
      <c r="B245" s="10">
        <f t="shared" si="6"/>
        <v>41692.047500000001</v>
      </c>
      <c r="D245">
        <v>1390439304</v>
      </c>
      <c r="E245" s="10">
        <f t="shared" si="7"/>
        <v>41662.047500000001</v>
      </c>
    </row>
    <row r="246" spans="1:5" x14ac:dyDescent="0.2">
      <c r="A246">
        <v>1268723160</v>
      </c>
      <c r="B246" s="10">
        <f t="shared" si="6"/>
        <v>40253.295833333337</v>
      </c>
      <c r="D246">
        <v>1265269559</v>
      </c>
      <c r="E246" s="10">
        <f t="shared" si="7"/>
        <v>40213.323599537034</v>
      </c>
    </row>
    <row r="247" spans="1:5" x14ac:dyDescent="0.2">
      <c r="A247">
        <v>1345079785</v>
      </c>
      <c r="B247" s="10">
        <f t="shared" si="6"/>
        <v>41137.053067129629</v>
      </c>
      <c r="D247">
        <v>1342487785</v>
      </c>
      <c r="E247" s="10">
        <f t="shared" si="7"/>
        <v>41107.053067129629</v>
      </c>
    </row>
    <row r="248" spans="1:5" x14ac:dyDescent="0.2">
      <c r="A248">
        <v>1292665405</v>
      </c>
      <c r="B248" s="10">
        <f t="shared" si="6"/>
        <v>40530.405150462961</v>
      </c>
      <c r="D248">
        <v>1288341805</v>
      </c>
      <c r="E248" s="10">
        <f t="shared" si="7"/>
        <v>40480.363483796296</v>
      </c>
    </row>
    <row r="249" spans="1:5" x14ac:dyDescent="0.2">
      <c r="A249">
        <v>1287200340</v>
      </c>
      <c r="B249" s="10">
        <f t="shared" si="6"/>
        <v>40467.152083333334</v>
      </c>
      <c r="D249">
        <v>1284042614</v>
      </c>
      <c r="E249" s="10">
        <f t="shared" si="7"/>
        <v>40430.604328703703</v>
      </c>
    </row>
    <row r="250" spans="1:5" x14ac:dyDescent="0.2">
      <c r="A250">
        <v>1325961309</v>
      </c>
      <c r="B250" s="10">
        <f t="shared" si="6"/>
        <v>40915.774409722224</v>
      </c>
      <c r="D250">
        <v>1322073309</v>
      </c>
      <c r="E250" s="10">
        <f t="shared" si="7"/>
        <v>40870.774409722224</v>
      </c>
    </row>
    <row r="251" spans="1:5" x14ac:dyDescent="0.2">
      <c r="A251">
        <v>1282498800</v>
      </c>
      <c r="B251" s="10">
        <f t="shared" si="6"/>
        <v>40412.736111111109</v>
      </c>
      <c r="D251">
        <v>1275603020</v>
      </c>
      <c r="E251" s="10">
        <f t="shared" si="7"/>
        <v>40332.923842592594</v>
      </c>
    </row>
    <row r="252" spans="1:5" x14ac:dyDescent="0.2">
      <c r="A252">
        <v>1370525691</v>
      </c>
      <c r="B252" s="10">
        <f t="shared" si="6"/>
        <v>41431.565868055557</v>
      </c>
      <c r="D252">
        <v>1367933691</v>
      </c>
      <c r="E252" s="10">
        <f t="shared" si="7"/>
        <v>41401.565868055557</v>
      </c>
    </row>
    <row r="253" spans="1:5" x14ac:dyDescent="0.2">
      <c r="A253">
        <v>1337194800</v>
      </c>
      <c r="B253" s="10">
        <f t="shared" si="6"/>
        <v>41045.791666666664</v>
      </c>
      <c r="D253">
        <v>1334429646</v>
      </c>
      <c r="E253" s="10">
        <f t="shared" si="7"/>
        <v>41013.787569444445</v>
      </c>
    </row>
    <row r="254" spans="1:5" x14ac:dyDescent="0.2">
      <c r="A254">
        <v>1275364740</v>
      </c>
      <c r="B254" s="10">
        <f t="shared" si="6"/>
        <v>40330.165972222225</v>
      </c>
      <c r="D254">
        <v>1269878058</v>
      </c>
      <c r="E254" s="10">
        <f t="shared" si="7"/>
        <v>40266.66270833333</v>
      </c>
    </row>
    <row r="255" spans="1:5" x14ac:dyDescent="0.2">
      <c r="A255">
        <v>1329320235</v>
      </c>
      <c r="B255" s="10">
        <f t="shared" si="6"/>
        <v>40954.650868055556</v>
      </c>
      <c r="D255">
        <v>1326728235</v>
      </c>
      <c r="E255" s="10">
        <f t="shared" si="7"/>
        <v>40924.650868055556</v>
      </c>
    </row>
    <row r="256" spans="1:5" x14ac:dyDescent="0.2">
      <c r="A256">
        <v>1445047200</v>
      </c>
      <c r="B256" s="10">
        <f t="shared" si="6"/>
        <v>42294.083333333328</v>
      </c>
      <c r="D256">
        <v>1442443910</v>
      </c>
      <c r="E256" s="10">
        <f t="shared" si="7"/>
        <v>42263.952662037038</v>
      </c>
    </row>
    <row r="257" spans="1:5" x14ac:dyDescent="0.2">
      <c r="A257">
        <v>1300275482</v>
      </c>
      <c r="B257" s="10">
        <f t="shared" si="6"/>
        <v>40618.48474537037</v>
      </c>
      <c r="D257">
        <v>1297687082</v>
      </c>
      <c r="E257" s="10">
        <f t="shared" si="7"/>
        <v>40588.526412037041</v>
      </c>
    </row>
    <row r="258" spans="1:5" x14ac:dyDescent="0.2">
      <c r="A258">
        <v>1363458467</v>
      </c>
      <c r="B258" s="10">
        <f t="shared" si="6"/>
        <v>41349.769293981481</v>
      </c>
      <c r="D258">
        <v>1360866467</v>
      </c>
      <c r="E258" s="10">
        <f t="shared" si="7"/>
        <v>41319.769293981481</v>
      </c>
    </row>
    <row r="259" spans="1:5" x14ac:dyDescent="0.2">
      <c r="A259">
        <v>1463670162</v>
      </c>
      <c r="B259" s="10">
        <f t="shared" ref="B259:B322" si="8">(A259/86400)+25569</f>
        <v>42509.626875000002</v>
      </c>
      <c r="D259">
        <v>1461078162</v>
      </c>
      <c r="E259" s="10">
        <f t="shared" ref="E259:E322" si="9">(D259/86400) + 25569</f>
        <v>42479.626875000002</v>
      </c>
    </row>
    <row r="260" spans="1:5" x14ac:dyDescent="0.2">
      <c r="A260">
        <v>1308359666</v>
      </c>
      <c r="B260" s="10">
        <f t="shared" si="8"/>
        <v>40712.051689814813</v>
      </c>
      <c r="D260">
        <v>1305767666</v>
      </c>
      <c r="E260" s="10">
        <f t="shared" si="9"/>
        <v>40682.051689814813</v>
      </c>
    </row>
    <row r="261" spans="1:5" x14ac:dyDescent="0.2">
      <c r="A261">
        <v>1428514969</v>
      </c>
      <c r="B261" s="10">
        <f t="shared" si="8"/>
        <v>42102.738067129627</v>
      </c>
      <c r="D261">
        <v>1425922969</v>
      </c>
      <c r="E261" s="10">
        <f t="shared" si="9"/>
        <v>42072.738067129627</v>
      </c>
    </row>
    <row r="262" spans="1:5" x14ac:dyDescent="0.2">
      <c r="A262">
        <v>1279360740</v>
      </c>
      <c r="B262" s="10">
        <f t="shared" si="8"/>
        <v>40376.415972222225</v>
      </c>
      <c r="D262">
        <v>1275415679</v>
      </c>
      <c r="E262" s="10">
        <f t="shared" si="9"/>
        <v>40330.755543981482</v>
      </c>
    </row>
    <row r="263" spans="1:5" x14ac:dyDescent="0.2">
      <c r="A263">
        <v>1339080900</v>
      </c>
      <c r="B263" s="10">
        <f t="shared" si="8"/>
        <v>41067.621527777781</v>
      </c>
      <c r="D263">
        <v>1334783704</v>
      </c>
      <c r="E263" s="10">
        <f t="shared" si="9"/>
        <v>41017.885462962964</v>
      </c>
    </row>
    <row r="264" spans="1:5" x14ac:dyDescent="0.2">
      <c r="A264">
        <v>1298699828</v>
      </c>
      <c r="B264" s="10">
        <f t="shared" si="8"/>
        <v>40600.24800925926</v>
      </c>
      <c r="D264">
        <v>1294811828</v>
      </c>
      <c r="E264" s="10">
        <f t="shared" si="9"/>
        <v>40555.24800925926</v>
      </c>
    </row>
    <row r="265" spans="1:5" x14ac:dyDescent="0.2">
      <c r="A265">
        <v>1348786494</v>
      </c>
      <c r="B265" s="10">
        <f t="shared" si="8"/>
        <v>41179.954791666663</v>
      </c>
      <c r="D265">
        <v>1346194494</v>
      </c>
      <c r="E265" s="10">
        <f t="shared" si="9"/>
        <v>41149.954791666663</v>
      </c>
    </row>
    <row r="266" spans="1:5" x14ac:dyDescent="0.2">
      <c r="A266">
        <v>1336747995</v>
      </c>
      <c r="B266" s="10">
        <f t="shared" si="8"/>
        <v>41040.620312500003</v>
      </c>
      <c r="D266">
        <v>1334155995</v>
      </c>
      <c r="E266" s="10">
        <f t="shared" si="9"/>
        <v>41010.620312500003</v>
      </c>
    </row>
    <row r="267" spans="1:5" x14ac:dyDescent="0.2">
      <c r="A267">
        <v>1273522560</v>
      </c>
      <c r="B267" s="10">
        <f t="shared" si="8"/>
        <v>40308.844444444447</v>
      </c>
      <c r="D267">
        <v>1269928430</v>
      </c>
      <c r="E267" s="10">
        <f t="shared" si="9"/>
        <v>40267.245717592596</v>
      </c>
    </row>
    <row r="268" spans="1:5" x14ac:dyDescent="0.2">
      <c r="A268">
        <v>1271994660</v>
      </c>
      <c r="B268" s="10">
        <f t="shared" si="8"/>
        <v>40291.160416666666</v>
      </c>
      <c r="D268">
        <v>1264565507</v>
      </c>
      <c r="E268" s="10">
        <f t="shared" si="9"/>
        <v>40205.174849537041</v>
      </c>
    </row>
    <row r="269" spans="1:5" x14ac:dyDescent="0.2">
      <c r="A269">
        <v>1403693499</v>
      </c>
      <c r="B269" s="10">
        <f t="shared" si="8"/>
        <v>41815.452534722222</v>
      </c>
      <c r="D269">
        <v>1401101499</v>
      </c>
      <c r="E269" s="10">
        <f t="shared" si="9"/>
        <v>41785.452534722222</v>
      </c>
    </row>
    <row r="270" spans="1:5" x14ac:dyDescent="0.2">
      <c r="A270">
        <v>1320640778</v>
      </c>
      <c r="B270" s="10">
        <f t="shared" si="8"/>
        <v>40854.194189814814</v>
      </c>
      <c r="D270">
        <v>1316749178</v>
      </c>
      <c r="E270" s="10">
        <f t="shared" si="9"/>
        <v>40809.15252314815</v>
      </c>
    </row>
    <row r="271" spans="1:5" x14ac:dyDescent="0.2">
      <c r="A271">
        <v>1487738622</v>
      </c>
      <c r="B271" s="10">
        <f t="shared" si="8"/>
        <v>42788.197013888886</v>
      </c>
      <c r="D271">
        <v>1485146622</v>
      </c>
      <c r="E271" s="10">
        <f t="shared" si="9"/>
        <v>42758.197013888886</v>
      </c>
    </row>
    <row r="272" spans="1:5" x14ac:dyDescent="0.2">
      <c r="A272">
        <v>1306296000</v>
      </c>
      <c r="B272" s="10">
        <f t="shared" si="8"/>
        <v>40688.166666666664</v>
      </c>
      <c r="D272">
        <v>1301950070</v>
      </c>
      <c r="E272" s="10">
        <f t="shared" si="9"/>
        <v>40637.86655092593</v>
      </c>
    </row>
    <row r="273" spans="1:5" x14ac:dyDescent="0.2">
      <c r="A273">
        <v>1388649600</v>
      </c>
      <c r="B273" s="10">
        <f t="shared" si="8"/>
        <v>41641.333333333336</v>
      </c>
      <c r="D273">
        <v>1386123861</v>
      </c>
      <c r="E273" s="10">
        <f t="shared" si="9"/>
        <v>41612.100243055553</v>
      </c>
    </row>
    <row r="274" spans="1:5" x14ac:dyDescent="0.2">
      <c r="A274">
        <v>1272480540</v>
      </c>
      <c r="B274" s="10">
        <f t="shared" si="8"/>
        <v>40296.78402777778</v>
      </c>
      <c r="D274">
        <v>1267220191</v>
      </c>
      <c r="E274" s="10">
        <f t="shared" si="9"/>
        <v>40235.900358796294</v>
      </c>
    </row>
    <row r="275" spans="1:5" x14ac:dyDescent="0.2">
      <c r="A275">
        <v>1309694266</v>
      </c>
      <c r="B275" s="10">
        <f t="shared" si="8"/>
        <v>40727.498449074075</v>
      </c>
      <c r="D275">
        <v>1307102266</v>
      </c>
      <c r="E275" s="10">
        <f t="shared" si="9"/>
        <v>40697.498449074075</v>
      </c>
    </row>
    <row r="276" spans="1:5" x14ac:dyDescent="0.2">
      <c r="A276">
        <v>1333609140</v>
      </c>
      <c r="B276" s="10">
        <f t="shared" si="8"/>
        <v>41004.290972222225</v>
      </c>
      <c r="D276">
        <v>1330638829</v>
      </c>
      <c r="E276" s="10">
        <f t="shared" si="9"/>
        <v>40969.912372685183</v>
      </c>
    </row>
    <row r="277" spans="1:5" x14ac:dyDescent="0.2">
      <c r="A277">
        <v>1352511966</v>
      </c>
      <c r="B277" s="10">
        <f t="shared" si="8"/>
        <v>41223.073680555557</v>
      </c>
      <c r="D277">
        <v>1349916366</v>
      </c>
      <c r="E277" s="10">
        <f t="shared" si="9"/>
        <v>41193.032013888893</v>
      </c>
    </row>
    <row r="278" spans="1:5" x14ac:dyDescent="0.2">
      <c r="A278">
        <v>1335574674</v>
      </c>
      <c r="B278" s="10">
        <f t="shared" si="8"/>
        <v>41027.040208333332</v>
      </c>
      <c r="D278">
        <v>1330394274</v>
      </c>
      <c r="E278" s="10">
        <f t="shared" si="9"/>
        <v>40967.081875000003</v>
      </c>
    </row>
    <row r="279" spans="1:5" x14ac:dyDescent="0.2">
      <c r="A279">
        <v>1432416219</v>
      </c>
      <c r="B279" s="10">
        <f t="shared" si="8"/>
        <v>42147.891423611116</v>
      </c>
      <c r="D279">
        <v>1429824219</v>
      </c>
      <c r="E279" s="10">
        <f t="shared" si="9"/>
        <v>42117.891423611116</v>
      </c>
    </row>
    <row r="280" spans="1:5" x14ac:dyDescent="0.2">
      <c r="A280">
        <v>1350003539</v>
      </c>
      <c r="B280" s="10">
        <f t="shared" si="8"/>
        <v>41194.040960648148</v>
      </c>
      <c r="D280">
        <v>1347411539</v>
      </c>
      <c r="E280" s="10">
        <f t="shared" si="9"/>
        <v>41164.040960648148</v>
      </c>
    </row>
    <row r="281" spans="1:5" x14ac:dyDescent="0.2">
      <c r="A281">
        <v>1488160860</v>
      </c>
      <c r="B281" s="10">
        <f t="shared" si="8"/>
        <v>42793.084027777775</v>
      </c>
      <c r="D281">
        <v>1485237096</v>
      </c>
      <c r="E281" s="10">
        <f t="shared" si="9"/>
        <v>42759.244166666671</v>
      </c>
    </row>
    <row r="282" spans="1:5" x14ac:dyDescent="0.2">
      <c r="A282">
        <v>1401459035</v>
      </c>
      <c r="B282" s="10">
        <f t="shared" si="8"/>
        <v>41789.590682870374</v>
      </c>
      <c r="D282">
        <v>1397571035</v>
      </c>
      <c r="E282" s="10">
        <f t="shared" si="9"/>
        <v>41744.590682870374</v>
      </c>
    </row>
    <row r="283" spans="1:5" x14ac:dyDescent="0.2">
      <c r="A283">
        <v>1249932360</v>
      </c>
      <c r="B283" s="10">
        <f t="shared" si="8"/>
        <v>40035.80972222222</v>
      </c>
      <c r="D283">
        <v>1242532513</v>
      </c>
      <c r="E283" s="10">
        <f t="shared" si="9"/>
        <v>39950.163344907407</v>
      </c>
    </row>
    <row r="284" spans="1:5" x14ac:dyDescent="0.2">
      <c r="A284">
        <v>1266876000</v>
      </c>
      <c r="B284" s="10">
        <f t="shared" si="8"/>
        <v>40231.916666666664</v>
      </c>
      <c r="D284">
        <v>1263679492</v>
      </c>
      <c r="E284" s="10">
        <f t="shared" si="9"/>
        <v>40194.920046296298</v>
      </c>
    </row>
    <row r="285" spans="1:5" x14ac:dyDescent="0.2">
      <c r="A285">
        <v>1306904340</v>
      </c>
      <c r="B285" s="10">
        <f t="shared" si="8"/>
        <v>40695.207638888889</v>
      </c>
      <c r="D285">
        <v>1305219744</v>
      </c>
      <c r="E285" s="10">
        <f t="shared" si="9"/>
        <v>40675.71</v>
      </c>
    </row>
    <row r="286" spans="1:5" x14ac:dyDescent="0.2">
      <c r="A286">
        <v>1327167780</v>
      </c>
      <c r="B286" s="10">
        <f t="shared" si="8"/>
        <v>40929.738194444442</v>
      </c>
      <c r="D286">
        <v>1325007780</v>
      </c>
      <c r="E286" s="10">
        <f t="shared" si="9"/>
        <v>40904.738194444442</v>
      </c>
    </row>
    <row r="287" spans="1:5" x14ac:dyDescent="0.2">
      <c r="A287">
        <v>1379614128</v>
      </c>
      <c r="B287" s="10">
        <f t="shared" si="8"/>
        <v>41536.756111111114</v>
      </c>
      <c r="D287">
        <v>1377022128</v>
      </c>
      <c r="E287" s="10">
        <f t="shared" si="9"/>
        <v>41506.756111111114</v>
      </c>
    </row>
    <row r="288" spans="1:5" x14ac:dyDescent="0.2">
      <c r="A288">
        <v>1364236524</v>
      </c>
      <c r="B288" s="10">
        <f t="shared" si="8"/>
        <v>41358.774583333332</v>
      </c>
      <c r="D288">
        <v>1360352124</v>
      </c>
      <c r="E288" s="10">
        <f t="shared" si="9"/>
        <v>41313.816250000003</v>
      </c>
    </row>
    <row r="289" spans="1:5" x14ac:dyDescent="0.2">
      <c r="A289">
        <v>1351828800</v>
      </c>
      <c r="B289" s="10">
        <f t="shared" si="8"/>
        <v>41215.166666666664</v>
      </c>
      <c r="D289">
        <v>1349160018</v>
      </c>
      <c r="E289" s="10">
        <f t="shared" si="9"/>
        <v>41184.277986111112</v>
      </c>
    </row>
    <row r="290" spans="1:5" x14ac:dyDescent="0.2">
      <c r="A290">
        <v>1340683393</v>
      </c>
      <c r="B290" s="10">
        <f t="shared" si="8"/>
        <v>41086.168900462959</v>
      </c>
      <c r="D290">
        <v>1337659393</v>
      </c>
      <c r="E290" s="10">
        <f t="shared" si="9"/>
        <v>41051.168900462959</v>
      </c>
    </row>
    <row r="291" spans="1:5" x14ac:dyDescent="0.2">
      <c r="A291">
        <v>1383389834</v>
      </c>
      <c r="B291" s="10">
        <f t="shared" si="8"/>
        <v>41580.456412037034</v>
      </c>
      <c r="D291">
        <v>1380797834</v>
      </c>
      <c r="E291" s="10">
        <f t="shared" si="9"/>
        <v>41550.456412037034</v>
      </c>
    </row>
    <row r="292" spans="1:5" x14ac:dyDescent="0.2">
      <c r="A292">
        <v>1296633540</v>
      </c>
      <c r="B292" s="10">
        <f t="shared" si="8"/>
        <v>40576.332638888889</v>
      </c>
      <c r="D292">
        <v>1292316697</v>
      </c>
      <c r="E292" s="10">
        <f t="shared" si="9"/>
        <v>40526.36917824074</v>
      </c>
    </row>
    <row r="293" spans="1:5" x14ac:dyDescent="0.2">
      <c r="A293">
        <v>1367366460</v>
      </c>
      <c r="B293" s="10">
        <f t="shared" si="8"/>
        <v>41395.000694444447</v>
      </c>
      <c r="D293">
        <v>1365791246</v>
      </c>
      <c r="E293" s="10">
        <f t="shared" si="9"/>
        <v>41376.769050925926</v>
      </c>
    </row>
    <row r="294" spans="1:5" x14ac:dyDescent="0.2">
      <c r="A294">
        <v>1319860740</v>
      </c>
      <c r="B294" s="10">
        <f t="shared" si="8"/>
        <v>40845.165972222225</v>
      </c>
      <c r="D294">
        <v>1317064599</v>
      </c>
      <c r="E294" s="10">
        <f t="shared" si="9"/>
        <v>40812.803229166668</v>
      </c>
    </row>
    <row r="295" spans="1:5" x14ac:dyDescent="0.2">
      <c r="A295">
        <v>1398009714</v>
      </c>
      <c r="B295" s="10">
        <f t="shared" si="8"/>
        <v>41749.667986111112</v>
      </c>
      <c r="D295">
        <v>1395417714</v>
      </c>
      <c r="E295" s="10">
        <f t="shared" si="9"/>
        <v>41719.667986111112</v>
      </c>
    </row>
    <row r="296" spans="1:5" x14ac:dyDescent="0.2">
      <c r="A296">
        <v>1279555200</v>
      </c>
      <c r="B296" s="10">
        <f t="shared" si="8"/>
        <v>40378.666666666664</v>
      </c>
      <c r="D296">
        <v>1276480894</v>
      </c>
      <c r="E296" s="10">
        <f t="shared" si="9"/>
        <v>40343.084421296298</v>
      </c>
    </row>
    <row r="297" spans="1:5" x14ac:dyDescent="0.2">
      <c r="A297">
        <v>1383264000</v>
      </c>
      <c r="B297" s="10">
        <f t="shared" si="8"/>
        <v>41579</v>
      </c>
      <c r="D297">
        <v>1378080409</v>
      </c>
      <c r="E297" s="10">
        <f t="shared" si="9"/>
        <v>41519.004733796297</v>
      </c>
    </row>
    <row r="298" spans="1:5" x14ac:dyDescent="0.2">
      <c r="A298">
        <v>1347017083</v>
      </c>
      <c r="B298" s="10">
        <f t="shared" si="8"/>
        <v>41159.475497685184</v>
      </c>
      <c r="D298">
        <v>1344857083</v>
      </c>
      <c r="E298" s="10">
        <f t="shared" si="9"/>
        <v>41134.475497685184</v>
      </c>
    </row>
    <row r="299" spans="1:5" x14ac:dyDescent="0.2">
      <c r="A299">
        <v>1430452740</v>
      </c>
      <c r="B299" s="10">
        <f t="shared" si="8"/>
        <v>42125.165972222225</v>
      </c>
      <c r="D299">
        <v>1427390901</v>
      </c>
      <c r="E299" s="10">
        <f t="shared" si="9"/>
        <v>42089.728020833332</v>
      </c>
    </row>
    <row r="300" spans="1:5" x14ac:dyDescent="0.2">
      <c r="A300">
        <v>1399669200</v>
      </c>
      <c r="B300" s="10">
        <f t="shared" si="8"/>
        <v>41768.875</v>
      </c>
      <c r="D300">
        <v>1394536048</v>
      </c>
      <c r="E300" s="10">
        <f t="shared" si="9"/>
        <v>41709.463518518518</v>
      </c>
    </row>
    <row r="301" spans="1:5" x14ac:dyDescent="0.2">
      <c r="A301">
        <v>1289975060</v>
      </c>
      <c r="B301" s="10">
        <f t="shared" si="8"/>
        <v>40499.266898148147</v>
      </c>
      <c r="D301">
        <v>1287379460</v>
      </c>
      <c r="E301" s="10">
        <f t="shared" si="9"/>
        <v>40469.225231481483</v>
      </c>
    </row>
    <row r="302" spans="1:5" x14ac:dyDescent="0.2">
      <c r="A302">
        <v>1303686138</v>
      </c>
      <c r="B302" s="10">
        <f t="shared" si="8"/>
        <v>40657.959930555553</v>
      </c>
      <c r="D302">
        <v>1301007738</v>
      </c>
      <c r="E302" s="10">
        <f t="shared" si="9"/>
        <v>40626.959930555553</v>
      </c>
    </row>
    <row r="303" spans="1:5" x14ac:dyDescent="0.2">
      <c r="A303">
        <v>1363711335</v>
      </c>
      <c r="B303" s="10">
        <f t="shared" si="8"/>
        <v>41352.696006944447</v>
      </c>
      <c r="D303">
        <v>1360258935</v>
      </c>
      <c r="E303" s="10">
        <f t="shared" si="9"/>
        <v>41312.737673611111</v>
      </c>
    </row>
    <row r="304" spans="1:5" x14ac:dyDescent="0.2">
      <c r="A304">
        <v>1330115638</v>
      </c>
      <c r="B304" s="10">
        <f t="shared" si="8"/>
        <v>40963.856921296298</v>
      </c>
      <c r="D304">
        <v>1327523638</v>
      </c>
      <c r="E304" s="10">
        <f t="shared" si="9"/>
        <v>40933.856921296298</v>
      </c>
    </row>
    <row r="305" spans="1:5" x14ac:dyDescent="0.2">
      <c r="A305">
        <v>1338601346</v>
      </c>
      <c r="B305" s="10">
        <f t="shared" si="8"/>
        <v>41062.071134259255</v>
      </c>
      <c r="D305">
        <v>1336009346</v>
      </c>
      <c r="E305" s="10">
        <f t="shared" si="9"/>
        <v>41032.071134259255</v>
      </c>
    </row>
    <row r="306" spans="1:5" x14ac:dyDescent="0.2">
      <c r="A306">
        <v>1346464800</v>
      </c>
      <c r="B306" s="10">
        <f t="shared" si="8"/>
        <v>41153.083333333336</v>
      </c>
      <c r="D306">
        <v>1343096197</v>
      </c>
      <c r="E306" s="10">
        <f t="shared" si="9"/>
        <v>41114.094872685186</v>
      </c>
    </row>
    <row r="307" spans="1:5" x14ac:dyDescent="0.2">
      <c r="A307">
        <v>1331392049</v>
      </c>
      <c r="B307" s="10">
        <f t="shared" si="8"/>
        <v>40978.630196759259</v>
      </c>
      <c r="D307">
        <v>1328800049</v>
      </c>
      <c r="E307" s="10">
        <f t="shared" si="9"/>
        <v>40948.630196759259</v>
      </c>
    </row>
    <row r="308" spans="1:5" x14ac:dyDescent="0.2">
      <c r="A308">
        <v>1363806333</v>
      </c>
      <c r="B308" s="10">
        <f t="shared" si="8"/>
        <v>41353.79552083333</v>
      </c>
      <c r="D308">
        <v>1362081933</v>
      </c>
      <c r="E308" s="10">
        <f t="shared" si="9"/>
        <v>41333.837187500001</v>
      </c>
    </row>
    <row r="309" spans="1:5" x14ac:dyDescent="0.2">
      <c r="A309">
        <v>1360276801</v>
      </c>
      <c r="B309" s="10">
        <f t="shared" si="8"/>
        <v>41312.944456018522</v>
      </c>
      <c r="D309">
        <v>1357684801</v>
      </c>
      <c r="E309" s="10">
        <f t="shared" si="9"/>
        <v>41282.944456018522</v>
      </c>
    </row>
    <row r="310" spans="1:5" x14ac:dyDescent="0.2">
      <c r="A310">
        <v>1299775210</v>
      </c>
      <c r="B310" s="10">
        <f t="shared" si="8"/>
        <v>40612.694560185184</v>
      </c>
      <c r="D310">
        <v>1295887210</v>
      </c>
      <c r="E310" s="10">
        <f t="shared" si="9"/>
        <v>40567.694560185184</v>
      </c>
    </row>
    <row r="311" spans="1:5" x14ac:dyDescent="0.2">
      <c r="A311">
        <v>1346695334</v>
      </c>
      <c r="B311" s="10">
        <f t="shared" si="8"/>
        <v>41155.751550925925</v>
      </c>
      <c r="D311">
        <v>1344880934</v>
      </c>
      <c r="E311" s="10">
        <f t="shared" si="9"/>
        <v>41134.751550925925</v>
      </c>
    </row>
    <row r="312" spans="1:5" x14ac:dyDescent="0.2">
      <c r="A312">
        <v>1319076000</v>
      </c>
      <c r="B312" s="10">
        <f t="shared" si="8"/>
        <v>40836.083333333336</v>
      </c>
      <c r="D312">
        <v>1317788623</v>
      </c>
      <c r="E312" s="10">
        <f t="shared" si="9"/>
        <v>40821.183136574073</v>
      </c>
    </row>
    <row r="313" spans="1:5" x14ac:dyDescent="0.2">
      <c r="A313">
        <v>1325404740</v>
      </c>
      <c r="B313" s="10">
        <f t="shared" si="8"/>
        <v>40909.332638888889</v>
      </c>
      <c r="D313">
        <v>1321852592</v>
      </c>
      <c r="E313" s="10">
        <f t="shared" si="9"/>
        <v>40868.219814814816</v>
      </c>
    </row>
    <row r="314" spans="1:5" x14ac:dyDescent="0.2">
      <c r="A314">
        <v>1365973432</v>
      </c>
      <c r="B314" s="10">
        <f t="shared" si="8"/>
        <v>41378.877685185187</v>
      </c>
      <c r="D314">
        <v>1363381432</v>
      </c>
      <c r="E314" s="10">
        <f t="shared" si="9"/>
        <v>41348.877685185187</v>
      </c>
    </row>
    <row r="315" spans="1:5" x14ac:dyDescent="0.2">
      <c r="A315">
        <v>1281542340</v>
      </c>
      <c r="B315" s="10">
        <f t="shared" si="8"/>
        <v>40401.665972222225</v>
      </c>
      <c r="D315">
        <v>1277702894</v>
      </c>
      <c r="E315" s="10">
        <f t="shared" si="9"/>
        <v>40357.227939814817</v>
      </c>
    </row>
    <row r="316" spans="1:5" x14ac:dyDescent="0.2">
      <c r="A316">
        <v>1362167988</v>
      </c>
      <c r="B316" s="10">
        <f t="shared" si="8"/>
        <v>41334.833194444444</v>
      </c>
      <c r="D316">
        <v>1359575988</v>
      </c>
      <c r="E316" s="10">
        <f t="shared" si="9"/>
        <v>41304.833194444444</v>
      </c>
    </row>
    <row r="317" spans="1:5" x14ac:dyDescent="0.2">
      <c r="A317">
        <v>1345660334</v>
      </c>
      <c r="B317" s="10">
        <f t="shared" si="8"/>
        <v>41143.77238425926</v>
      </c>
      <c r="D317">
        <v>1343068334</v>
      </c>
      <c r="E317" s="10">
        <f t="shared" si="9"/>
        <v>41113.77238425926</v>
      </c>
    </row>
    <row r="318" spans="1:5" x14ac:dyDescent="0.2">
      <c r="A318">
        <v>1418273940</v>
      </c>
      <c r="B318" s="10">
        <f t="shared" si="8"/>
        <v>41984.207638888889</v>
      </c>
      <c r="D318">
        <v>1415398197</v>
      </c>
      <c r="E318" s="10">
        <f t="shared" si="9"/>
        <v>41950.923576388886</v>
      </c>
    </row>
    <row r="319" spans="1:5" x14ac:dyDescent="0.2">
      <c r="A319">
        <v>1386778483</v>
      </c>
      <c r="B319" s="10">
        <f t="shared" si="8"/>
        <v>41619.676886574074</v>
      </c>
      <c r="D319">
        <v>1384186483</v>
      </c>
      <c r="E319" s="10">
        <f t="shared" si="9"/>
        <v>41589.676886574074</v>
      </c>
    </row>
    <row r="320" spans="1:5" x14ac:dyDescent="0.2">
      <c r="A320">
        <v>1364342151</v>
      </c>
      <c r="B320" s="10">
        <f t="shared" si="8"/>
        <v>41359.997118055559</v>
      </c>
      <c r="D320">
        <v>1361753751</v>
      </c>
      <c r="E320" s="10">
        <f t="shared" si="9"/>
        <v>41330.038784722223</v>
      </c>
    </row>
    <row r="321" spans="1:5" x14ac:dyDescent="0.2">
      <c r="A321">
        <v>1265097540</v>
      </c>
      <c r="B321" s="10">
        <f t="shared" si="8"/>
        <v>40211.332638888889</v>
      </c>
      <c r="D321">
        <v>1257538029</v>
      </c>
      <c r="E321" s="10">
        <f t="shared" si="9"/>
        <v>40123.83829861111</v>
      </c>
    </row>
    <row r="322" spans="1:5" x14ac:dyDescent="0.2">
      <c r="A322">
        <v>1450825200</v>
      </c>
      <c r="B322" s="10">
        <f t="shared" si="8"/>
        <v>42360.958333333328</v>
      </c>
      <c r="D322">
        <v>1448284433</v>
      </c>
      <c r="E322" s="10">
        <f t="shared" si="9"/>
        <v>42331.551307870366</v>
      </c>
    </row>
    <row r="323" spans="1:5" x14ac:dyDescent="0.2">
      <c r="A323">
        <v>1478605386</v>
      </c>
      <c r="B323" s="10">
        <f t="shared" ref="B323:B386" si="10">(A323/86400)+25569</f>
        <v>42682.488263888888</v>
      </c>
      <c r="D323">
        <v>1475577786</v>
      </c>
      <c r="E323" s="10">
        <f t="shared" ref="E323:E386" si="11">(D323/86400) + 25569</f>
        <v>42647.446597222224</v>
      </c>
    </row>
    <row r="324" spans="1:5" x14ac:dyDescent="0.2">
      <c r="A324">
        <v>1463146848</v>
      </c>
      <c r="B324" s="10">
        <f t="shared" si="10"/>
        <v>42503.57</v>
      </c>
      <c r="D324">
        <v>1460554848</v>
      </c>
      <c r="E324" s="10">
        <f t="shared" si="11"/>
        <v>42473.57</v>
      </c>
    </row>
    <row r="325" spans="1:5" x14ac:dyDescent="0.2">
      <c r="A325">
        <v>1482307140</v>
      </c>
      <c r="B325" s="10">
        <f t="shared" si="10"/>
        <v>42725.332638888889</v>
      </c>
      <c r="D325">
        <v>1479886966</v>
      </c>
      <c r="E325" s="10">
        <f t="shared" si="11"/>
        <v>42697.32136574074</v>
      </c>
    </row>
    <row r="326" spans="1:5" x14ac:dyDescent="0.2">
      <c r="A326">
        <v>1438441308</v>
      </c>
      <c r="B326" s="10">
        <f t="shared" si="10"/>
        <v>42217.626250000001</v>
      </c>
      <c r="D326">
        <v>1435590108</v>
      </c>
      <c r="E326" s="10">
        <f t="shared" si="11"/>
        <v>42184.626250000001</v>
      </c>
    </row>
    <row r="327" spans="1:5" x14ac:dyDescent="0.2">
      <c r="A327">
        <v>1482208233</v>
      </c>
      <c r="B327" s="10">
        <f t="shared" si="10"/>
        <v>42724.187881944439</v>
      </c>
      <c r="D327">
        <v>1479184233</v>
      </c>
      <c r="E327" s="10">
        <f t="shared" si="11"/>
        <v>42689.187881944439</v>
      </c>
    </row>
    <row r="328" spans="1:5" x14ac:dyDescent="0.2">
      <c r="A328">
        <v>1489532220</v>
      </c>
      <c r="B328" s="10">
        <f t="shared" si="10"/>
        <v>42808.956250000003</v>
      </c>
      <c r="D328">
        <v>1486625606</v>
      </c>
      <c r="E328" s="10">
        <f t="shared" si="11"/>
        <v>42775.314884259264</v>
      </c>
    </row>
    <row r="329" spans="1:5" x14ac:dyDescent="0.2">
      <c r="A329">
        <v>1427011200</v>
      </c>
      <c r="B329" s="10">
        <f t="shared" si="10"/>
        <v>42085.333333333328</v>
      </c>
      <c r="D329">
        <v>1424669929</v>
      </c>
      <c r="E329" s="10">
        <f t="shared" si="11"/>
        <v>42058.235289351855</v>
      </c>
    </row>
    <row r="330" spans="1:5" x14ac:dyDescent="0.2">
      <c r="A330">
        <v>1446350400</v>
      </c>
      <c r="B330" s="10">
        <f t="shared" si="10"/>
        <v>42309.166666666672</v>
      </c>
      <c r="D330">
        <v>1443739388</v>
      </c>
      <c r="E330" s="10">
        <f t="shared" si="11"/>
        <v>42278.946620370371</v>
      </c>
    </row>
    <row r="331" spans="1:5" x14ac:dyDescent="0.2">
      <c r="A331">
        <v>1446868800</v>
      </c>
      <c r="B331" s="10">
        <f t="shared" si="10"/>
        <v>42315.166666666672</v>
      </c>
      <c r="D331">
        <v>1444821127</v>
      </c>
      <c r="E331" s="10">
        <f t="shared" si="11"/>
        <v>42291.46674768519</v>
      </c>
    </row>
    <row r="332" spans="1:5" x14ac:dyDescent="0.2">
      <c r="A332">
        <v>1368763140</v>
      </c>
      <c r="B332" s="10">
        <f t="shared" si="10"/>
        <v>41411.165972222225</v>
      </c>
      <c r="D332">
        <v>1366028563</v>
      </c>
      <c r="E332" s="10">
        <f t="shared" si="11"/>
        <v>41379.515775462962</v>
      </c>
    </row>
    <row r="333" spans="1:5" x14ac:dyDescent="0.2">
      <c r="A333">
        <v>1466171834</v>
      </c>
      <c r="B333" s="10">
        <f t="shared" si="10"/>
        <v>42538.581412037034</v>
      </c>
      <c r="D333">
        <v>1463493434</v>
      </c>
      <c r="E333" s="10">
        <f t="shared" si="11"/>
        <v>42507.581412037034</v>
      </c>
    </row>
    <row r="334" spans="1:5" x14ac:dyDescent="0.2">
      <c r="A334">
        <v>1446019200</v>
      </c>
      <c r="B334" s="10">
        <f t="shared" si="10"/>
        <v>42305.333333333328</v>
      </c>
      <c r="D334">
        <v>1442420377</v>
      </c>
      <c r="E334" s="10">
        <f t="shared" si="11"/>
        <v>42263.680289351847</v>
      </c>
    </row>
    <row r="335" spans="1:5" x14ac:dyDescent="0.2">
      <c r="A335">
        <v>1460038591</v>
      </c>
      <c r="B335" s="10">
        <f t="shared" si="10"/>
        <v>42467.59480324074</v>
      </c>
      <c r="D335">
        <v>1457450191</v>
      </c>
      <c r="E335" s="10">
        <f t="shared" si="11"/>
        <v>42437.636469907404</v>
      </c>
    </row>
    <row r="336" spans="1:5" x14ac:dyDescent="0.2">
      <c r="A336">
        <v>1431716400</v>
      </c>
      <c r="B336" s="10">
        <f t="shared" si="10"/>
        <v>42139.791666666672</v>
      </c>
      <c r="D336">
        <v>1428423757</v>
      </c>
      <c r="E336" s="10">
        <f t="shared" si="11"/>
        <v>42101.682372685187</v>
      </c>
    </row>
    <row r="337" spans="1:5" x14ac:dyDescent="0.2">
      <c r="A337">
        <v>1431122400</v>
      </c>
      <c r="B337" s="10">
        <f t="shared" si="10"/>
        <v>42132.916666666672</v>
      </c>
      <c r="D337">
        <v>1428428515</v>
      </c>
      <c r="E337" s="10">
        <f t="shared" si="11"/>
        <v>42101.737442129626</v>
      </c>
    </row>
    <row r="338" spans="1:5" x14ac:dyDescent="0.2">
      <c r="A338">
        <v>1447427918</v>
      </c>
      <c r="B338" s="10">
        <f t="shared" si="10"/>
        <v>42321.637939814813</v>
      </c>
      <c r="D338">
        <v>1444832318</v>
      </c>
      <c r="E338" s="10">
        <f t="shared" si="11"/>
        <v>42291.596273148149</v>
      </c>
    </row>
    <row r="339" spans="1:5" x14ac:dyDescent="0.2">
      <c r="A339">
        <v>1426298708</v>
      </c>
      <c r="B339" s="10">
        <f t="shared" si="10"/>
        <v>42077.086898148147</v>
      </c>
      <c r="D339">
        <v>1423710308</v>
      </c>
      <c r="E339" s="10">
        <f t="shared" si="11"/>
        <v>42047.128564814819</v>
      </c>
    </row>
    <row r="340" spans="1:5" x14ac:dyDescent="0.2">
      <c r="A340">
        <v>1472864400</v>
      </c>
      <c r="B340" s="10">
        <f t="shared" si="10"/>
        <v>42616.041666666672</v>
      </c>
      <c r="D340">
        <v>1468001290</v>
      </c>
      <c r="E340" s="10">
        <f t="shared" si="11"/>
        <v>42559.755671296298</v>
      </c>
    </row>
    <row r="341" spans="1:5" x14ac:dyDescent="0.2">
      <c r="A341">
        <v>1430331268</v>
      </c>
      <c r="B341" s="10">
        <f t="shared" si="10"/>
        <v>42123.760046296295</v>
      </c>
      <c r="D341">
        <v>1427739268</v>
      </c>
      <c r="E341" s="10">
        <f t="shared" si="11"/>
        <v>42093.760046296295</v>
      </c>
    </row>
    <row r="342" spans="1:5" x14ac:dyDescent="0.2">
      <c r="A342">
        <v>1489006800</v>
      </c>
      <c r="B342" s="10">
        <f t="shared" si="10"/>
        <v>42802.875</v>
      </c>
      <c r="D342">
        <v>1486397007</v>
      </c>
      <c r="E342" s="10">
        <f t="shared" si="11"/>
        <v>42772.669062500005</v>
      </c>
    </row>
    <row r="343" spans="1:5" x14ac:dyDescent="0.2">
      <c r="A343">
        <v>1412135940</v>
      </c>
      <c r="B343" s="10">
        <f t="shared" si="10"/>
        <v>41913.165972222225</v>
      </c>
      <c r="D343">
        <v>1410555998</v>
      </c>
      <c r="E343" s="10">
        <f t="shared" si="11"/>
        <v>41894.879606481481</v>
      </c>
    </row>
    <row r="344" spans="1:5" x14ac:dyDescent="0.2">
      <c r="A344">
        <v>1461955465</v>
      </c>
      <c r="B344" s="10">
        <f t="shared" si="10"/>
        <v>42489.780844907407</v>
      </c>
      <c r="D344">
        <v>1459363465</v>
      </c>
      <c r="E344" s="10">
        <f t="shared" si="11"/>
        <v>42459.780844907407</v>
      </c>
    </row>
    <row r="345" spans="1:5" x14ac:dyDescent="0.2">
      <c r="A345">
        <v>1415934000</v>
      </c>
      <c r="B345" s="10">
        <f t="shared" si="10"/>
        <v>41957.125</v>
      </c>
      <c r="D345">
        <v>1413308545</v>
      </c>
      <c r="E345" s="10">
        <f t="shared" si="11"/>
        <v>41926.73778935185</v>
      </c>
    </row>
    <row r="346" spans="1:5" x14ac:dyDescent="0.2">
      <c r="A346">
        <v>1433125200</v>
      </c>
      <c r="B346" s="10">
        <f t="shared" si="10"/>
        <v>42156.097222222219</v>
      </c>
      <c r="D346">
        <v>1429312694</v>
      </c>
      <c r="E346" s="10">
        <f t="shared" si="11"/>
        <v>42111.970995370371</v>
      </c>
    </row>
    <row r="347" spans="1:5" x14ac:dyDescent="0.2">
      <c r="A347">
        <v>1432161590</v>
      </c>
      <c r="B347" s="10">
        <f t="shared" si="10"/>
        <v>42144.944328703699</v>
      </c>
      <c r="D347">
        <v>1429569590</v>
      </c>
      <c r="E347" s="10">
        <f t="shared" si="11"/>
        <v>42114.944328703699</v>
      </c>
    </row>
    <row r="348" spans="1:5" x14ac:dyDescent="0.2">
      <c r="A348">
        <v>1444824021</v>
      </c>
      <c r="B348" s="10">
        <f t="shared" si="10"/>
        <v>42291.500243055554</v>
      </c>
      <c r="D348">
        <v>1442232021</v>
      </c>
      <c r="E348" s="10">
        <f t="shared" si="11"/>
        <v>42261.500243055554</v>
      </c>
    </row>
    <row r="349" spans="1:5" x14ac:dyDescent="0.2">
      <c r="A349">
        <v>1447505609</v>
      </c>
      <c r="B349" s="10">
        <f t="shared" si="10"/>
        <v>42322.537141203706</v>
      </c>
      <c r="D349">
        <v>1444910009</v>
      </c>
      <c r="E349" s="10">
        <f t="shared" si="11"/>
        <v>42292.495474537034</v>
      </c>
    </row>
    <row r="350" spans="1:5" x14ac:dyDescent="0.2">
      <c r="A350">
        <v>1440165916</v>
      </c>
      <c r="B350" s="10">
        <f t="shared" si="10"/>
        <v>42237.58699074074</v>
      </c>
      <c r="D350">
        <v>1437573916</v>
      </c>
      <c r="E350" s="10">
        <f t="shared" si="11"/>
        <v>42207.58699074074</v>
      </c>
    </row>
    <row r="351" spans="1:5" x14ac:dyDescent="0.2">
      <c r="A351">
        <v>1487937508</v>
      </c>
      <c r="B351" s="10">
        <f t="shared" si="10"/>
        <v>42790.498935185184</v>
      </c>
      <c r="D351">
        <v>1485345508</v>
      </c>
      <c r="E351" s="10">
        <f t="shared" si="11"/>
        <v>42760.498935185184</v>
      </c>
    </row>
    <row r="352" spans="1:5" x14ac:dyDescent="0.2">
      <c r="A352">
        <v>1473566340</v>
      </c>
      <c r="B352" s="10">
        <f t="shared" si="10"/>
        <v>42624.165972222225</v>
      </c>
      <c r="D352">
        <v>1470274509</v>
      </c>
      <c r="E352" s="10">
        <f t="shared" si="11"/>
        <v>42586.066076388888</v>
      </c>
    </row>
    <row r="353" spans="1:5" x14ac:dyDescent="0.2">
      <c r="A353">
        <v>1460066954</v>
      </c>
      <c r="B353" s="10">
        <f t="shared" si="10"/>
        <v>42467.923078703709</v>
      </c>
      <c r="D353">
        <v>1456614554</v>
      </c>
      <c r="E353" s="10">
        <f t="shared" si="11"/>
        <v>42427.964745370366</v>
      </c>
    </row>
    <row r="354" spans="1:5" x14ac:dyDescent="0.2">
      <c r="A354">
        <v>1412740868</v>
      </c>
      <c r="B354" s="10">
        <f t="shared" si="10"/>
        <v>41920.167453703703</v>
      </c>
      <c r="D354">
        <v>1410148868</v>
      </c>
      <c r="E354" s="10">
        <f t="shared" si="11"/>
        <v>41890.167453703703</v>
      </c>
    </row>
    <row r="355" spans="1:5" x14ac:dyDescent="0.2">
      <c r="A355">
        <v>1447963219</v>
      </c>
      <c r="B355" s="10">
        <f t="shared" si="10"/>
        <v>42327.833553240736</v>
      </c>
      <c r="D355">
        <v>1445367619</v>
      </c>
      <c r="E355" s="10">
        <f t="shared" si="11"/>
        <v>42297.791886574079</v>
      </c>
    </row>
    <row r="356" spans="1:5" x14ac:dyDescent="0.2">
      <c r="A356">
        <v>1460141521</v>
      </c>
      <c r="B356" s="10">
        <f t="shared" si="10"/>
        <v>42468.786122685182</v>
      </c>
      <c r="D356">
        <v>1457553121</v>
      </c>
      <c r="E356" s="10">
        <f t="shared" si="11"/>
        <v>42438.827789351853</v>
      </c>
    </row>
    <row r="357" spans="1:5" x14ac:dyDescent="0.2">
      <c r="A357">
        <v>1417420994</v>
      </c>
      <c r="B357" s="10">
        <f t="shared" si="10"/>
        <v>41974.3355787037</v>
      </c>
      <c r="D357">
        <v>1414738994</v>
      </c>
      <c r="E357" s="10">
        <f t="shared" si="11"/>
        <v>41943.293912037036</v>
      </c>
    </row>
    <row r="358" spans="1:5" x14ac:dyDescent="0.2">
      <c r="A358">
        <v>1458152193</v>
      </c>
      <c r="B358" s="10">
        <f t="shared" si="10"/>
        <v>42445.761493055557</v>
      </c>
      <c r="D358">
        <v>1455563793</v>
      </c>
      <c r="E358" s="10">
        <f t="shared" si="11"/>
        <v>42415.803159722222</v>
      </c>
    </row>
    <row r="359" spans="1:5" x14ac:dyDescent="0.2">
      <c r="A359">
        <v>1429852797</v>
      </c>
      <c r="B359" s="10">
        <f t="shared" si="10"/>
        <v>42118.222187499996</v>
      </c>
      <c r="D359">
        <v>1426396797</v>
      </c>
      <c r="E359" s="10">
        <f t="shared" si="11"/>
        <v>42078.222187499996</v>
      </c>
    </row>
    <row r="360" spans="1:5" x14ac:dyDescent="0.2">
      <c r="A360">
        <v>1466002800</v>
      </c>
      <c r="B360" s="10">
        <f t="shared" si="10"/>
        <v>42536.625</v>
      </c>
      <c r="D360">
        <v>1463517521</v>
      </c>
      <c r="E360" s="10">
        <f t="shared" si="11"/>
        <v>42507.860196759255</v>
      </c>
    </row>
    <row r="361" spans="1:5" x14ac:dyDescent="0.2">
      <c r="A361">
        <v>1415941920</v>
      </c>
      <c r="B361" s="10">
        <f t="shared" si="10"/>
        <v>41957.216666666667</v>
      </c>
      <c r="D361">
        <v>1414028490</v>
      </c>
      <c r="E361" s="10">
        <f t="shared" si="11"/>
        <v>41935.070486111115</v>
      </c>
    </row>
    <row r="362" spans="1:5" x14ac:dyDescent="0.2">
      <c r="A362">
        <v>1437621060</v>
      </c>
      <c r="B362" s="10">
        <f t="shared" si="10"/>
        <v>42208.132638888885</v>
      </c>
      <c r="D362">
        <v>1433799180</v>
      </c>
      <c r="E362" s="10">
        <f t="shared" si="11"/>
        <v>42163.897916666669</v>
      </c>
    </row>
    <row r="363" spans="1:5" x14ac:dyDescent="0.2">
      <c r="A363">
        <v>1416704506</v>
      </c>
      <c r="B363" s="10">
        <f t="shared" si="10"/>
        <v>41966.042893518519</v>
      </c>
      <c r="D363">
        <v>1414108906</v>
      </c>
      <c r="E363" s="10">
        <f t="shared" si="11"/>
        <v>41936.001226851848</v>
      </c>
    </row>
    <row r="364" spans="1:5" x14ac:dyDescent="0.2">
      <c r="A364">
        <v>1407456000</v>
      </c>
      <c r="B364" s="10">
        <f t="shared" si="10"/>
        <v>41859</v>
      </c>
      <c r="D364">
        <v>1405573391</v>
      </c>
      <c r="E364" s="10">
        <f t="shared" si="11"/>
        <v>41837.210543981484</v>
      </c>
    </row>
    <row r="365" spans="1:5" x14ac:dyDescent="0.2">
      <c r="A365">
        <v>1272828120</v>
      </c>
      <c r="B365" s="10">
        <f t="shared" si="10"/>
        <v>40300.806944444441</v>
      </c>
      <c r="D365">
        <v>1268934736</v>
      </c>
      <c r="E365" s="10">
        <f t="shared" si="11"/>
        <v>40255.744629629626</v>
      </c>
    </row>
    <row r="366" spans="1:5" x14ac:dyDescent="0.2">
      <c r="A366">
        <v>1403323140</v>
      </c>
      <c r="B366" s="10">
        <f t="shared" si="10"/>
        <v>41811.165972222225</v>
      </c>
      <c r="D366">
        <v>1400704672</v>
      </c>
      <c r="E366" s="10">
        <f t="shared" si="11"/>
        <v>41780.859629629631</v>
      </c>
    </row>
    <row r="367" spans="1:5" x14ac:dyDescent="0.2">
      <c r="A367">
        <v>1393597999</v>
      </c>
      <c r="B367" s="10">
        <f t="shared" si="10"/>
        <v>41698.606469907405</v>
      </c>
      <c r="D367">
        <v>1391005999</v>
      </c>
      <c r="E367" s="10">
        <f t="shared" si="11"/>
        <v>41668.606469907405</v>
      </c>
    </row>
    <row r="368" spans="1:5" x14ac:dyDescent="0.2">
      <c r="A368">
        <v>1337540518</v>
      </c>
      <c r="B368" s="10">
        <f t="shared" si="10"/>
        <v>41049.793032407411</v>
      </c>
      <c r="D368">
        <v>1334948518</v>
      </c>
      <c r="E368" s="10">
        <f t="shared" si="11"/>
        <v>41019.793032407411</v>
      </c>
    </row>
    <row r="369" spans="1:5" x14ac:dyDescent="0.2">
      <c r="A369">
        <v>1367384340</v>
      </c>
      <c r="B369" s="10">
        <f t="shared" si="10"/>
        <v>41395.207638888889</v>
      </c>
      <c r="D369">
        <v>1363960278</v>
      </c>
      <c r="E369" s="10">
        <f t="shared" si="11"/>
        <v>41355.577291666668</v>
      </c>
    </row>
    <row r="370" spans="1:5" x14ac:dyDescent="0.2">
      <c r="A370">
        <v>1426426322</v>
      </c>
      <c r="B370" s="10">
        <f t="shared" si="10"/>
        <v>42078.563912037032</v>
      </c>
      <c r="D370">
        <v>1423405922</v>
      </c>
      <c r="E370" s="10">
        <f t="shared" si="11"/>
        <v>42043.605578703704</v>
      </c>
    </row>
    <row r="371" spans="1:5" x14ac:dyDescent="0.2">
      <c r="A371">
        <v>1326633269</v>
      </c>
      <c r="B371" s="10">
        <f t="shared" si="10"/>
        <v>40923.551724537036</v>
      </c>
      <c r="D371">
        <v>1324041269</v>
      </c>
      <c r="E371" s="10">
        <f t="shared" si="11"/>
        <v>40893.551724537036</v>
      </c>
    </row>
    <row r="372" spans="1:5" x14ac:dyDescent="0.2">
      <c r="A372">
        <v>1483729500</v>
      </c>
      <c r="B372" s="10">
        <f t="shared" si="10"/>
        <v>42741.795138888891</v>
      </c>
      <c r="D372">
        <v>1481137500</v>
      </c>
      <c r="E372" s="10">
        <f t="shared" si="11"/>
        <v>42711.795138888891</v>
      </c>
    </row>
    <row r="373" spans="1:5" x14ac:dyDescent="0.2">
      <c r="A373">
        <v>1359743139</v>
      </c>
      <c r="B373" s="10">
        <f t="shared" si="10"/>
        <v>41306.767812500002</v>
      </c>
      <c r="D373">
        <v>1355855139</v>
      </c>
      <c r="E373" s="10">
        <f t="shared" si="11"/>
        <v>41261.767812500002</v>
      </c>
    </row>
    <row r="374" spans="1:5" x14ac:dyDescent="0.2">
      <c r="A374">
        <v>1459872000</v>
      </c>
      <c r="B374" s="10">
        <f t="shared" si="10"/>
        <v>42465.666666666672</v>
      </c>
      <c r="D374">
        <v>1456408244</v>
      </c>
      <c r="E374" s="10">
        <f t="shared" si="11"/>
        <v>42425.576898148152</v>
      </c>
    </row>
    <row r="375" spans="1:5" x14ac:dyDescent="0.2">
      <c r="A375">
        <v>1342648398</v>
      </c>
      <c r="B375" s="10">
        <f t="shared" si="10"/>
        <v>41108.91201388889</v>
      </c>
      <c r="D375">
        <v>1340056398</v>
      </c>
      <c r="E375" s="10">
        <f t="shared" si="11"/>
        <v>41078.91201388889</v>
      </c>
    </row>
    <row r="376" spans="1:5" x14ac:dyDescent="0.2">
      <c r="A376">
        <v>1316208031</v>
      </c>
      <c r="B376" s="10">
        <f t="shared" si="10"/>
        <v>40802.889247685183</v>
      </c>
      <c r="D376">
        <v>1312320031</v>
      </c>
      <c r="E376" s="10">
        <f t="shared" si="11"/>
        <v>40757.889247685183</v>
      </c>
    </row>
    <row r="377" spans="1:5" x14ac:dyDescent="0.2">
      <c r="A377">
        <v>1393694280</v>
      </c>
      <c r="B377" s="10">
        <f t="shared" si="10"/>
        <v>41699.720833333333</v>
      </c>
      <c r="D377">
        <v>1390088311</v>
      </c>
      <c r="E377" s="10">
        <f t="shared" si="11"/>
        <v>41657.985081018516</v>
      </c>
    </row>
    <row r="378" spans="1:5" x14ac:dyDescent="0.2">
      <c r="A378">
        <v>1472122316</v>
      </c>
      <c r="B378" s="10">
        <f t="shared" si="10"/>
        <v>42607.452731481477</v>
      </c>
      <c r="D378">
        <v>1469443916</v>
      </c>
      <c r="E378" s="10">
        <f t="shared" si="11"/>
        <v>42576.452731481477</v>
      </c>
    </row>
    <row r="379" spans="1:5" x14ac:dyDescent="0.2">
      <c r="A379">
        <v>1447484460</v>
      </c>
      <c r="B379" s="10">
        <f t="shared" si="10"/>
        <v>42322.292361111111</v>
      </c>
      <c r="D379">
        <v>1444888868</v>
      </c>
      <c r="E379" s="10">
        <f t="shared" si="11"/>
        <v>42292.250787037032</v>
      </c>
    </row>
    <row r="380" spans="1:5" x14ac:dyDescent="0.2">
      <c r="A380">
        <v>1453765920</v>
      </c>
      <c r="B380" s="10">
        <f t="shared" si="10"/>
        <v>42394.994444444441</v>
      </c>
      <c r="D380">
        <v>1451655808</v>
      </c>
      <c r="E380" s="10">
        <f t="shared" si="11"/>
        <v>42370.571851851855</v>
      </c>
    </row>
    <row r="381" spans="1:5" x14ac:dyDescent="0.2">
      <c r="A381">
        <v>1336062672</v>
      </c>
      <c r="B381" s="10">
        <f t="shared" si="10"/>
        <v>41032.688333333332</v>
      </c>
      <c r="D381">
        <v>1332174672</v>
      </c>
      <c r="E381" s="10">
        <f t="shared" si="11"/>
        <v>40987.688333333332</v>
      </c>
    </row>
    <row r="382" spans="1:5" x14ac:dyDescent="0.2">
      <c r="A382">
        <v>1453569392</v>
      </c>
      <c r="B382" s="10">
        <f t="shared" si="10"/>
        <v>42392.719814814816</v>
      </c>
      <c r="D382">
        <v>1451409392</v>
      </c>
      <c r="E382" s="10">
        <f t="shared" si="11"/>
        <v>42367.719814814816</v>
      </c>
    </row>
    <row r="383" spans="1:5" x14ac:dyDescent="0.2">
      <c r="A383">
        <v>1343624400</v>
      </c>
      <c r="B383" s="10">
        <f t="shared" si="10"/>
        <v>41120.208333333336</v>
      </c>
      <c r="D383">
        <v>1340642717</v>
      </c>
      <c r="E383" s="10">
        <f t="shared" si="11"/>
        <v>41085.698113425926</v>
      </c>
    </row>
    <row r="384" spans="1:5" x14ac:dyDescent="0.2">
      <c r="A384">
        <v>1346950900</v>
      </c>
      <c r="B384" s="10">
        <f t="shared" si="10"/>
        <v>41158.709490740745</v>
      </c>
      <c r="D384">
        <v>1345741300</v>
      </c>
      <c r="E384" s="10">
        <f t="shared" si="11"/>
        <v>41144.709490740745</v>
      </c>
    </row>
    <row r="385" spans="1:5" x14ac:dyDescent="0.2">
      <c r="A385">
        <v>1400467759</v>
      </c>
      <c r="B385" s="10">
        <f t="shared" si="10"/>
        <v>41778.117581018516</v>
      </c>
      <c r="D385">
        <v>1398480559</v>
      </c>
      <c r="E385" s="10">
        <f t="shared" si="11"/>
        <v>41755.117581018516</v>
      </c>
    </row>
    <row r="386" spans="1:5" x14ac:dyDescent="0.2">
      <c r="A386">
        <v>1420569947</v>
      </c>
      <c r="B386" s="10">
        <f t="shared" si="10"/>
        <v>42010.781793981485</v>
      </c>
      <c r="D386">
        <v>1417977947</v>
      </c>
      <c r="E386" s="10">
        <f t="shared" si="11"/>
        <v>41980.781793981485</v>
      </c>
    </row>
    <row r="387" spans="1:5" x14ac:dyDescent="0.2">
      <c r="A387">
        <v>1416582101</v>
      </c>
      <c r="B387" s="10">
        <f t="shared" ref="B387:B450" si="12">(A387/86400)+25569</f>
        <v>41964.626168981486</v>
      </c>
      <c r="D387">
        <v>1413986501</v>
      </c>
      <c r="E387" s="10">
        <f t="shared" ref="E387:E450" si="13">(D387/86400) + 25569</f>
        <v>41934.584502314814</v>
      </c>
    </row>
    <row r="388" spans="1:5" x14ac:dyDescent="0.2">
      <c r="A388">
        <v>1439246991</v>
      </c>
      <c r="B388" s="10">
        <f t="shared" si="12"/>
        <v>42226.951284722221</v>
      </c>
      <c r="D388">
        <v>1437950991</v>
      </c>
      <c r="E388" s="10">
        <f t="shared" si="13"/>
        <v>42211.951284722221</v>
      </c>
    </row>
    <row r="389" spans="1:5" x14ac:dyDescent="0.2">
      <c r="A389">
        <v>1439618400</v>
      </c>
      <c r="B389" s="10">
        <f t="shared" si="12"/>
        <v>42231.25</v>
      </c>
      <c r="D389">
        <v>1436976858</v>
      </c>
      <c r="E389" s="10">
        <f t="shared" si="13"/>
        <v>42200.67659722222</v>
      </c>
    </row>
    <row r="390" spans="1:5" x14ac:dyDescent="0.2">
      <c r="A390">
        <v>1469670580</v>
      </c>
      <c r="B390" s="10">
        <f t="shared" si="12"/>
        <v>42579.076157407406</v>
      </c>
      <c r="D390">
        <v>1467078580</v>
      </c>
      <c r="E390" s="10">
        <f t="shared" si="13"/>
        <v>42549.076157407406</v>
      </c>
    </row>
    <row r="391" spans="1:5" x14ac:dyDescent="0.2">
      <c r="A391">
        <v>1394233140</v>
      </c>
      <c r="B391" s="10">
        <f t="shared" si="12"/>
        <v>41705.957638888889</v>
      </c>
      <c r="D391">
        <v>1391477450</v>
      </c>
      <c r="E391" s="10">
        <f t="shared" si="13"/>
        <v>41674.063078703708</v>
      </c>
    </row>
    <row r="392" spans="1:5" x14ac:dyDescent="0.2">
      <c r="A392">
        <v>1431046372</v>
      </c>
      <c r="B392" s="10">
        <f t="shared" si="12"/>
        <v>42132.036712962959</v>
      </c>
      <c r="D392">
        <v>1429318372</v>
      </c>
      <c r="E392" s="10">
        <f t="shared" si="13"/>
        <v>42112.036712962959</v>
      </c>
    </row>
    <row r="393" spans="1:5" x14ac:dyDescent="0.2">
      <c r="A393">
        <v>1324169940</v>
      </c>
      <c r="B393" s="10">
        <f t="shared" si="12"/>
        <v>40895.040972222225</v>
      </c>
      <c r="D393">
        <v>1321578051</v>
      </c>
      <c r="E393" s="10">
        <f t="shared" si="13"/>
        <v>40865.042256944442</v>
      </c>
    </row>
    <row r="394" spans="1:5" x14ac:dyDescent="0.2">
      <c r="A394">
        <v>1315450800</v>
      </c>
      <c r="B394" s="10">
        <f t="shared" si="12"/>
        <v>40794.125</v>
      </c>
      <c r="D394">
        <v>1312823571</v>
      </c>
      <c r="E394" s="10">
        <f t="shared" si="13"/>
        <v>40763.717256944445</v>
      </c>
    </row>
    <row r="395" spans="1:5" x14ac:dyDescent="0.2">
      <c r="A395">
        <v>1381424452</v>
      </c>
      <c r="B395" s="10">
        <f t="shared" si="12"/>
        <v>41557.708935185183</v>
      </c>
      <c r="D395">
        <v>1378746052</v>
      </c>
      <c r="E395" s="10">
        <f t="shared" si="13"/>
        <v>41526.708935185183</v>
      </c>
    </row>
    <row r="396" spans="1:5" x14ac:dyDescent="0.2">
      <c r="A396">
        <v>1460918282</v>
      </c>
      <c r="B396" s="10">
        <f t="shared" si="12"/>
        <v>42477.776412037041</v>
      </c>
      <c r="D396">
        <v>1455737882</v>
      </c>
      <c r="E396" s="10">
        <f t="shared" si="13"/>
        <v>42417.818078703705</v>
      </c>
    </row>
    <row r="397" spans="1:5" x14ac:dyDescent="0.2">
      <c r="A397">
        <v>1335562320</v>
      </c>
      <c r="B397" s="10">
        <f t="shared" si="12"/>
        <v>41026.897222222222</v>
      </c>
      <c r="D397">
        <v>1332452960</v>
      </c>
      <c r="E397" s="10">
        <f t="shared" si="13"/>
        <v>40990.909259259257</v>
      </c>
    </row>
    <row r="398" spans="1:5" x14ac:dyDescent="0.2">
      <c r="A398">
        <v>1341668006</v>
      </c>
      <c r="B398" s="10">
        <f t="shared" si="12"/>
        <v>41097.564884259264</v>
      </c>
      <c r="D398">
        <v>1340372006</v>
      </c>
      <c r="E398" s="10">
        <f t="shared" si="13"/>
        <v>41082.564884259264</v>
      </c>
    </row>
    <row r="399" spans="1:5" x14ac:dyDescent="0.2">
      <c r="A399">
        <v>1283312640</v>
      </c>
      <c r="B399" s="10">
        <f t="shared" si="12"/>
        <v>40422.155555555553</v>
      </c>
      <c r="D399">
        <v>1279651084</v>
      </c>
      <c r="E399" s="10">
        <f t="shared" si="13"/>
        <v>40379.776435185187</v>
      </c>
    </row>
    <row r="400" spans="1:5" x14ac:dyDescent="0.2">
      <c r="A400">
        <v>1430334126</v>
      </c>
      <c r="B400" s="10">
        <f t="shared" si="12"/>
        <v>42123.793124999997</v>
      </c>
      <c r="D400">
        <v>1426446126</v>
      </c>
      <c r="E400" s="10">
        <f t="shared" si="13"/>
        <v>42078.793124999997</v>
      </c>
    </row>
    <row r="401" spans="1:5" x14ac:dyDescent="0.2">
      <c r="A401">
        <v>1481716800</v>
      </c>
      <c r="B401" s="10">
        <f t="shared" si="12"/>
        <v>42718.5</v>
      </c>
      <c r="D401">
        <v>1479070867</v>
      </c>
      <c r="E401" s="10">
        <f t="shared" si="13"/>
        <v>42687.875775462962</v>
      </c>
    </row>
    <row r="402" spans="1:5" x14ac:dyDescent="0.2">
      <c r="A402">
        <v>1400297400</v>
      </c>
      <c r="B402" s="10">
        <f t="shared" si="12"/>
        <v>41776.145833333336</v>
      </c>
      <c r="D402">
        <v>1397661347</v>
      </c>
      <c r="E402" s="10">
        <f t="shared" si="13"/>
        <v>41745.635960648149</v>
      </c>
    </row>
    <row r="403" spans="1:5" x14ac:dyDescent="0.2">
      <c r="A403">
        <v>1312747970</v>
      </c>
      <c r="B403" s="10">
        <f t="shared" si="12"/>
        <v>40762.842245370368</v>
      </c>
      <c r="D403">
        <v>1310155970</v>
      </c>
      <c r="E403" s="10">
        <f t="shared" si="13"/>
        <v>40732.842245370368</v>
      </c>
    </row>
    <row r="404" spans="1:5" x14ac:dyDescent="0.2">
      <c r="A404">
        <v>1446731817</v>
      </c>
      <c r="B404" s="10">
        <f t="shared" si="12"/>
        <v>42313.58121527778</v>
      </c>
      <c r="D404">
        <v>1444913817</v>
      </c>
      <c r="E404" s="10">
        <f t="shared" si="13"/>
        <v>42292.539548611108</v>
      </c>
    </row>
    <row r="405" spans="1:5" x14ac:dyDescent="0.2">
      <c r="A405">
        <v>1312960080</v>
      </c>
      <c r="B405" s="10">
        <f t="shared" si="12"/>
        <v>40765.297222222223</v>
      </c>
      <c r="D405">
        <v>1308900441</v>
      </c>
      <c r="E405" s="10">
        <f t="shared" si="13"/>
        <v>40718.310659722221</v>
      </c>
    </row>
    <row r="406" spans="1:5" x14ac:dyDescent="0.2">
      <c r="A406">
        <v>1391641440</v>
      </c>
      <c r="B406" s="10">
        <f t="shared" si="12"/>
        <v>41675.961111111115</v>
      </c>
      <c r="D406">
        <v>1389107062</v>
      </c>
      <c r="E406" s="10">
        <f t="shared" si="13"/>
        <v>41646.628032407403</v>
      </c>
    </row>
    <row r="407" spans="1:5" x14ac:dyDescent="0.2">
      <c r="A407">
        <v>1394071339</v>
      </c>
      <c r="B407" s="10">
        <f t="shared" si="12"/>
        <v>41704.08494212963</v>
      </c>
      <c r="D407">
        <v>1391479339</v>
      </c>
      <c r="E407" s="10">
        <f t="shared" si="13"/>
        <v>41674.08494212963</v>
      </c>
    </row>
    <row r="408" spans="1:5" x14ac:dyDescent="0.2">
      <c r="A408">
        <v>1304920740</v>
      </c>
      <c r="B408" s="10">
        <f t="shared" si="12"/>
        <v>40672.249305555553</v>
      </c>
      <c r="D408">
        <v>1301975637</v>
      </c>
      <c r="E408" s="10">
        <f t="shared" si="13"/>
        <v>40638.162465277775</v>
      </c>
    </row>
    <row r="409" spans="1:5" x14ac:dyDescent="0.2">
      <c r="A409">
        <v>1321739650</v>
      </c>
      <c r="B409" s="10">
        <f t="shared" si="12"/>
        <v>40866.912615740745</v>
      </c>
      <c r="D409">
        <v>1316552050</v>
      </c>
      <c r="E409" s="10">
        <f t="shared" si="13"/>
        <v>40806.870949074073</v>
      </c>
    </row>
    <row r="410" spans="1:5" x14ac:dyDescent="0.2">
      <c r="A410">
        <v>1383676790</v>
      </c>
      <c r="B410" s="10">
        <f t="shared" si="12"/>
        <v>41583.777662037035</v>
      </c>
      <c r="D410">
        <v>1380217190</v>
      </c>
      <c r="E410" s="10">
        <f t="shared" si="13"/>
        <v>41543.735995370371</v>
      </c>
    </row>
    <row r="411" spans="1:5" x14ac:dyDescent="0.2">
      <c r="A411">
        <v>1469220144</v>
      </c>
      <c r="B411" s="10">
        <f t="shared" si="12"/>
        <v>42573.862777777773</v>
      </c>
      <c r="D411">
        <v>1466628144</v>
      </c>
      <c r="E411" s="10">
        <f t="shared" si="13"/>
        <v>42543.862777777773</v>
      </c>
    </row>
    <row r="412" spans="1:5" x14ac:dyDescent="0.2">
      <c r="A412">
        <v>1434670397</v>
      </c>
      <c r="B412" s="10">
        <f t="shared" si="12"/>
        <v>42173.981446759259</v>
      </c>
      <c r="D412">
        <v>1429486397</v>
      </c>
      <c r="E412" s="10">
        <f t="shared" si="13"/>
        <v>42113.981446759259</v>
      </c>
    </row>
    <row r="413" spans="1:5" x14ac:dyDescent="0.2">
      <c r="A413">
        <v>1387688400</v>
      </c>
      <c r="B413" s="10">
        <f t="shared" si="12"/>
        <v>41630.208333333336</v>
      </c>
      <c r="D413">
        <v>1384920804</v>
      </c>
      <c r="E413" s="10">
        <f t="shared" si="13"/>
        <v>41598.17597222222</v>
      </c>
    </row>
    <row r="414" spans="1:5" x14ac:dyDescent="0.2">
      <c r="A414">
        <v>1343238578</v>
      </c>
      <c r="B414" s="10">
        <f t="shared" si="12"/>
        <v>41115.742800925924</v>
      </c>
      <c r="D414">
        <v>1341856178</v>
      </c>
      <c r="E414" s="10">
        <f t="shared" si="13"/>
        <v>41099.742800925924</v>
      </c>
    </row>
    <row r="415" spans="1:5" x14ac:dyDescent="0.2">
      <c r="A415">
        <v>1342731811</v>
      </c>
      <c r="B415" s="10">
        <f t="shared" si="12"/>
        <v>41109.877442129626</v>
      </c>
      <c r="D415">
        <v>1340139811</v>
      </c>
      <c r="E415" s="10">
        <f t="shared" si="13"/>
        <v>41079.877442129626</v>
      </c>
    </row>
    <row r="416" spans="1:5" x14ac:dyDescent="0.2">
      <c r="A416">
        <v>1381541465</v>
      </c>
      <c r="B416" s="10">
        <f t="shared" si="12"/>
        <v>41559.063252314816</v>
      </c>
      <c r="D416">
        <v>1378949465</v>
      </c>
      <c r="E416" s="10">
        <f t="shared" si="13"/>
        <v>41529.063252314816</v>
      </c>
    </row>
    <row r="417" spans="1:5" x14ac:dyDescent="0.2">
      <c r="A417">
        <v>1413547200</v>
      </c>
      <c r="B417" s="10">
        <f t="shared" si="12"/>
        <v>41929.5</v>
      </c>
      <c r="D417">
        <v>1411417602</v>
      </c>
      <c r="E417" s="10">
        <f t="shared" si="13"/>
        <v>41904.851875</v>
      </c>
    </row>
    <row r="418" spans="1:5" x14ac:dyDescent="0.2">
      <c r="A418">
        <v>1391851831</v>
      </c>
      <c r="B418" s="10">
        <f t="shared" si="12"/>
        <v>41678.396192129629</v>
      </c>
      <c r="D418">
        <v>1389259831</v>
      </c>
      <c r="E418" s="10">
        <f t="shared" si="13"/>
        <v>41648.396192129629</v>
      </c>
    </row>
    <row r="419" spans="1:5" x14ac:dyDescent="0.2">
      <c r="A419">
        <v>1365395580</v>
      </c>
      <c r="B419" s="10">
        <f t="shared" si="12"/>
        <v>41372.189583333333</v>
      </c>
      <c r="D419">
        <v>1364426260</v>
      </c>
      <c r="E419" s="10">
        <f t="shared" si="13"/>
        <v>41360.970601851848</v>
      </c>
    </row>
    <row r="420" spans="1:5" x14ac:dyDescent="0.2">
      <c r="A420">
        <v>1437633997</v>
      </c>
      <c r="B420" s="10">
        <f t="shared" si="12"/>
        <v>42208.282372685186</v>
      </c>
      <c r="D420">
        <v>1435041997</v>
      </c>
      <c r="E420" s="10">
        <f t="shared" si="13"/>
        <v>42178.282372685186</v>
      </c>
    </row>
    <row r="421" spans="1:5" x14ac:dyDescent="0.2">
      <c r="A421">
        <v>1372536787</v>
      </c>
      <c r="B421" s="10">
        <f t="shared" si="12"/>
        <v>41454.842442129629</v>
      </c>
      <c r="D421">
        <v>1367352787</v>
      </c>
      <c r="E421" s="10">
        <f t="shared" si="13"/>
        <v>41394.842442129629</v>
      </c>
    </row>
    <row r="422" spans="1:5" x14ac:dyDescent="0.2">
      <c r="A422">
        <v>1394772031</v>
      </c>
      <c r="B422" s="10">
        <f t="shared" si="12"/>
        <v>41712.194803240738</v>
      </c>
      <c r="D422">
        <v>1392183631</v>
      </c>
      <c r="E422" s="10">
        <f t="shared" si="13"/>
        <v>41682.23646990741</v>
      </c>
    </row>
    <row r="423" spans="1:5" x14ac:dyDescent="0.2">
      <c r="A423">
        <v>1440157656</v>
      </c>
      <c r="B423" s="10">
        <f t="shared" si="12"/>
        <v>42237.491388888884</v>
      </c>
      <c r="D423">
        <v>1434973656</v>
      </c>
      <c r="E423" s="10">
        <f t="shared" si="13"/>
        <v>42177.491388888884</v>
      </c>
    </row>
    <row r="424" spans="1:5" x14ac:dyDescent="0.2">
      <c r="A424">
        <v>1410416097</v>
      </c>
      <c r="B424" s="10">
        <f t="shared" si="12"/>
        <v>41893.260381944448</v>
      </c>
      <c r="D424">
        <v>1407824097</v>
      </c>
      <c r="E424" s="10">
        <f t="shared" si="13"/>
        <v>41863.260381944448</v>
      </c>
    </row>
    <row r="425" spans="1:5" x14ac:dyDescent="0.2">
      <c r="A425">
        <v>1370470430</v>
      </c>
      <c r="B425" s="10">
        <f t="shared" si="12"/>
        <v>41430.92627314815</v>
      </c>
      <c r="D425">
        <v>1367878430</v>
      </c>
      <c r="E425" s="10">
        <f t="shared" si="13"/>
        <v>41400.92627314815</v>
      </c>
    </row>
    <row r="426" spans="1:5" x14ac:dyDescent="0.2">
      <c r="A426">
        <v>1332748899</v>
      </c>
      <c r="B426" s="10">
        <f t="shared" si="12"/>
        <v>40994.334479166668</v>
      </c>
      <c r="D426">
        <v>1327568499</v>
      </c>
      <c r="E426" s="10">
        <f t="shared" si="13"/>
        <v>40934.376145833332</v>
      </c>
    </row>
    <row r="427" spans="1:5" x14ac:dyDescent="0.2">
      <c r="A427">
        <v>1448660404</v>
      </c>
      <c r="B427" s="10">
        <f t="shared" si="12"/>
        <v>42335.902824074074</v>
      </c>
      <c r="D427">
        <v>1443472804</v>
      </c>
      <c r="E427" s="10">
        <f t="shared" si="13"/>
        <v>42275.861157407402</v>
      </c>
    </row>
    <row r="428" spans="1:5" x14ac:dyDescent="0.2">
      <c r="A428">
        <v>1456851914</v>
      </c>
      <c r="B428" s="10">
        <f t="shared" si="12"/>
        <v>42430.711967592593</v>
      </c>
      <c r="D428">
        <v>1454259914</v>
      </c>
      <c r="E428" s="10">
        <f t="shared" si="13"/>
        <v>42400.711967592593</v>
      </c>
    </row>
    <row r="429" spans="1:5" x14ac:dyDescent="0.2">
      <c r="A429">
        <v>1445540340</v>
      </c>
      <c r="B429" s="10">
        <f t="shared" si="12"/>
        <v>42299.790972222225</v>
      </c>
      <c r="D429">
        <v>1444340940</v>
      </c>
      <c r="E429" s="10">
        <f t="shared" si="13"/>
        <v>42285.90902777778</v>
      </c>
    </row>
    <row r="430" spans="1:5" x14ac:dyDescent="0.2">
      <c r="A430">
        <v>1402956000</v>
      </c>
      <c r="B430" s="10">
        <f t="shared" si="12"/>
        <v>41806.916666666664</v>
      </c>
      <c r="D430">
        <v>1400523845</v>
      </c>
      <c r="E430" s="10">
        <f t="shared" si="13"/>
        <v>41778.766724537039</v>
      </c>
    </row>
    <row r="431" spans="1:5" x14ac:dyDescent="0.2">
      <c r="A431">
        <v>1259297940</v>
      </c>
      <c r="B431" s="10">
        <f t="shared" si="12"/>
        <v>40144.207638888889</v>
      </c>
      <c r="D431">
        <v>1252964282</v>
      </c>
      <c r="E431" s="10">
        <f t="shared" si="13"/>
        <v>40070.901412037041</v>
      </c>
    </row>
    <row r="432" spans="1:5" x14ac:dyDescent="0.2">
      <c r="A432">
        <v>1378866867</v>
      </c>
      <c r="B432" s="10">
        <f t="shared" si="12"/>
        <v>41528.107256944444</v>
      </c>
      <c r="D432">
        <v>1377570867</v>
      </c>
      <c r="E432" s="10">
        <f t="shared" si="13"/>
        <v>41513.107256944444</v>
      </c>
    </row>
    <row r="433" spans="1:5" x14ac:dyDescent="0.2">
      <c r="A433">
        <v>1467752083</v>
      </c>
      <c r="B433" s="10">
        <f t="shared" si="12"/>
        <v>42556.871331018519</v>
      </c>
      <c r="D433">
        <v>1465160083</v>
      </c>
      <c r="E433" s="10">
        <f t="shared" si="13"/>
        <v>42526.871331018519</v>
      </c>
    </row>
    <row r="434" spans="1:5" x14ac:dyDescent="0.2">
      <c r="A434">
        <v>1445448381</v>
      </c>
      <c r="B434" s="10">
        <f t="shared" si="12"/>
        <v>42298.726631944446</v>
      </c>
      <c r="D434">
        <v>1440264381</v>
      </c>
      <c r="E434" s="10">
        <f t="shared" si="13"/>
        <v>42238.726631944446</v>
      </c>
    </row>
    <row r="435" spans="1:5" x14ac:dyDescent="0.2">
      <c r="A435">
        <v>1444576022</v>
      </c>
      <c r="B435" s="10">
        <f t="shared" si="12"/>
        <v>42288.629884259259</v>
      </c>
      <c r="D435">
        <v>1439392022</v>
      </c>
      <c r="E435" s="10">
        <f t="shared" si="13"/>
        <v>42228.629884259259</v>
      </c>
    </row>
    <row r="436" spans="1:5" x14ac:dyDescent="0.2">
      <c r="A436">
        <v>1385931702</v>
      </c>
      <c r="B436" s="10">
        <f t="shared" si="12"/>
        <v>41609.876180555555</v>
      </c>
      <c r="D436">
        <v>1383076902</v>
      </c>
      <c r="E436" s="10">
        <f t="shared" si="13"/>
        <v>41576.834513888891</v>
      </c>
    </row>
    <row r="437" spans="1:5" x14ac:dyDescent="0.2">
      <c r="A437">
        <v>1379094980</v>
      </c>
      <c r="B437" s="10">
        <f t="shared" si="12"/>
        <v>41530.747453703705</v>
      </c>
      <c r="D437">
        <v>1376502980</v>
      </c>
      <c r="E437" s="10">
        <f t="shared" si="13"/>
        <v>41500.747453703705</v>
      </c>
    </row>
    <row r="438" spans="1:5" x14ac:dyDescent="0.2">
      <c r="A438">
        <v>1375260113</v>
      </c>
      <c r="B438" s="10">
        <f t="shared" si="12"/>
        <v>41486.36241898148</v>
      </c>
      <c r="D438">
        <v>1372668113</v>
      </c>
      <c r="E438" s="10">
        <f t="shared" si="13"/>
        <v>41456.36241898148</v>
      </c>
    </row>
    <row r="439" spans="1:5" x14ac:dyDescent="0.2">
      <c r="A439">
        <v>1475912326</v>
      </c>
      <c r="B439" s="10">
        <f t="shared" si="12"/>
        <v>42651.31858796296</v>
      </c>
      <c r="D439">
        <v>1470728326</v>
      </c>
      <c r="E439" s="10">
        <f t="shared" si="13"/>
        <v>42591.31858796296</v>
      </c>
    </row>
    <row r="440" spans="1:5" x14ac:dyDescent="0.2">
      <c r="A440">
        <v>1447830958</v>
      </c>
      <c r="B440" s="10">
        <f t="shared" si="12"/>
        <v>42326.302754629629</v>
      </c>
      <c r="D440">
        <v>1445235358</v>
      </c>
      <c r="E440" s="10">
        <f t="shared" si="13"/>
        <v>42296.261087962965</v>
      </c>
    </row>
    <row r="441" spans="1:5" x14ac:dyDescent="0.2">
      <c r="A441">
        <v>1413569818</v>
      </c>
      <c r="B441" s="10">
        <f t="shared" si="12"/>
        <v>41929.761782407411</v>
      </c>
      <c r="D441">
        <v>1412705818</v>
      </c>
      <c r="E441" s="10">
        <f t="shared" si="13"/>
        <v>41919.761782407411</v>
      </c>
    </row>
    <row r="442" spans="1:5" x14ac:dyDescent="0.2">
      <c r="A442">
        <v>1458859153</v>
      </c>
      <c r="B442" s="10">
        <f t="shared" si="12"/>
        <v>42453.943900462968</v>
      </c>
      <c r="D442">
        <v>1456270753</v>
      </c>
      <c r="E442" s="10">
        <f t="shared" si="13"/>
        <v>42423.985567129625</v>
      </c>
    </row>
    <row r="443" spans="1:5" x14ac:dyDescent="0.2">
      <c r="A443">
        <v>1383418996</v>
      </c>
      <c r="B443" s="10">
        <f t="shared" si="12"/>
        <v>41580.793935185182</v>
      </c>
      <c r="D443">
        <v>1380826996</v>
      </c>
      <c r="E443" s="10">
        <f t="shared" si="13"/>
        <v>41550.793935185182</v>
      </c>
    </row>
    <row r="444" spans="1:5" x14ac:dyDescent="0.2">
      <c r="A444">
        <v>1424380783</v>
      </c>
      <c r="B444" s="10">
        <f t="shared" si="12"/>
        <v>42054.888692129629</v>
      </c>
      <c r="D444">
        <v>1421788783</v>
      </c>
      <c r="E444" s="10">
        <f t="shared" si="13"/>
        <v>42024.888692129629</v>
      </c>
    </row>
    <row r="445" spans="1:5" x14ac:dyDescent="0.2">
      <c r="A445">
        <v>1391991701</v>
      </c>
      <c r="B445" s="10">
        <f t="shared" si="12"/>
        <v>41680.015057870369</v>
      </c>
      <c r="D445">
        <v>1389399701</v>
      </c>
      <c r="E445" s="10">
        <f t="shared" si="13"/>
        <v>41650.015057870369</v>
      </c>
    </row>
    <row r="446" spans="1:5" x14ac:dyDescent="0.2">
      <c r="A446">
        <v>1329342361</v>
      </c>
      <c r="B446" s="10">
        <f t="shared" si="12"/>
        <v>40954.906956018516</v>
      </c>
      <c r="D446">
        <v>1324158361</v>
      </c>
      <c r="E446" s="10">
        <f t="shared" si="13"/>
        <v>40894.906956018516</v>
      </c>
    </row>
    <row r="447" spans="1:5" x14ac:dyDescent="0.2">
      <c r="A447">
        <v>1432195375</v>
      </c>
      <c r="B447" s="10">
        <f t="shared" si="12"/>
        <v>42145.335358796292</v>
      </c>
      <c r="D447">
        <v>1430899375</v>
      </c>
      <c r="E447" s="10">
        <f t="shared" si="13"/>
        <v>42130.335358796292</v>
      </c>
    </row>
    <row r="448" spans="1:5" x14ac:dyDescent="0.2">
      <c r="A448">
        <v>1425434420</v>
      </c>
      <c r="B448" s="10">
        <f t="shared" si="12"/>
        <v>42067.083564814813</v>
      </c>
      <c r="D448">
        <v>1422842420</v>
      </c>
      <c r="E448" s="10">
        <f t="shared" si="13"/>
        <v>42037.083564814813</v>
      </c>
    </row>
    <row r="449" spans="1:5" x14ac:dyDescent="0.2">
      <c r="A449">
        <v>1364041163</v>
      </c>
      <c r="B449" s="10">
        <f t="shared" si="12"/>
        <v>41356.513460648144</v>
      </c>
      <c r="D449">
        <v>1361884763</v>
      </c>
      <c r="E449" s="10">
        <f t="shared" si="13"/>
        <v>41331.555127314816</v>
      </c>
    </row>
    <row r="450" spans="1:5" x14ac:dyDescent="0.2">
      <c r="A450">
        <v>1400091095</v>
      </c>
      <c r="B450" s="10">
        <f t="shared" si="12"/>
        <v>41773.758043981477</v>
      </c>
      <c r="D450">
        <v>1398363095</v>
      </c>
      <c r="E450" s="10">
        <f t="shared" si="13"/>
        <v>41753.758043981477</v>
      </c>
    </row>
    <row r="451" spans="1:5" x14ac:dyDescent="0.2">
      <c r="A451">
        <v>1382017085</v>
      </c>
      <c r="B451" s="10">
        <f t="shared" ref="B451:B514" si="14">(A451/86400)+25569</f>
        <v>41564.568113425928</v>
      </c>
      <c r="D451">
        <v>1379425085</v>
      </c>
      <c r="E451" s="10">
        <f t="shared" ref="E451:E514" si="15">(D451/86400) + 25569</f>
        <v>41534.568113425928</v>
      </c>
    </row>
    <row r="452" spans="1:5" x14ac:dyDescent="0.2">
      <c r="A452">
        <v>1392417800</v>
      </c>
      <c r="B452" s="10">
        <f t="shared" si="14"/>
        <v>41684.946759259255</v>
      </c>
      <c r="D452">
        <v>1389825800</v>
      </c>
      <c r="E452" s="10">
        <f t="shared" si="15"/>
        <v>41654.946759259255</v>
      </c>
    </row>
    <row r="453" spans="1:5" x14ac:dyDescent="0.2">
      <c r="A453">
        <v>1390669791</v>
      </c>
      <c r="B453" s="10">
        <f t="shared" si="14"/>
        <v>41664.715173611112</v>
      </c>
      <c r="D453">
        <v>1388077791</v>
      </c>
      <c r="E453" s="10">
        <f t="shared" si="15"/>
        <v>41634.715173611112</v>
      </c>
    </row>
    <row r="454" spans="1:5" x14ac:dyDescent="0.2">
      <c r="A454">
        <v>1431536015</v>
      </c>
      <c r="B454" s="10">
        <f t="shared" si="14"/>
        <v>42137.703877314816</v>
      </c>
      <c r="D454">
        <v>1428944015</v>
      </c>
      <c r="E454" s="10">
        <f t="shared" si="15"/>
        <v>42107.703877314816</v>
      </c>
    </row>
    <row r="455" spans="1:5" x14ac:dyDescent="0.2">
      <c r="A455">
        <v>1424375279</v>
      </c>
      <c r="B455" s="10">
        <f t="shared" si="14"/>
        <v>42054.824988425928</v>
      </c>
      <c r="D455">
        <v>1422992879</v>
      </c>
      <c r="E455" s="10">
        <f t="shared" si="15"/>
        <v>42038.824988425928</v>
      </c>
    </row>
    <row r="456" spans="1:5" x14ac:dyDescent="0.2">
      <c r="A456">
        <v>1417007640</v>
      </c>
      <c r="B456" s="10">
        <f t="shared" si="14"/>
        <v>41969.551388888889</v>
      </c>
      <c r="D456">
        <v>1414343571</v>
      </c>
      <c r="E456" s="10">
        <f t="shared" si="15"/>
        <v>41938.717256944445</v>
      </c>
    </row>
    <row r="457" spans="1:5" x14ac:dyDescent="0.2">
      <c r="A457">
        <v>1334622660</v>
      </c>
      <c r="B457" s="10">
        <f t="shared" si="14"/>
        <v>41016.021527777775</v>
      </c>
      <c r="D457">
        <v>1330733022</v>
      </c>
      <c r="E457" s="10">
        <f t="shared" si="15"/>
        <v>40971.002569444448</v>
      </c>
    </row>
    <row r="458" spans="1:5" x14ac:dyDescent="0.2">
      <c r="A458">
        <v>1382414340</v>
      </c>
      <c r="B458" s="10">
        <f t="shared" si="14"/>
        <v>41569.165972222225</v>
      </c>
      <c r="D458">
        <v>1380559201</v>
      </c>
      <c r="E458" s="10">
        <f t="shared" si="15"/>
        <v>41547.694456018522</v>
      </c>
    </row>
    <row r="459" spans="1:5" x14ac:dyDescent="0.2">
      <c r="A459">
        <v>1408213512</v>
      </c>
      <c r="B459" s="10">
        <f t="shared" si="14"/>
        <v>41867.767500000002</v>
      </c>
      <c r="D459">
        <v>1405621512</v>
      </c>
      <c r="E459" s="10">
        <f t="shared" si="15"/>
        <v>41837.767500000002</v>
      </c>
    </row>
    <row r="460" spans="1:5" x14ac:dyDescent="0.2">
      <c r="A460">
        <v>1368550060</v>
      </c>
      <c r="B460" s="10">
        <f t="shared" si="14"/>
        <v>41408.69976851852</v>
      </c>
      <c r="D460">
        <v>1365958060</v>
      </c>
      <c r="E460" s="10">
        <f t="shared" si="15"/>
        <v>41378.69976851852</v>
      </c>
    </row>
    <row r="461" spans="1:5" x14ac:dyDescent="0.2">
      <c r="A461">
        <v>1321201327</v>
      </c>
      <c r="B461" s="10">
        <f t="shared" si="14"/>
        <v>40860.682025462964</v>
      </c>
      <c r="D461">
        <v>1316013727</v>
      </c>
      <c r="E461" s="10">
        <f t="shared" si="15"/>
        <v>40800.6403587963</v>
      </c>
    </row>
    <row r="462" spans="1:5" x14ac:dyDescent="0.2">
      <c r="A462">
        <v>1401595200</v>
      </c>
      <c r="B462" s="10">
        <f t="shared" si="14"/>
        <v>41791.166666666664</v>
      </c>
      <c r="D462">
        <v>1398862875</v>
      </c>
      <c r="E462" s="10">
        <f t="shared" si="15"/>
        <v>41759.542534722219</v>
      </c>
    </row>
    <row r="463" spans="1:5" x14ac:dyDescent="0.2">
      <c r="A463">
        <v>1370204367</v>
      </c>
      <c r="B463" s="10">
        <f t="shared" si="14"/>
        <v>41427.84684027778</v>
      </c>
      <c r="D463">
        <v>1368476367</v>
      </c>
      <c r="E463" s="10">
        <f t="shared" si="15"/>
        <v>41407.84684027778</v>
      </c>
    </row>
    <row r="464" spans="1:5" x14ac:dyDescent="0.2">
      <c r="A464">
        <v>1312945341</v>
      </c>
      <c r="B464" s="10">
        <f t="shared" si="14"/>
        <v>40765.12663194444</v>
      </c>
      <c r="D464">
        <v>1307761341</v>
      </c>
      <c r="E464" s="10">
        <f t="shared" si="15"/>
        <v>40705.12663194444</v>
      </c>
    </row>
    <row r="465" spans="1:5" x14ac:dyDescent="0.2">
      <c r="A465">
        <v>1316883753</v>
      </c>
      <c r="B465" s="10">
        <f t="shared" si="14"/>
        <v>40810.710104166668</v>
      </c>
      <c r="D465">
        <v>1311699753</v>
      </c>
      <c r="E465" s="10">
        <f t="shared" si="15"/>
        <v>40750.710104166668</v>
      </c>
    </row>
    <row r="466" spans="1:5" x14ac:dyDescent="0.2">
      <c r="A466">
        <v>1463602935</v>
      </c>
      <c r="B466" s="10">
        <f t="shared" si="14"/>
        <v>42508.84878472222</v>
      </c>
      <c r="D466">
        <v>1461874935</v>
      </c>
      <c r="E466" s="10">
        <f t="shared" si="15"/>
        <v>42488.84878472222</v>
      </c>
    </row>
    <row r="467" spans="1:5" x14ac:dyDescent="0.2">
      <c r="A467">
        <v>1403837574</v>
      </c>
      <c r="B467" s="10">
        <f t="shared" si="14"/>
        <v>41817.120069444441</v>
      </c>
      <c r="D467">
        <v>1402455174</v>
      </c>
      <c r="E467" s="10">
        <f t="shared" si="15"/>
        <v>41801.120069444441</v>
      </c>
    </row>
    <row r="468" spans="1:5" x14ac:dyDescent="0.2">
      <c r="A468">
        <v>1347057464</v>
      </c>
      <c r="B468" s="10">
        <f t="shared" si="14"/>
        <v>41159.942870370374</v>
      </c>
      <c r="D468">
        <v>1344465464</v>
      </c>
      <c r="E468" s="10">
        <f t="shared" si="15"/>
        <v>41129.942870370374</v>
      </c>
    </row>
    <row r="469" spans="1:5" x14ac:dyDescent="0.2">
      <c r="A469">
        <v>1348849134</v>
      </c>
      <c r="B469" s="10">
        <f t="shared" si="14"/>
        <v>41180.679791666669</v>
      </c>
      <c r="D469">
        <v>1344961134</v>
      </c>
      <c r="E469" s="10">
        <f t="shared" si="15"/>
        <v>41135.679791666669</v>
      </c>
    </row>
    <row r="470" spans="1:5" x14ac:dyDescent="0.2">
      <c r="A470">
        <v>1341978665</v>
      </c>
      <c r="B470" s="10">
        <f t="shared" si="14"/>
        <v>41101.160474537035</v>
      </c>
      <c r="D470">
        <v>1336795283</v>
      </c>
      <c r="E470" s="10">
        <f t="shared" si="15"/>
        <v>41041.167627314819</v>
      </c>
    </row>
    <row r="471" spans="1:5" x14ac:dyDescent="0.2">
      <c r="A471">
        <v>1409960724</v>
      </c>
      <c r="B471" s="10">
        <f t="shared" si="14"/>
        <v>41887.989861111113</v>
      </c>
      <c r="D471">
        <v>1404776724</v>
      </c>
      <c r="E471" s="10">
        <f t="shared" si="15"/>
        <v>41827.989861111113</v>
      </c>
    </row>
    <row r="472" spans="1:5" x14ac:dyDescent="0.2">
      <c r="A472">
        <v>1389844800</v>
      </c>
      <c r="B472" s="10">
        <f t="shared" si="14"/>
        <v>41655.166666666664</v>
      </c>
      <c r="D472">
        <v>1385524889</v>
      </c>
      <c r="E472" s="10">
        <f t="shared" si="15"/>
        <v>41605.167696759258</v>
      </c>
    </row>
    <row r="473" spans="1:5" x14ac:dyDescent="0.2">
      <c r="A473">
        <v>1397924379</v>
      </c>
      <c r="B473" s="10">
        <f t="shared" si="14"/>
        <v>41748.680312500001</v>
      </c>
      <c r="D473">
        <v>1394039979</v>
      </c>
      <c r="E473" s="10">
        <f t="shared" si="15"/>
        <v>41703.721979166665</v>
      </c>
    </row>
    <row r="474" spans="1:5" x14ac:dyDescent="0.2">
      <c r="A474">
        <v>1408831718</v>
      </c>
      <c r="B474" s="10">
        <f t="shared" si="14"/>
        <v>41874.922662037039</v>
      </c>
      <c r="D474">
        <v>1406239718</v>
      </c>
      <c r="E474" s="10">
        <f t="shared" si="15"/>
        <v>41844.922662037039</v>
      </c>
    </row>
    <row r="475" spans="1:5" x14ac:dyDescent="0.2">
      <c r="A475">
        <v>1410972319</v>
      </c>
      <c r="B475" s="10">
        <f t="shared" si="14"/>
        <v>41899.698136574072</v>
      </c>
      <c r="D475">
        <v>1408380319</v>
      </c>
      <c r="E475" s="10">
        <f t="shared" si="15"/>
        <v>41869.698136574072</v>
      </c>
    </row>
    <row r="476" spans="1:5" x14ac:dyDescent="0.2">
      <c r="A476">
        <v>1487318029</v>
      </c>
      <c r="B476" s="10">
        <f t="shared" si="14"/>
        <v>42783.329039351855</v>
      </c>
      <c r="D476">
        <v>1484726029</v>
      </c>
      <c r="E476" s="10">
        <f t="shared" si="15"/>
        <v>42753.329039351855</v>
      </c>
    </row>
    <row r="477" spans="1:5" x14ac:dyDescent="0.2">
      <c r="A477">
        <v>1430877843</v>
      </c>
      <c r="B477" s="10">
        <f t="shared" si="14"/>
        <v>42130.086145833338</v>
      </c>
      <c r="D477">
        <v>1428285843</v>
      </c>
      <c r="E477" s="10">
        <f t="shared" si="15"/>
        <v>42100.086145833338</v>
      </c>
    </row>
    <row r="478" spans="1:5" x14ac:dyDescent="0.2">
      <c r="A478">
        <v>1401767940</v>
      </c>
      <c r="B478" s="10">
        <f t="shared" si="14"/>
        <v>41793.165972222225</v>
      </c>
      <c r="D478">
        <v>1398727441</v>
      </c>
      <c r="E478" s="10">
        <f t="shared" si="15"/>
        <v>41757.975011574075</v>
      </c>
    </row>
    <row r="479" spans="1:5" x14ac:dyDescent="0.2">
      <c r="A479">
        <v>1337371334</v>
      </c>
      <c r="B479" s="10">
        <f t="shared" si="14"/>
        <v>41047.83488425926</v>
      </c>
      <c r="D479">
        <v>1332187334</v>
      </c>
      <c r="E479" s="10">
        <f t="shared" si="15"/>
        <v>40987.83488425926</v>
      </c>
    </row>
    <row r="480" spans="1:5" x14ac:dyDescent="0.2">
      <c r="A480">
        <v>1427921509</v>
      </c>
      <c r="B480" s="10">
        <f t="shared" si="14"/>
        <v>42095.869317129633</v>
      </c>
      <c r="D480">
        <v>1425333109</v>
      </c>
      <c r="E480" s="10">
        <f t="shared" si="15"/>
        <v>42065.910983796297</v>
      </c>
    </row>
    <row r="481" spans="1:5" x14ac:dyDescent="0.2">
      <c r="A481">
        <v>1416566835</v>
      </c>
      <c r="B481" s="10">
        <f t="shared" si="14"/>
        <v>41964.449479166666</v>
      </c>
      <c r="D481">
        <v>1411379235</v>
      </c>
      <c r="E481" s="10">
        <f t="shared" si="15"/>
        <v>41904.407812500001</v>
      </c>
    </row>
    <row r="482" spans="1:5" x14ac:dyDescent="0.2">
      <c r="A482">
        <v>1376049615</v>
      </c>
      <c r="B482" s="10">
        <f t="shared" si="14"/>
        <v>41495.500173611115</v>
      </c>
      <c r="D482">
        <v>1373457615</v>
      </c>
      <c r="E482" s="10">
        <f t="shared" si="15"/>
        <v>41465.500173611115</v>
      </c>
    </row>
    <row r="483" spans="1:5" x14ac:dyDescent="0.2">
      <c r="A483">
        <v>1349885289</v>
      </c>
      <c r="B483" s="10">
        <f t="shared" si="14"/>
        <v>41192.672326388885</v>
      </c>
      <c r="D483">
        <v>1347293289</v>
      </c>
      <c r="E483" s="10">
        <f t="shared" si="15"/>
        <v>41162.672326388885</v>
      </c>
    </row>
    <row r="484" spans="1:5" x14ac:dyDescent="0.2">
      <c r="A484">
        <v>1460644440</v>
      </c>
      <c r="B484" s="10">
        <f t="shared" si="14"/>
        <v>42474.606944444444</v>
      </c>
      <c r="D484">
        <v>1458336690</v>
      </c>
      <c r="E484" s="10">
        <f t="shared" si="15"/>
        <v>42447.896874999999</v>
      </c>
    </row>
    <row r="485" spans="1:5" x14ac:dyDescent="0.2">
      <c r="A485">
        <v>1359434672</v>
      </c>
      <c r="B485" s="10">
        <f t="shared" si="14"/>
        <v>41303.197592592594</v>
      </c>
      <c r="D485">
        <v>1354250672</v>
      </c>
      <c r="E485" s="10">
        <f t="shared" si="15"/>
        <v>41243.197592592594</v>
      </c>
    </row>
    <row r="486" spans="1:5" x14ac:dyDescent="0.2">
      <c r="A486">
        <v>1446766372</v>
      </c>
      <c r="B486" s="10">
        <f t="shared" si="14"/>
        <v>42313.981157407412</v>
      </c>
      <c r="D486">
        <v>1443220372</v>
      </c>
      <c r="E486" s="10">
        <f t="shared" si="15"/>
        <v>42272.93949074074</v>
      </c>
    </row>
    <row r="487" spans="1:5" x14ac:dyDescent="0.2">
      <c r="A487">
        <v>1368792499</v>
      </c>
      <c r="B487" s="10">
        <f t="shared" si="14"/>
        <v>41411.505775462967</v>
      </c>
      <c r="D487">
        <v>1366200499</v>
      </c>
      <c r="E487" s="10">
        <f t="shared" si="15"/>
        <v>41381.505775462967</v>
      </c>
    </row>
    <row r="488" spans="1:5" x14ac:dyDescent="0.2">
      <c r="A488">
        <v>1401662239</v>
      </c>
      <c r="B488" s="10">
        <f t="shared" si="14"/>
        <v>41791.94258101852</v>
      </c>
      <c r="D488">
        <v>1399070239</v>
      </c>
      <c r="E488" s="10">
        <f t="shared" si="15"/>
        <v>41761.94258101852</v>
      </c>
    </row>
    <row r="489" spans="1:5" x14ac:dyDescent="0.2">
      <c r="A489">
        <v>1482678994</v>
      </c>
      <c r="B489" s="10">
        <f t="shared" si="14"/>
        <v>42729.636504629627</v>
      </c>
      <c r="D489">
        <v>1477491394</v>
      </c>
      <c r="E489" s="10">
        <f t="shared" si="15"/>
        <v>42669.594837962963</v>
      </c>
    </row>
    <row r="490" spans="1:5" x14ac:dyDescent="0.2">
      <c r="A490">
        <v>1483924700</v>
      </c>
      <c r="B490" s="10">
        <f t="shared" si="14"/>
        <v>42744.054398148146</v>
      </c>
      <c r="D490">
        <v>1481332700</v>
      </c>
      <c r="E490" s="10">
        <f t="shared" si="15"/>
        <v>42714.054398148146</v>
      </c>
    </row>
    <row r="491" spans="1:5" x14ac:dyDescent="0.2">
      <c r="A491">
        <v>1325763180</v>
      </c>
      <c r="B491" s="10">
        <f t="shared" si="14"/>
        <v>40913.481249999997</v>
      </c>
      <c r="D491">
        <v>1323084816</v>
      </c>
      <c r="E491" s="10">
        <f t="shared" si="15"/>
        <v>40882.481666666667</v>
      </c>
    </row>
    <row r="492" spans="1:5" x14ac:dyDescent="0.2">
      <c r="A492">
        <v>1345677285</v>
      </c>
      <c r="B492" s="10">
        <f t="shared" si="14"/>
        <v>41143.968576388885</v>
      </c>
      <c r="D492">
        <v>1343085285</v>
      </c>
      <c r="E492" s="10">
        <f t="shared" si="15"/>
        <v>41113.968576388885</v>
      </c>
    </row>
    <row r="493" spans="1:5" x14ac:dyDescent="0.2">
      <c r="A493">
        <v>1453937699</v>
      </c>
      <c r="B493" s="10">
        <f t="shared" si="14"/>
        <v>42396.982627314814</v>
      </c>
      <c r="D493">
        <v>1451345699</v>
      </c>
      <c r="E493" s="10">
        <f t="shared" si="15"/>
        <v>42366.982627314814</v>
      </c>
    </row>
    <row r="494" spans="1:5" x14ac:dyDescent="0.2">
      <c r="A494">
        <v>1476319830</v>
      </c>
      <c r="B494" s="10">
        <f t="shared" si="14"/>
        <v>42656.03506944445</v>
      </c>
      <c r="D494">
        <v>1471135830</v>
      </c>
      <c r="E494" s="10">
        <f t="shared" si="15"/>
        <v>42596.03506944445</v>
      </c>
    </row>
    <row r="495" spans="1:5" x14ac:dyDescent="0.2">
      <c r="A495">
        <v>1432142738</v>
      </c>
      <c r="B495" s="10">
        <f t="shared" si="14"/>
        <v>42144.726134259261</v>
      </c>
      <c r="D495">
        <v>1429550738</v>
      </c>
      <c r="E495" s="10">
        <f t="shared" si="15"/>
        <v>42114.726134259261</v>
      </c>
    </row>
    <row r="496" spans="1:5" x14ac:dyDescent="0.2">
      <c r="A496">
        <v>1404356400</v>
      </c>
      <c r="B496" s="10">
        <f t="shared" si="14"/>
        <v>41823.125</v>
      </c>
      <c r="D496">
        <v>1402343765</v>
      </c>
      <c r="E496" s="10">
        <f t="shared" si="15"/>
        <v>41799.830613425926</v>
      </c>
    </row>
    <row r="497" spans="1:5" x14ac:dyDescent="0.2">
      <c r="A497">
        <v>1437076305</v>
      </c>
      <c r="B497" s="10">
        <f t="shared" si="14"/>
        <v>42201.827604166669</v>
      </c>
      <c r="D497">
        <v>1434484305</v>
      </c>
      <c r="E497" s="10">
        <f t="shared" si="15"/>
        <v>42171.827604166669</v>
      </c>
    </row>
    <row r="498" spans="1:5" x14ac:dyDescent="0.2">
      <c r="A498">
        <v>1392070874</v>
      </c>
      <c r="B498" s="10">
        <f t="shared" si="14"/>
        <v>41680.93141203704</v>
      </c>
      <c r="D498">
        <v>1386886874</v>
      </c>
      <c r="E498" s="10">
        <f t="shared" si="15"/>
        <v>41620.93141203704</v>
      </c>
    </row>
    <row r="499" spans="1:5" x14ac:dyDescent="0.2">
      <c r="A499">
        <v>1419483600</v>
      </c>
      <c r="B499" s="10">
        <f t="shared" si="14"/>
        <v>41998.208333333328</v>
      </c>
      <c r="D499">
        <v>1414889665</v>
      </c>
      <c r="E499" s="10">
        <f t="shared" si="15"/>
        <v>41945.037789351853</v>
      </c>
    </row>
    <row r="500" spans="1:5" x14ac:dyDescent="0.2">
      <c r="A500">
        <v>1324664249</v>
      </c>
      <c r="B500" s="10">
        <f t="shared" si="14"/>
        <v>40900.762141203704</v>
      </c>
      <c r="D500">
        <v>1321035449</v>
      </c>
      <c r="E500" s="10">
        <f t="shared" si="15"/>
        <v>40858.762141203704</v>
      </c>
    </row>
    <row r="501" spans="1:5" x14ac:dyDescent="0.2">
      <c r="A501">
        <v>1255381140</v>
      </c>
      <c r="B501" s="10">
        <f t="shared" si="14"/>
        <v>40098.874305555553</v>
      </c>
      <c r="D501">
        <v>1250630968</v>
      </c>
      <c r="E501" s="10">
        <f t="shared" si="15"/>
        <v>40043.895462962959</v>
      </c>
    </row>
    <row r="502" spans="1:5" x14ac:dyDescent="0.2">
      <c r="A502">
        <v>1273356960</v>
      </c>
      <c r="B502" s="10">
        <f t="shared" si="14"/>
        <v>40306.927777777775</v>
      </c>
      <c r="D502">
        <v>1268255751</v>
      </c>
      <c r="E502" s="10">
        <f t="shared" si="15"/>
        <v>40247.886006944442</v>
      </c>
    </row>
    <row r="503" spans="1:5" x14ac:dyDescent="0.2">
      <c r="A503">
        <v>1310189851</v>
      </c>
      <c r="B503" s="10">
        <f t="shared" si="14"/>
        <v>40733.234386574077</v>
      </c>
      <c r="D503">
        <v>1307597851</v>
      </c>
      <c r="E503" s="10">
        <f t="shared" si="15"/>
        <v>40703.234386574077</v>
      </c>
    </row>
    <row r="504" spans="1:5" x14ac:dyDescent="0.2">
      <c r="A504">
        <v>1332073025</v>
      </c>
      <c r="B504" s="10">
        <f t="shared" si="14"/>
        <v>40986.511863425927</v>
      </c>
      <c r="D504">
        <v>1329484625</v>
      </c>
      <c r="E504" s="10">
        <f t="shared" si="15"/>
        <v>40956.553530092591</v>
      </c>
    </row>
    <row r="505" spans="1:5" x14ac:dyDescent="0.2">
      <c r="A505">
        <v>1421498303</v>
      </c>
      <c r="B505" s="10">
        <f t="shared" si="14"/>
        <v>42021.526655092588</v>
      </c>
      <c r="D505">
        <v>1418906303</v>
      </c>
      <c r="E505" s="10">
        <f t="shared" si="15"/>
        <v>41991.526655092588</v>
      </c>
    </row>
    <row r="506" spans="1:5" x14ac:dyDescent="0.2">
      <c r="A506">
        <v>1334097387</v>
      </c>
      <c r="B506" s="10">
        <f t="shared" si="14"/>
        <v>41009.941979166666</v>
      </c>
      <c r="D506">
        <v>1328916987</v>
      </c>
      <c r="E506" s="10">
        <f t="shared" si="15"/>
        <v>40949.98364583333</v>
      </c>
    </row>
    <row r="507" spans="1:5" x14ac:dyDescent="0.2">
      <c r="A507">
        <v>1451010086</v>
      </c>
      <c r="B507" s="10">
        <f t="shared" si="14"/>
        <v>42363.098217592589</v>
      </c>
      <c r="D507">
        <v>1447122086</v>
      </c>
      <c r="E507" s="10">
        <f t="shared" si="15"/>
        <v>42318.098217592589</v>
      </c>
    </row>
    <row r="508" spans="1:5" x14ac:dyDescent="0.2">
      <c r="A508">
        <v>1376140520</v>
      </c>
      <c r="B508" s="10">
        <f t="shared" si="14"/>
        <v>41496.552314814813</v>
      </c>
      <c r="D508">
        <v>1373548520</v>
      </c>
      <c r="E508" s="10">
        <f t="shared" si="15"/>
        <v>41466.552314814813</v>
      </c>
    </row>
    <row r="509" spans="1:5" x14ac:dyDescent="0.2">
      <c r="A509">
        <v>1350687657</v>
      </c>
      <c r="B509" s="10">
        <f t="shared" si="14"/>
        <v>41201.958993055552</v>
      </c>
      <c r="D509">
        <v>1346799657</v>
      </c>
      <c r="E509" s="10">
        <f t="shared" si="15"/>
        <v>41156.958993055552</v>
      </c>
    </row>
    <row r="510" spans="1:5" x14ac:dyDescent="0.2">
      <c r="A510">
        <v>1337955240</v>
      </c>
      <c r="B510" s="10">
        <f t="shared" si="14"/>
        <v>41054.593055555553</v>
      </c>
      <c r="D510">
        <v>1332808501</v>
      </c>
      <c r="E510" s="10">
        <f t="shared" si="15"/>
        <v>40995.024317129632</v>
      </c>
    </row>
    <row r="511" spans="1:5" x14ac:dyDescent="0.2">
      <c r="A511">
        <v>1435504170</v>
      </c>
      <c r="B511" s="10">
        <f t="shared" si="14"/>
        <v>42183.631597222222</v>
      </c>
      <c r="D511">
        <v>1432912170</v>
      </c>
      <c r="E511" s="10">
        <f t="shared" si="15"/>
        <v>42153.631597222222</v>
      </c>
    </row>
    <row r="512" spans="1:5" x14ac:dyDescent="0.2">
      <c r="A512">
        <v>1456805639</v>
      </c>
      <c r="B512" s="10">
        <f t="shared" si="14"/>
        <v>42430.176377314812</v>
      </c>
      <c r="D512">
        <v>1454213639</v>
      </c>
      <c r="E512" s="10">
        <f t="shared" si="15"/>
        <v>42400.176377314812</v>
      </c>
    </row>
    <row r="513" spans="1:5" x14ac:dyDescent="0.2">
      <c r="A513">
        <v>1365228982</v>
      </c>
      <c r="B513" s="10">
        <f t="shared" si="14"/>
        <v>41370.261365740742</v>
      </c>
      <c r="D513">
        <v>1362640582</v>
      </c>
      <c r="E513" s="10">
        <f t="shared" si="15"/>
        <v>41340.303032407406</v>
      </c>
    </row>
    <row r="514" spans="1:5" x14ac:dyDescent="0.2">
      <c r="A514">
        <v>1479667727</v>
      </c>
      <c r="B514" s="10">
        <f t="shared" si="14"/>
        <v>42694.783877314811</v>
      </c>
      <c r="D514">
        <v>1475776127</v>
      </c>
      <c r="E514" s="10">
        <f t="shared" si="15"/>
        <v>42649.742210648154</v>
      </c>
    </row>
    <row r="515" spans="1:5" x14ac:dyDescent="0.2">
      <c r="A515">
        <v>1471244400</v>
      </c>
      <c r="B515" s="10">
        <f t="shared" ref="B515:B578" si="16">(A515/86400)+25569</f>
        <v>42597.291666666672</v>
      </c>
      <c r="D515">
        <v>1467387705</v>
      </c>
      <c r="E515" s="10">
        <f t="shared" ref="E515:E578" si="17">(D515/86400) + 25569</f>
        <v>42552.653993055559</v>
      </c>
    </row>
    <row r="516" spans="1:5" x14ac:dyDescent="0.2">
      <c r="A516">
        <v>1407595447</v>
      </c>
      <c r="B516" s="10">
        <f t="shared" si="16"/>
        <v>41860.613969907405</v>
      </c>
      <c r="D516">
        <v>1405003447</v>
      </c>
      <c r="E516" s="10">
        <f t="shared" si="17"/>
        <v>41830.613969907405</v>
      </c>
    </row>
    <row r="517" spans="1:5" x14ac:dyDescent="0.2">
      <c r="A517">
        <v>1451389601</v>
      </c>
      <c r="B517" s="10">
        <f t="shared" si="16"/>
        <v>42367.490752314814</v>
      </c>
      <c r="D517">
        <v>1447933601</v>
      </c>
      <c r="E517" s="10">
        <f t="shared" si="17"/>
        <v>42327.490752314814</v>
      </c>
    </row>
    <row r="518" spans="1:5" x14ac:dyDescent="0.2">
      <c r="A518">
        <v>1432752080</v>
      </c>
      <c r="B518" s="10">
        <f t="shared" si="16"/>
        <v>42151.778703703705</v>
      </c>
      <c r="D518">
        <v>1427568080</v>
      </c>
      <c r="E518" s="10">
        <f t="shared" si="17"/>
        <v>42091.778703703705</v>
      </c>
    </row>
    <row r="519" spans="1:5" x14ac:dyDescent="0.2">
      <c r="A519">
        <v>1486046761</v>
      </c>
      <c r="B519" s="10">
        <f t="shared" si="16"/>
        <v>42768.615289351852</v>
      </c>
      <c r="D519">
        <v>1483454761</v>
      </c>
      <c r="E519" s="10">
        <f t="shared" si="17"/>
        <v>42738.615289351852</v>
      </c>
    </row>
    <row r="520" spans="1:5" x14ac:dyDescent="0.2">
      <c r="A520">
        <v>1441550760</v>
      </c>
      <c r="B520" s="10">
        <f t="shared" si="16"/>
        <v>42253.615277777775</v>
      </c>
      <c r="D520">
        <v>1438958824</v>
      </c>
      <c r="E520" s="10">
        <f t="shared" si="17"/>
        <v>42223.616018518514</v>
      </c>
    </row>
    <row r="521" spans="1:5" x14ac:dyDescent="0.2">
      <c r="A521">
        <v>1354699421</v>
      </c>
      <c r="B521" s="10">
        <f t="shared" si="16"/>
        <v>41248.391446759255</v>
      </c>
      <c r="D521">
        <v>1352107421</v>
      </c>
      <c r="E521" s="10">
        <f t="shared" si="17"/>
        <v>41218.391446759255</v>
      </c>
    </row>
    <row r="522" spans="1:5" x14ac:dyDescent="0.2">
      <c r="A522">
        <v>1449766261</v>
      </c>
      <c r="B522" s="10">
        <f t="shared" si="16"/>
        <v>42348.702094907407</v>
      </c>
      <c r="D522">
        <v>1447174261</v>
      </c>
      <c r="E522" s="10">
        <f t="shared" si="17"/>
        <v>42318.702094907407</v>
      </c>
    </row>
    <row r="523" spans="1:5" x14ac:dyDescent="0.2">
      <c r="A523">
        <v>1477976340</v>
      </c>
      <c r="B523" s="10">
        <f t="shared" si="16"/>
        <v>42675.207638888889</v>
      </c>
      <c r="D523">
        <v>1475460819</v>
      </c>
      <c r="E523" s="10">
        <f t="shared" si="17"/>
        <v>42646.092812499999</v>
      </c>
    </row>
    <row r="524" spans="1:5" x14ac:dyDescent="0.2">
      <c r="A524">
        <v>1458518325</v>
      </c>
      <c r="B524" s="10">
        <f t="shared" si="16"/>
        <v>42449.999131944445</v>
      </c>
      <c r="D524">
        <v>1456793925</v>
      </c>
      <c r="E524" s="10">
        <f t="shared" si="17"/>
        <v>42430.040798611109</v>
      </c>
    </row>
    <row r="525" spans="1:5" x14ac:dyDescent="0.2">
      <c r="A525">
        <v>1442805076</v>
      </c>
      <c r="B525" s="10">
        <f t="shared" si="16"/>
        <v>42268.13282407407</v>
      </c>
      <c r="D525">
        <v>1440213076</v>
      </c>
      <c r="E525" s="10">
        <f t="shared" si="17"/>
        <v>42238.13282407407</v>
      </c>
    </row>
    <row r="526" spans="1:5" x14ac:dyDescent="0.2">
      <c r="A526">
        <v>1464801169</v>
      </c>
      <c r="B526" s="10">
        <f t="shared" si="16"/>
        <v>42522.717233796298</v>
      </c>
      <c r="D526">
        <v>1462209169</v>
      </c>
      <c r="E526" s="10">
        <f t="shared" si="17"/>
        <v>42492.717233796298</v>
      </c>
    </row>
    <row r="527" spans="1:5" x14ac:dyDescent="0.2">
      <c r="A527">
        <v>1410601041</v>
      </c>
      <c r="B527" s="10">
        <f t="shared" si="16"/>
        <v>41895.400937500002</v>
      </c>
      <c r="D527">
        <v>1406713041</v>
      </c>
      <c r="E527" s="10">
        <f t="shared" si="17"/>
        <v>41850.400937500002</v>
      </c>
    </row>
    <row r="528" spans="1:5" x14ac:dyDescent="0.2">
      <c r="A528">
        <v>1438966800</v>
      </c>
      <c r="B528" s="10">
        <f t="shared" si="16"/>
        <v>42223.708333333328</v>
      </c>
      <c r="D528">
        <v>1436278344</v>
      </c>
      <c r="E528" s="10">
        <f t="shared" si="17"/>
        <v>42192.591944444444</v>
      </c>
    </row>
    <row r="529" spans="1:5" x14ac:dyDescent="0.2">
      <c r="A529">
        <v>1487347500</v>
      </c>
      <c r="B529" s="10">
        <f t="shared" si="16"/>
        <v>42783.670138888891</v>
      </c>
      <c r="D529">
        <v>1484715366</v>
      </c>
      <c r="E529" s="10">
        <f t="shared" si="17"/>
        <v>42753.205625000002</v>
      </c>
    </row>
    <row r="530" spans="1:5" x14ac:dyDescent="0.2">
      <c r="A530">
        <v>1434921600</v>
      </c>
      <c r="B530" s="10">
        <f t="shared" si="16"/>
        <v>42176.888888888891</v>
      </c>
      <c r="D530">
        <v>1433109907</v>
      </c>
      <c r="E530" s="10">
        <f t="shared" si="17"/>
        <v>42155.920219907406</v>
      </c>
    </row>
    <row r="531" spans="1:5" x14ac:dyDescent="0.2">
      <c r="A531">
        <v>1484110800</v>
      </c>
      <c r="B531" s="10">
        <f t="shared" si="16"/>
        <v>42746.208333333328</v>
      </c>
      <c r="D531">
        <v>1482281094</v>
      </c>
      <c r="E531" s="10">
        <f t="shared" si="17"/>
        <v>42725.031180555554</v>
      </c>
    </row>
    <row r="532" spans="1:5" x14ac:dyDescent="0.2">
      <c r="A532">
        <v>1435111200</v>
      </c>
      <c r="B532" s="10">
        <f t="shared" si="16"/>
        <v>42179.083333333328</v>
      </c>
      <c r="D532">
        <v>1433254268</v>
      </c>
      <c r="E532" s="10">
        <f t="shared" si="17"/>
        <v>42157.591064814813</v>
      </c>
    </row>
    <row r="533" spans="1:5" x14ac:dyDescent="0.2">
      <c r="A533">
        <v>1481957940</v>
      </c>
      <c r="B533" s="10">
        <f t="shared" si="16"/>
        <v>42721.290972222225</v>
      </c>
      <c r="D533">
        <v>1478050429</v>
      </c>
      <c r="E533" s="10">
        <f t="shared" si="17"/>
        <v>42676.065150462964</v>
      </c>
    </row>
    <row r="534" spans="1:5" x14ac:dyDescent="0.2">
      <c r="A534">
        <v>1463098208</v>
      </c>
      <c r="B534" s="10">
        <f t="shared" si="16"/>
        <v>42503.007037037038</v>
      </c>
      <c r="D534">
        <v>1460506208</v>
      </c>
      <c r="E534" s="10">
        <f t="shared" si="17"/>
        <v>42473.007037037038</v>
      </c>
    </row>
    <row r="535" spans="1:5" x14ac:dyDescent="0.2">
      <c r="A535">
        <v>1463394365</v>
      </c>
      <c r="B535" s="10">
        <f t="shared" si="16"/>
        <v>42506.43478009259</v>
      </c>
      <c r="D535">
        <v>1461320765</v>
      </c>
      <c r="E535" s="10">
        <f t="shared" si="17"/>
        <v>42482.43478009259</v>
      </c>
    </row>
    <row r="536" spans="1:5" x14ac:dyDescent="0.2">
      <c r="A536">
        <v>1446418800</v>
      </c>
      <c r="B536" s="10">
        <f t="shared" si="16"/>
        <v>42309.958333333328</v>
      </c>
      <c r="D536">
        <v>1443036470</v>
      </c>
      <c r="E536" s="10">
        <f t="shared" si="17"/>
        <v>42270.810995370368</v>
      </c>
    </row>
    <row r="537" spans="1:5" x14ac:dyDescent="0.2">
      <c r="A537">
        <v>1483707905</v>
      </c>
      <c r="B537" s="10">
        <f t="shared" si="16"/>
        <v>42741.54519675926</v>
      </c>
      <c r="D537">
        <v>1481115905</v>
      </c>
      <c r="E537" s="10">
        <f t="shared" si="17"/>
        <v>42711.54519675926</v>
      </c>
    </row>
    <row r="538" spans="1:5" x14ac:dyDescent="0.2">
      <c r="A538">
        <v>1438624800</v>
      </c>
      <c r="B538" s="10">
        <f t="shared" si="16"/>
        <v>42219.75</v>
      </c>
      <c r="D538">
        <v>1435133807</v>
      </c>
      <c r="E538" s="10">
        <f t="shared" si="17"/>
        <v>42179.344988425924</v>
      </c>
    </row>
    <row r="539" spans="1:5" x14ac:dyDescent="0.2">
      <c r="A539">
        <v>1446665191</v>
      </c>
      <c r="B539" s="10">
        <f t="shared" si="16"/>
        <v>42312.810081018513</v>
      </c>
      <c r="D539">
        <v>1444069591</v>
      </c>
      <c r="E539" s="10">
        <f t="shared" si="17"/>
        <v>42282.768414351856</v>
      </c>
    </row>
    <row r="540" spans="1:5" x14ac:dyDescent="0.2">
      <c r="A540">
        <v>1463166263</v>
      </c>
      <c r="B540" s="10">
        <f t="shared" si="16"/>
        <v>42503.794710648144</v>
      </c>
      <c r="D540">
        <v>1460574263</v>
      </c>
      <c r="E540" s="10">
        <f t="shared" si="17"/>
        <v>42473.794710648144</v>
      </c>
    </row>
    <row r="541" spans="1:5" x14ac:dyDescent="0.2">
      <c r="A541">
        <v>1467681107</v>
      </c>
      <c r="B541" s="10">
        <f t="shared" si="16"/>
        <v>42556.049849537041</v>
      </c>
      <c r="D541">
        <v>1465866707</v>
      </c>
      <c r="E541" s="10">
        <f t="shared" si="17"/>
        <v>42535.049849537041</v>
      </c>
    </row>
    <row r="542" spans="1:5" x14ac:dyDescent="0.2">
      <c r="A542">
        <v>1423078606</v>
      </c>
      <c r="B542" s="10">
        <f t="shared" si="16"/>
        <v>42039.817199074074</v>
      </c>
      <c r="D542">
        <v>1420486606</v>
      </c>
      <c r="E542" s="10">
        <f t="shared" si="17"/>
        <v>42009.817199074074</v>
      </c>
    </row>
    <row r="543" spans="1:5" x14ac:dyDescent="0.2">
      <c r="A543">
        <v>1446080834</v>
      </c>
      <c r="B543" s="10">
        <f t="shared" si="16"/>
        <v>42306.046689814815</v>
      </c>
      <c r="D543">
        <v>1443488834</v>
      </c>
      <c r="E543" s="10">
        <f t="shared" si="17"/>
        <v>42276.046689814815</v>
      </c>
    </row>
    <row r="544" spans="1:5" x14ac:dyDescent="0.2">
      <c r="A544">
        <v>1462293716</v>
      </c>
      <c r="B544" s="10">
        <f t="shared" si="16"/>
        <v>42493.695787037039</v>
      </c>
      <c r="D544">
        <v>1457113316</v>
      </c>
      <c r="E544" s="10">
        <f t="shared" si="17"/>
        <v>42433.737453703703</v>
      </c>
    </row>
    <row r="545" spans="1:5" x14ac:dyDescent="0.2">
      <c r="A545">
        <v>1414807962</v>
      </c>
      <c r="B545" s="10">
        <f t="shared" si="16"/>
        <v>41944.092152777775</v>
      </c>
      <c r="D545">
        <v>1412215962</v>
      </c>
      <c r="E545" s="10">
        <f t="shared" si="17"/>
        <v>41914.092152777775</v>
      </c>
    </row>
    <row r="546" spans="1:5" x14ac:dyDescent="0.2">
      <c r="A546">
        <v>1467647160</v>
      </c>
      <c r="B546" s="10">
        <f t="shared" si="16"/>
        <v>42555.656944444447</v>
      </c>
      <c r="D546">
        <v>1465055160</v>
      </c>
      <c r="E546" s="10">
        <f t="shared" si="17"/>
        <v>42525.656944444447</v>
      </c>
    </row>
    <row r="547" spans="1:5" x14ac:dyDescent="0.2">
      <c r="A547">
        <v>1447600389</v>
      </c>
      <c r="B547" s="10">
        <f t="shared" si="16"/>
        <v>42323.634131944447</v>
      </c>
      <c r="D547">
        <v>1444140789</v>
      </c>
      <c r="E547" s="10">
        <f t="shared" si="17"/>
        <v>42283.592465277776</v>
      </c>
    </row>
    <row r="548" spans="1:5" x14ac:dyDescent="0.2">
      <c r="A548">
        <v>1445097715</v>
      </c>
      <c r="B548" s="10">
        <f t="shared" si="16"/>
        <v>42294.667997685188</v>
      </c>
      <c r="D548">
        <v>1441209715</v>
      </c>
      <c r="E548" s="10">
        <f t="shared" si="17"/>
        <v>42249.667997685188</v>
      </c>
    </row>
    <row r="549" spans="1:5" x14ac:dyDescent="0.2">
      <c r="A549">
        <v>1455122564</v>
      </c>
      <c r="B549" s="10">
        <f t="shared" si="16"/>
        <v>42410.696342592593</v>
      </c>
      <c r="D549">
        <v>1452530564</v>
      </c>
      <c r="E549" s="10">
        <f t="shared" si="17"/>
        <v>42380.696342592593</v>
      </c>
    </row>
    <row r="550" spans="1:5" x14ac:dyDescent="0.2">
      <c r="A550">
        <v>1446154848</v>
      </c>
      <c r="B550" s="10">
        <f t="shared" si="16"/>
        <v>42306.903333333335</v>
      </c>
      <c r="D550">
        <v>1443562848</v>
      </c>
      <c r="E550" s="10">
        <f t="shared" si="17"/>
        <v>42276.903333333335</v>
      </c>
    </row>
    <row r="551" spans="1:5" x14ac:dyDescent="0.2">
      <c r="A551">
        <v>1436368622</v>
      </c>
      <c r="B551" s="10">
        <f t="shared" si="16"/>
        <v>42193.636828703704</v>
      </c>
      <c r="D551">
        <v>1433776622</v>
      </c>
      <c r="E551" s="10">
        <f t="shared" si="17"/>
        <v>42163.636828703704</v>
      </c>
    </row>
    <row r="552" spans="1:5" x14ac:dyDescent="0.2">
      <c r="A552">
        <v>1485838800</v>
      </c>
      <c r="B552" s="10">
        <f t="shared" si="16"/>
        <v>42766.208333333328</v>
      </c>
      <c r="D552">
        <v>1484756245</v>
      </c>
      <c r="E552" s="10">
        <f t="shared" si="17"/>
        <v>42753.678761574076</v>
      </c>
    </row>
    <row r="553" spans="1:5" x14ac:dyDescent="0.2">
      <c r="A553">
        <v>1438451580</v>
      </c>
      <c r="B553" s="10">
        <f t="shared" si="16"/>
        <v>42217.745138888888</v>
      </c>
      <c r="D553">
        <v>1434609424</v>
      </c>
      <c r="E553" s="10">
        <f t="shared" si="17"/>
        <v>42173.275740740741</v>
      </c>
    </row>
    <row r="554" spans="1:5" x14ac:dyDescent="0.2">
      <c r="A554">
        <v>1452350896</v>
      </c>
      <c r="B554" s="10">
        <f t="shared" si="16"/>
        <v>42378.616851851853</v>
      </c>
      <c r="D554">
        <v>1447166896</v>
      </c>
      <c r="E554" s="10">
        <f t="shared" si="17"/>
        <v>42318.616851851853</v>
      </c>
    </row>
    <row r="555" spans="1:5" x14ac:dyDescent="0.2">
      <c r="A555">
        <v>1415988991</v>
      </c>
      <c r="B555" s="10">
        <f t="shared" si="16"/>
        <v>41957.761469907404</v>
      </c>
      <c r="D555">
        <v>1413393391</v>
      </c>
      <c r="E555" s="10">
        <f t="shared" si="17"/>
        <v>41927.71980324074</v>
      </c>
    </row>
    <row r="556" spans="1:5" x14ac:dyDescent="0.2">
      <c r="A556">
        <v>1413735972</v>
      </c>
      <c r="B556" s="10">
        <f t="shared" si="16"/>
        <v>41931.684861111113</v>
      </c>
      <c r="D556">
        <v>1411143972</v>
      </c>
      <c r="E556" s="10">
        <f t="shared" si="17"/>
        <v>41901.684861111113</v>
      </c>
    </row>
    <row r="557" spans="1:5" x14ac:dyDescent="0.2">
      <c r="A557">
        <v>1465720143</v>
      </c>
      <c r="B557" s="10">
        <f t="shared" si="16"/>
        <v>42533.353506944448</v>
      </c>
      <c r="D557">
        <v>1463128143</v>
      </c>
      <c r="E557" s="10">
        <f t="shared" si="17"/>
        <v>42503.353506944448</v>
      </c>
    </row>
    <row r="558" spans="1:5" x14ac:dyDescent="0.2">
      <c r="A558">
        <v>1452112717</v>
      </c>
      <c r="B558" s="10">
        <f t="shared" si="16"/>
        <v>42375.860150462962</v>
      </c>
      <c r="D558">
        <v>1449520717</v>
      </c>
      <c r="E558" s="10">
        <f t="shared" si="17"/>
        <v>42345.860150462962</v>
      </c>
    </row>
    <row r="559" spans="1:5" x14ac:dyDescent="0.2">
      <c r="A559">
        <v>1480721803</v>
      </c>
      <c r="B559" s="10">
        <f t="shared" si="16"/>
        <v>42706.983831018515</v>
      </c>
      <c r="D559">
        <v>1478126203</v>
      </c>
      <c r="E559" s="10">
        <f t="shared" si="17"/>
        <v>42676.942164351851</v>
      </c>
    </row>
    <row r="560" spans="1:5" x14ac:dyDescent="0.2">
      <c r="A560">
        <v>1427227905</v>
      </c>
      <c r="B560" s="10">
        <f t="shared" si="16"/>
        <v>42087.841493055559</v>
      </c>
      <c r="D560">
        <v>1424639505</v>
      </c>
      <c r="E560" s="10">
        <f t="shared" si="17"/>
        <v>42057.883159722223</v>
      </c>
    </row>
    <row r="561" spans="1:5" x14ac:dyDescent="0.2">
      <c r="A561">
        <v>1449989260</v>
      </c>
      <c r="B561" s="10">
        <f t="shared" si="16"/>
        <v>42351.283101851848</v>
      </c>
      <c r="D561">
        <v>1447397260</v>
      </c>
      <c r="E561" s="10">
        <f t="shared" si="17"/>
        <v>42321.283101851848</v>
      </c>
    </row>
    <row r="562" spans="1:5" x14ac:dyDescent="0.2">
      <c r="A562">
        <v>1418841045</v>
      </c>
      <c r="B562" s="10">
        <f t="shared" si="16"/>
        <v>41990.771354166667</v>
      </c>
      <c r="D562">
        <v>1416249045</v>
      </c>
      <c r="E562" s="10">
        <f t="shared" si="17"/>
        <v>41960.771354166667</v>
      </c>
    </row>
    <row r="563" spans="1:5" x14ac:dyDescent="0.2">
      <c r="A563">
        <v>1445874513</v>
      </c>
      <c r="B563" s="10">
        <f t="shared" si="16"/>
        <v>42303.658715277779</v>
      </c>
      <c r="D563">
        <v>1442850513</v>
      </c>
      <c r="E563" s="10">
        <f t="shared" si="17"/>
        <v>42268.658715277779</v>
      </c>
    </row>
    <row r="564" spans="1:5" x14ac:dyDescent="0.2">
      <c r="A564">
        <v>1482052815</v>
      </c>
      <c r="B564" s="10">
        <f t="shared" si="16"/>
        <v>42722.389062499999</v>
      </c>
      <c r="D564">
        <v>1479460815</v>
      </c>
      <c r="E564" s="10">
        <f t="shared" si="17"/>
        <v>42692.389062499999</v>
      </c>
    </row>
    <row r="565" spans="1:5" x14ac:dyDescent="0.2">
      <c r="A565">
        <v>1424137247</v>
      </c>
      <c r="B565" s="10">
        <f t="shared" si="16"/>
        <v>42052.069988425923</v>
      </c>
      <c r="D565">
        <v>1421545247</v>
      </c>
      <c r="E565" s="10">
        <f t="shared" si="17"/>
        <v>42022.069988425923</v>
      </c>
    </row>
    <row r="566" spans="1:5" x14ac:dyDescent="0.2">
      <c r="A566">
        <v>1457822275</v>
      </c>
      <c r="B566" s="10">
        <f t="shared" si="16"/>
        <v>42441.942997685182</v>
      </c>
      <c r="D566">
        <v>1455230275</v>
      </c>
      <c r="E566" s="10">
        <f t="shared" si="17"/>
        <v>42411.942997685182</v>
      </c>
    </row>
    <row r="567" spans="1:5" x14ac:dyDescent="0.2">
      <c r="A567">
        <v>1436554249</v>
      </c>
      <c r="B567" s="10">
        <f t="shared" si="16"/>
        <v>42195.78528935185</v>
      </c>
      <c r="D567">
        <v>1433962249</v>
      </c>
      <c r="E567" s="10">
        <f t="shared" si="17"/>
        <v>42165.78528935185</v>
      </c>
    </row>
    <row r="568" spans="1:5" x14ac:dyDescent="0.2">
      <c r="A568">
        <v>1468513533</v>
      </c>
      <c r="B568" s="10">
        <f t="shared" si="16"/>
        <v>42565.68440972222</v>
      </c>
      <c r="D568">
        <v>1465921533</v>
      </c>
      <c r="E568" s="10">
        <f t="shared" si="17"/>
        <v>42535.68440972222</v>
      </c>
    </row>
    <row r="569" spans="1:5" x14ac:dyDescent="0.2">
      <c r="A569">
        <v>1420143194</v>
      </c>
      <c r="B569" s="10">
        <f t="shared" si="16"/>
        <v>42005.842523148152</v>
      </c>
      <c r="D569">
        <v>1417551194</v>
      </c>
      <c r="E569" s="10">
        <f t="shared" si="17"/>
        <v>41975.842523148152</v>
      </c>
    </row>
    <row r="570" spans="1:5" x14ac:dyDescent="0.2">
      <c r="A570">
        <v>1452942000</v>
      </c>
      <c r="B570" s="10">
        <f t="shared" si="16"/>
        <v>42385.458333333328</v>
      </c>
      <c r="D570">
        <v>1449785223</v>
      </c>
      <c r="E570" s="10">
        <f t="shared" si="17"/>
        <v>42348.9215625</v>
      </c>
    </row>
    <row r="571" spans="1:5" x14ac:dyDescent="0.2">
      <c r="A571">
        <v>1451679612</v>
      </c>
      <c r="B571" s="10">
        <f t="shared" si="16"/>
        <v>42370.847361111111</v>
      </c>
      <c r="D571">
        <v>1449087612</v>
      </c>
      <c r="E571" s="10">
        <f t="shared" si="17"/>
        <v>42340.847361111111</v>
      </c>
    </row>
    <row r="572" spans="1:5" x14ac:dyDescent="0.2">
      <c r="A572">
        <v>1455822569</v>
      </c>
      <c r="B572" s="10">
        <f t="shared" si="16"/>
        <v>42418.798252314809</v>
      </c>
      <c r="D572">
        <v>1453230569</v>
      </c>
      <c r="E572" s="10">
        <f t="shared" si="17"/>
        <v>42388.798252314809</v>
      </c>
    </row>
    <row r="573" spans="1:5" x14ac:dyDescent="0.2">
      <c r="A573">
        <v>1437969540</v>
      </c>
      <c r="B573" s="10">
        <f t="shared" si="16"/>
        <v>42212.165972222225</v>
      </c>
      <c r="D573">
        <v>1436297723</v>
      </c>
      <c r="E573" s="10">
        <f t="shared" si="17"/>
        <v>42192.816238425927</v>
      </c>
    </row>
    <row r="574" spans="1:5" x14ac:dyDescent="0.2">
      <c r="A574">
        <v>1446660688</v>
      </c>
      <c r="B574" s="10">
        <f t="shared" si="16"/>
        <v>42312.757962962962</v>
      </c>
      <c r="D574">
        <v>1444065088</v>
      </c>
      <c r="E574" s="10">
        <f t="shared" si="17"/>
        <v>42282.716296296298</v>
      </c>
    </row>
    <row r="575" spans="1:5" x14ac:dyDescent="0.2">
      <c r="A575">
        <v>1421543520</v>
      </c>
      <c r="B575" s="10">
        <f t="shared" si="16"/>
        <v>42022.05</v>
      </c>
      <c r="D575">
        <v>1416445931</v>
      </c>
      <c r="E575" s="10">
        <f t="shared" si="17"/>
        <v>41963.050127314811</v>
      </c>
    </row>
    <row r="576" spans="1:5" x14ac:dyDescent="0.2">
      <c r="A576">
        <v>1476873507</v>
      </c>
      <c r="B576" s="10">
        <f t="shared" si="16"/>
        <v>42662.443368055552</v>
      </c>
      <c r="D576">
        <v>1474281507</v>
      </c>
      <c r="E576" s="10">
        <f t="shared" si="17"/>
        <v>42632.443368055552</v>
      </c>
    </row>
    <row r="577" spans="1:5" x14ac:dyDescent="0.2">
      <c r="A577">
        <v>1434213443</v>
      </c>
      <c r="B577" s="10">
        <f t="shared" si="16"/>
        <v>42168.692627314813</v>
      </c>
      <c r="D577">
        <v>1431621443</v>
      </c>
      <c r="E577" s="10">
        <f t="shared" si="17"/>
        <v>42138.692627314813</v>
      </c>
    </row>
    <row r="578" spans="1:5" x14ac:dyDescent="0.2">
      <c r="A578">
        <v>1427537952</v>
      </c>
      <c r="B578" s="10">
        <f t="shared" si="16"/>
        <v>42091.43</v>
      </c>
      <c r="D578">
        <v>1422357552</v>
      </c>
      <c r="E578" s="10">
        <f t="shared" si="17"/>
        <v>42031.471666666665</v>
      </c>
    </row>
    <row r="579" spans="1:5" x14ac:dyDescent="0.2">
      <c r="A579">
        <v>1463753302</v>
      </c>
      <c r="B579" s="10">
        <f t="shared" ref="B579:B642" si="18">(A579/86400)+25569</f>
        <v>42510.589143518519</v>
      </c>
      <c r="D579">
        <v>1458569302</v>
      </c>
      <c r="E579" s="10">
        <f t="shared" ref="E579:E642" si="19">(D579/86400) + 25569</f>
        <v>42450.589143518519</v>
      </c>
    </row>
    <row r="580" spans="1:5" x14ac:dyDescent="0.2">
      <c r="A580">
        <v>1441633993</v>
      </c>
      <c r="B580" s="10">
        <f t="shared" si="18"/>
        <v>42254.578622685185</v>
      </c>
      <c r="D580">
        <v>1439560393</v>
      </c>
      <c r="E580" s="10">
        <f t="shared" si="19"/>
        <v>42230.578622685185</v>
      </c>
    </row>
    <row r="581" spans="1:5" x14ac:dyDescent="0.2">
      <c r="A581">
        <v>1419539223</v>
      </c>
      <c r="B581" s="10">
        <f t="shared" si="18"/>
        <v>41998.852118055554</v>
      </c>
      <c r="D581">
        <v>1416947223</v>
      </c>
      <c r="E581" s="10">
        <f t="shared" si="19"/>
        <v>41968.852118055554</v>
      </c>
    </row>
    <row r="582" spans="1:5" x14ac:dyDescent="0.2">
      <c r="A582">
        <v>1474580867</v>
      </c>
      <c r="B582" s="10">
        <f t="shared" si="18"/>
        <v>42635.908182870371</v>
      </c>
      <c r="D582">
        <v>1471988867</v>
      </c>
      <c r="E582" s="10">
        <f t="shared" si="19"/>
        <v>42605.908182870371</v>
      </c>
    </row>
    <row r="583" spans="1:5" x14ac:dyDescent="0.2">
      <c r="A583">
        <v>1438474704</v>
      </c>
      <c r="B583" s="10">
        <f t="shared" si="18"/>
        <v>42218.012777777782</v>
      </c>
      <c r="D583">
        <v>1435882704</v>
      </c>
      <c r="E583" s="10">
        <f t="shared" si="19"/>
        <v>42188.012777777782</v>
      </c>
    </row>
    <row r="584" spans="1:5" x14ac:dyDescent="0.2">
      <c r="A584">
        <v>1426442400</v>
      </c>
      <c r="B584" s="10">
        <f t="shared" si="18"/>
        <v>42078.75</v>
      </c>
      <c r="D584">
        <v>1424454319</v>
      </c>
      <c r="E584" s="10">
        <f t="shared" si="19"/>
        <v>42055.739803240736</v>
      </c>
    </row>
    <row r="585" spans="1:5" x14ac:dyDescent="0.2">
      <c r="A585">
        <v>1426800687</v>
      </c>
      <c r="B585" s="10">
        <f t="shared" si="18"/>
        <v>42082.896840277783</v>
      </c>
      <c r="D585">
        <v>1424212287</v>
      </c>
      <c r="E585" s="10">
        <f t="shared" si="19"/>
        <v>42052.93850694444</v>
      </c>
    </row>
    <row r="586" spans="1:5" x14ac:dyDescent="0.2">
      <c r="A586">
        <v>1426522316</v>
      </c>
      <c r="B586" s="10">
        <f t="shared" si="18"/>
        <v>42079.674953703703</v>
      </c>
      <c r="D586">
        <v>1423933916</v>
      </c>
      <c r="E586" s="10">
        <f t="shared" si="19"/>
        <v>42049.716620370367</v>
      </c>
    </row>
    <row r="587" spans="1:5" x14ac:dyDescent="0.2">
      <c r="A587">
        <v>1448928000</v>
      </c>
      <c r="B587" s="10">
        <f t="shared" si="18"/>
        <v>42339</v>
      </c>
      <c r="D587">
        <v>1444123377</v>
      </c>
      <c r="E587" s="10">
        <f t="shared" si="19"/>
        <v>42283.3909375</v>
      </c>
    </row>
    <row r="588" spans="1:5" x14ac:dyDescent="0.2">
      <c r="A588">
        <v>1424032207</v>
      </c>
      <c r="B588" s="10">
        <f t="shared" si="18"/>
        <v>42050.854247685187</v>
      </c>
      <c r="D588">
        <v>1421440207</v>
      </c>
      <c r="E588" s="10">
        <f t="shared" si="19"/>
        <v>42020.854247685187</v>
      </c>
    </row>
    <row r="589" spans="1:5" x14ac:dyDescent="0.2">
      <c r="A589">
        <v>1429207833</v>
      </c>
      <c r="B589" s="10">
        <f t="shared" si="18"/>
        <v>42110.757326388892</v>
      </c>
      <c r="D589">
        <v>1426615833</v>
      </c>
      <c r="E589" s="10">
        <f t="shared" si="19"/>
        <v>42080.757326388892</v>
      </c>
    </row>
    <row r="590" spans="1:5" x14ac:dyDescent="0.2">
      <c r="A590">
        <v>1479410886</v>
      </c>
      <c r="B590" s="10">
        <f t="shared" si="18"/>
        <v>42691.811180555553</v>
      </c>
      <c r="D590">
        <v>1474223286</v>
      </c>
      <c r="E590" s="10">
        <f t="shared" si="19"/>
        <v>42631.769513888888</v>
      </c>
    </row>
    <row r="591" spans="1:5" x14ac:dyDescent="0.2">
      <c r="A591">
        <v>1436366699</v>
      </c>
      <c r="B591" s="10">
        <f t="shared" si="18"/>
        <v>42193.614571759259</v>
      </c>
      <c r="D591">
        <v>1435070699</v>
      </c>
      <c r="E591" s="10">
        <f t="shared" si="19"/>
        <v>42178.614571759259</v>
      </c>
    </row>
    <row r="592" spans="1:5" x14ac:dyDescent="0.2">
      <c r="A592">
        <v>1454936460</v>
      </c>
      <c r="B592" s="10">
        <f t="shared" si="18"/>
        <v>42408.542361111111</v>
      </c>
      <c r="D592">
        <v>1452259131</v>
      </c>
      <c r="E592" s="10">
        <f t="shared" si="19"/>
        <v>42377.554756944446</v>
      </c>
    </row>
    <row r="593" spans="1:5" x14ac:dyDescent="0.2">
      <c r="A593">
        <v>1437570130</v>
      </c>
      <c r="B593" s="10">
        <f t="shared" si="18"/>
        <v>42207.543171296296</v>
      </c>
      <c r="D593">
        <v>1434978130</v>
      </c>
      <c r="E593" s="10">
        <f t="shared" si="19"/>
        <v>42177.543171296296</v>
      </c>
    </row>
    <row r="594" spans="1:5" x14ac:dyDescent="0.2">
      <c r="A594">
        <v>1417584860</v>
      </c>
      <c r="B594" s="10">
        <f t="shared" si="18"/>
        <v>41976.232175925921</v>
      </c>
      <c r="D594">
        <v>1414992860</v>
      </c>
      <c r="E594" s="10">
        <f t="shared" si="19"/>
        <v>41946.232175925928</v>
      </c>
    </row>
    <row r="595" spans="1:5" x14ac:dyDescent="0.2">
      <c r="A595">
        <v>1428333345</v>
      </c>
      <c r="B595" s="10">
        <f t="shared" si="18"/>
        <v>42100.635937500003</v>
      </c>
      <c r="D595">
        <v>1425744945</v>
      </c>
      <c r="E595" s="10">
        <f t="shared" si="19"/>
        <v>42070.677604166667</v>
      </c>
    </row>
    <row r="596" spans="1:5" x14ac:dyDescent="0.2">
      <c r="A596">
        <v>1460832206</v>
      </c>
      <c r="B596" s="10">
        <f t="shared" si="18"/>
        <v>42476.780162037037</v>
      </c>
      <c r="D596">
        <v>1458240206</v>
      </c>
      <c r="E596" s="10">
        <f t="shared" si="19"/>
        <v>42446.780162037037</v>
      </c>
    </row>
    <row r="597" spans="1:5" x14ac:dyDescent="0.2">
      <c r="A597">
        <v>1430703638</v>
      </c>
      <c r="B597" s="10">
        <f t="shared" si="18"/>
        <v>42128.069884259261</v>
      </c>
      <c r="D597">
        <v>1426815638</v>
      </c>
      <c r="E597" s="10">
        <f t="shared" si="19"/>
        <v>42083.069884259261</v>
      </c>
    </row>
    <row r="598" spans="1:5" x14ac:dyDescent="0.2">
      <c r="A598">
        <v>1478122292</v>
      </c>
      <c r="B598" s="10">
        <f t="shared" si="18"/>
        <v>42676.896898148145</v>
      </c>
      <c r="D598">
        <v>1475530292</v>
      </c>
      <c r="E598" s="10">
        <f t="shared" si="19"/>
        <v>42646.896898148145</v>
      </c>
    </row>
    <row r="599" spans="1:5" x14ac:dyDescent="0.2">
      <c r="A599">
        <v>1469980800</v>
      </c>
      <c r="B599" s="10">
        <f t="shared" si="18"/>
        <v>42582.666666666672</v>
      </c>
      <c r="D599">
        <v>1466787335</v>
      </c>
      <c r="E599" s="10">
        <f t="shared" si="19"/>
        <v>42545.705266203702</v>
      </c>
    </row>
    <row r="600" spans="1:5" x14ac:dyDescent="0.2">
      <c r="A600">
        <v>1417737781</v>
      </c>
      <c r="B600" s="10">
        <f t="shared" si="18"/>
        <v>41978.00209490741</v>
      </c>
      <c r="D600">
        <v>1415145781</v>
      </c>
      <c r="E600" s="10">
        <f t="shared" si="19"/>
        <v>41948.00209490741</v>
      </c>
    </row>
    <row r="601" spans="1:5" x14ac:dyDescent="0.2">
      <c r="A601">
        <v>1425827760</v>
      </c>
      <c r="B601" s="10">
        <f t="shared" si="18"/>
        <v>42071.636111111111</v>
      </c>
      <c r="D601">
        <v>1423769402</v>
      </c>
      <c r="E601" s="10">
        <f t="shared" si="19"/>
        <v>42047.812523148154</v>
      </c>
    </row>
    <row r="602" spans="1:5" x14ac:dyDescent="0.2">
      <c r="A602">
        <v>1431198562</v>
      </c>
      <c r="B602" s="10">
        <f t="shared" si="18"/>
        <v>42133.798171296294</v>
      </c>
      <c r="D602">
        <v>1426014562</v>
      </c>
      <c r="E602" s="10">
        <f t="shared" si="19"/>
        <v>42073.798171296294</v>
      </c>
    </row>
    <row r="603" spans="1:5" x14ac:dyDescent="0.2">
      <c r="A603">
        <v>1419626139</v>
      </c>
      <c r="B603" s="10">
        <f t="shared" si="18"/>
        <v>41999.858090277776</v>
      </c>
      <c r="D603">
        <v>1417034139</v>
      </c>
      <c r="E603" s="10">
        <f t="shared" si="19"/>
        <v>41969.858090277776</v>
      </c>
    </row>
    <row r="604" spans="1:5" x14ac:dyDescent="0.2">
      <c r="A604">
        <v>1434654215</v>
      </c>
      <c r="B604" s="10">
        <f t="shared" si="18"/>
        <v>42173.79415509259</v>
      </c>
      <c r="D604">
        <v>1432062215</v>
      </c>
      <c r="E604" s="10">
        <f t="shared" si="19"/>
        <v>42143.79415509259</v>
      </c>
    </row>
    <row r="605" spans="1:5" x14ac:dyDescent="0.2">
      <c r="A605">
        <v>1408029623</v>
      </c>
      <c r="B605" s="10">
        <f t="shared" si="18"/>
        <v>41865.639155092591</v>
      </c>
      <c r="D605">
        <v>1405437623</v>
      </c>
      <c r="E605" s="10">
        <f t="shared" si="19"/>
        <v>41835.639155092591</v>
      </c>
    </row>
    <row r="606" spans="1:5" x14ac:dyDescent="0.2">
      <c r="A606">
        <v>1409187056</v>
      </c>
      <c r="B606" s="10">
        <f t="shared" si="18"/>
        <v>41879.035370370373</v>
      </c>
      <c r="D606">
        <v>1406595056</v>
      </c>
      <c r="E606" s="10">
        <f t="shared" si="19"/>
        <v>41849.035370370373</v>
      </c>
    </row>
    <row r="607" spans="1:5" x14ac:dyDescent="0.2">
      <c r="A607">
        <v>1440318908</v>
      </c>
      <c r="B607" s="10">
        <f t="shared" si="18"/>
        <v>42239.357731481483</v>
      </c>
      <c r="D607">
        <v>1436430908</v>
      </c>
      <c r="E607" s="10">
        <f t="shared" si="19"/>
        <v>42194.357731481483</v>
      </c>
    </row>
    <row r="608" spans="1:5" x14ac:dyDescent="0.2">
      <c r="A608">
        <v>1432479600</v>
      </c>
      <c r="B608" s="10">
        <f t="shared" si="18"/>
        <v>42148.625</v>
      </c>
      <c r="D608">
        <v>1428507409</v>
      </c>
      <c r="E608" s="10">
        <f t="shared" si="19"/>
        <v>42102.650567129633</v>
      </c>
    </row>
    <row r="609" spans="1:5" x14ac:dyDescent="0.2">
      <c r="A609">
        <v>1448225336</v>
      </c>
      <c r="B609" s="10">
        <f t="shared" si="18"/>
        <v>42330.867314814815</v>
      </c>
      <c r="D609">
        <v>1445629736</v>
      </c>
      <c r="E609" s="10">
        <f t="shared" si="19"/>
        <v>42300.825648148151</v>
      </c>
    </row>
    <row r="610" spans="1:5" x14ac:dyDescent="0.2">
      <c r="A610">
        <v>1434405980</v>
      </c>
      <c r="B610" s="10">
        <f t="shared" si="18"/>
        <v>42170.921064814815</v>
      </c>
      <c r="D610">
        <v>1431813980</v>
      </c>
      <c r="E610" s="10">
        <f t="shared" si="19"/>
        <v>42140.921064814815</v>
      </c>
    </row>
    <row r="611" spans="1:5" x14ac:dyDescent="0.2">
      <c r="A611">
        <v>1448761744</v>
      </c>
      <c r="B611" s="10">
        <f t="shared" si="18"/>
        <v>42337.075740740736</v>
      </c>
      <c r="D611">
        <v>1446166144</v>
      </c>
      <c r="E611" s="10">
        <f t="shared" si="19"/>
        <v>42307.034074074079</v>
      </c>
    </row>
    <row r="612" spans="1:5" x14ac:dyDescent="0.2">
      <c r="A612">
        <v>1429732586</v>
      </c>
      <c r="B612" s="10">
        <f t="shared" si="18"/>
        <v>42116.83085648148</v>
      </c>
      <c r="D612">
        <v>1427140586</v>
      </c>
      <c r="E612" s="10">
        <f t="shared" si="19"/>
        <v>42086.83085648148</v>
      </c>
    </row>
    <row r="613" spans="1:5" x14ac:dyDescent="0.2">
      <c r="A613">
        <v>1453210037</v>
      </c>
      <c r="B613" s="10">
        <f t="shared" si="18"/>
        <v>42388.560613425929</v>
      </c>
      <c r="D613">
        <v>1448026037</v>
      </c>
      <c r="E613" s="10">
        <f t="shared" si="19"/>
        <v>42328.560613425929</v>
      </c>
    </row>
    <row r="614" spans="1:5" x14ac:dyDescent="0.2">
      <c r="A614">
        <v>1472777146</v>
      </c>
      <c r="B614" s="10">
        <f t="shared" si="18"/>
        <v>42615.031782407408</v>
      </c>
      <c r="D614">
        <v>1470185146</v>
      </c>
      <c r="E614" s="10">
        <f t="shared" si="19"/>
        <v>42585.031782407408</v>
      </c>
    </row>
    <row r="615" spans="1:5" x14ac:dyDescent="0.2">
      <c r="A615">
        <v>1443675540</v>
      </c>
      <c r="B615" s="10">
        <f t="shared" si="18"/>
        <v>42278.207638888889</v>
      </c>
      <c r="D615">
        <v>1441022120</v>
      </c>
      <c r="E615" s="10">
        <f t="shared" si="19"/>
        <v>42247.496759259258</v>
      </c>
    </row>
    <row r="616" spans="1:5" x14ac:dyDescent="0.2">
      <c r="A616">
        <v>1466731740</v>
      </c>
      <c r="B616" s="10">
        <f t="shared" si="18"/>
        <v>42545.061805555553</v>
      </c>
      <c r="D616">
        <v>1464139740</v>
      </c>
      <c r="E616" s="10">
        <f t="shared" si="19"/>
        <v>42515.061805555553</v>
      </c>
    </row>
    <row r="617" spans="1:5" x14ac:dyDescent="0.2">
      <c r="A617">
        <v>1443149759</v>
      </c>
      <c r="B617" s="10">
        <f t="shared" si="18"/>
        <v>42272.122210648144</v>
      </c>
      <c r="D617">
        <v>1440557759</v>
      </c>
      <c r="E617" s="10">
        <f t="shared" si="19"/>
        <v>42242.122210648144</v>
      </c>
    </row>
    <row r="618" spans="1:5" x14ac:dyDescent="0.2">
      <c r="A618">
        <v>1488013307</v>
      </c>
      <c r="B618" s="10">
        <f t="shared" si="18"/>
        <v>42791.376238425924</v>
      </c>
      <c r="D618">
        <v>1485421307</v>
      </c>
      <c r="E618" s="10">
        <f t="shared" si="19"/>
        <v>42761.376238425924</v>
      </c>
    </row>
    <row r="619" spans="1:5" x14ac:dyDescent="0.2">
      <c r="A619">
        <v>1431072843</v>
      </c>
      <c r="B619" s="10">
        <f t="shared" si="18"/>
        <v>42132.343090277776</v>
      </c>
      <c r="D619">
        <v>1427184843</v>
      </c>
      <c r="E619" s="10">
        <f t="shared" si="19"/>
        <v>42087.343090277776</v>
      </c>
    </row>
    <row r="620" spans="1:5" x14ac:dyDescent="0.2">
      <c r="A620">
        <v>1449689203</v>
      </c>
      <c r="B620" s="10">
        <f t="shared" si="18"/>
        <v>42347.810219907406</v>
      </c>
      <c r="D620">
        <v>1447097203</v>
      </c>
      <c r="E620" s="10">
        <f t="shared" si="19"/>
        <v>42317.810219907406</v>
      </c>
    </row>
    <row r="621" spans="1:5" x14ac:dyDescent="0.2">
      <c r="A621">
        <v>1416933390</v>
      </c>
      <c r="B621" s="10">
        <f t="shared" si="18"/>
        <v>41968.692013888889</v>
      </c>
      <c r="D621">
        <v>1411745790</v>
      </c>
      <c r="E621" s="10">
        <f t="shared" si="19"/>
        <v>41908.650347222225</v>
      </c>
    </row>
    <row r="622" spans="1:5" x14ac:dyDescent="0.2">
      <c r="A622">
        <v>1408986738</v>
      </c>
      <c r="B622" s="10">
        <f t="shared" si="18"/>
        <v>41876.716874999998</v>
      </c>
      <c r="D622">
        <v>1405098738</v>
      </c>
      <c r="E622" s="10">
        <f t="shared" si="19"/>
        <v>41831.716874999998</v>
      </c>
    </row>
    <row r="623" spans="1:5" x14ac:dyDescent="0.2">
      <c r="A623">
        <v>1467934937</v>
      </c>
      <c r="B623" s="10">
        <f t="shared" si="18"/>
        <v>42558.987696759257</v>
      </c>
      <c r="D623">
        <v>1465342937</v>
      </c>
      <c r="E623" s="10">
        <f t="shared" si="19"/>
        <v>42528.987696759257</v>
      </c>
    </row>
    <row r="624" spans="1:5" x14ac:dyDescent="0.2">
      <c r="A624">
        <v>1467398138</v>
      </c>
      <c r="B624" s="10">
        <f t="shared" si="18"/>
        <v>42552.774745370371</v>
      </c>
      <c r="D624">
        <v>1465670138</v>
      </c>
      <c r="E624" s="10">
        <f t="shared" si="19"/>
        <v>42532.774745370371</v>
      </c>
    </row>
    <row r="625" spans="1:5" x14ac:dyDescent="0.2">
      <c r="A625">
        <v>1432771997</v>
      </c>
      <c r="B625" s="10">
        <f t="shared" si="18"/>
        <v>42152.009224537032</v>
      </c>
      <c r="D625">
        <v>1430179997</v>
      </c>
      <c r="E625" s="10">
        <f t="shared" si="19"/>
        <v>42122.009224537032</v>
      </c>
    </row>
    <row r="626" spans="1:5" x14ac:dyDescent="0.2">
      <c r="A626">
        <v>1431647041</v>
      </c>
      <c r="B626" s="10">
        <f t="shared" si="18"/>
        <v>42138.988900462966</v>
      </c>
      <c r="D626">
        <v>1429055041</v>
      </c>
      <c r="E626" s="10">
        <f t="shared" si="19"/>
        <v>42108.988900462966</v>
      </c>
    </row>
    <row r="627" spans="1:5" x14ac:dyDescent="0.2">
      <c r="A627">
        <v>1490560177</v>
      </c>
      <c r="B627" s="10">
        <f t="shared" si="18"/>
        <v>42820.853900462964</v>
      </c>
      <c r="D627">
        <v>1487971777</v>
      </c>
      <c r="E627" s="10">
        <f t="shared" si="19"/>
        <v>42790.895567129628</v>
      </c>
    </row>
    <row r="628" spans="1:5" x14ac:dyDescent="0.2">
      <c r="A628">
        <v>1439644920</v>
      </c>
      <c r="B628" s="10">
        <f t="shared" si="18"/>
        <v>42231.556944444441</v>
      </c>
      <c r="D628">
        <v>1436793939</v>
      </c>
      <c r="E628" s="10">
        <f t="shared" si="19"/>
        <v>42198.559479166666</v>
      </c>
    </row>
    <row r="629" spans="1:5" x14ac:dyDescent="0.2">
      <c r="A629">
        <v>1457996400</v>
      </c>
      <c r="B629" s="10">
        <f t="shared" si="18"/>
        <v>42443.958333333328</v>
      </c>
      <c r="D629">
        <v>1452842511</v>
      </c>
      <c r="E629" s="10">
        <f t="shared" si="19"/>
        <v>42384.306840277779</v>
      </c>
    </row>
    <row r="630" spans="1:5" x14ac:dyDescent="0.2">
      <c r="A630">
        <v>1405269457</v>
      </c>
      <c r="B630" s="10">
        <f t="shared" si="18"/>
        <v>41833.692789351851</v>
      </c>
      <c r="D630">
        <v>1402677457</v>
      </c>
      <c r="E630" s="10">
        <f t="shared" si="19"/>
        <v>41803.692789351851</v>
      </c>
    </row>
    <row r="631" spans="1:5" x14ac:dyDescent="0.2">
      <c r="A631">
        <v>1463239108</v>
      </c>
      <c r="B631" s="10">
        <f t="shared" si="18"/>
        <v>42504.637824074074</v>
      </c>
      <c r="D631">
        <v>1460647108</v>
      </c>
      <c r="E631" s="10">
        <f t="shared" si="19"/>
        <v>42474.637824074074</v>
      </c>
    </row>
    <row r="632" spans="1:5" x14ac:dyDescent="0.2">
      <c r="A632">
        <v>1441516200</v>
      </c>
      <c r="B632" s="10">
        <f t="shared" si="18"/>
        <v>42253.215277777781</v>
      </c>
      <c r="D632">
        <v>1438959121</v>
      </c>
      <c r="E632" s="10">
        <f t="shared" si="19"/>
        <v>42223.619456018518</v>
      </c>
    </row>
    <row r="633" spans="1:5" x14ac:dyDescent="0.2">
      <c r="A633">
        <v>1464460329</v>
      </c>
      <c r="B633" s="10">
        <f t="shared" si="18"/>
        <v>42518.772326388891</v>
      </c>
      <c r="D633">
        <v>1461954729</v>
      </c>
      <c r="E633" s="10">
        <f t="shared" si="19"/>
        <v>42489.772326388891</v>
      </c>
    </row>
    <row r="634" spans="1:5" x14ac:dyDescent="0.2">
      <c r="A634">
        <v>1448470165</v>
      </c>
      <c r="B634" s="10">
        <f t="shared" si="18"/>
        <v>42333.700983796298</v>
      </c>
      <c r="D634">
        <v>1445874565</v>
      </c>
      <c r="E634" s="10">
        <f t="shared" si="19"/>
        <v>42303.659317129626</v>
      </c>
    </row>
    <row r="635" spans="1:5" x14ac:dyDescent="0.2">
      <c r="A635">
        <v>1466204400</v>
      </c>
      <c r="B635" s="10">
        <f t="shared" si="18"/>
        <v>42538.958333333328</v>
      </c>
      <c r="D635">
        <v>1463469062</v>
      </c>
      <c r="E635" s="10">
        <f t="shared" si="19"/>
        <v>42507.299328703702</v>
      </c>
    </row>
    <row r="636" spans="1:5" x14ac:dyDescent="0.2">
      <c r="A636">
        <v>1424989029</v>
      </c>
      <c r="B636" s="10">
        <f t="shared" si="18"/>
        <v>42061.928576388891</v>
      </c>
      <c r="D636">
        <v>1422397029</v>
      </c>
      <c r="E636" s="10">
        <f t="shared" si="19"/>
        <v>42031.928576388891</v>
      </c>
    </row>
    <row r="637" spans="1:5" x14ac:dyDescent="0.2">
      <c r="A637">
        <v>1428804762</v>
      </c>
      <c r="B637" s="10">
        <f t="shared" si="18"/>
        <v>42106.092152777783</v>
      </c>
      <c r="D637">
        <v>1426212762</v>
      </c>
      <c r="E637" s="10">
        <f t="shared" si="19"/>
        <v>42076.092152777783</v>
      </c>
    </row>
    <row r="638" spans="1:5" x14ac:dyDescent="0.2">
      <c r="A638">
        <v>1433587620</v>
      </c>
      <c r="B638" s="10">
        <f t="shared" si="18"/>
        <v>42161.44930555555</v>
      </c>
      <c r="D638">
        <v>1430996150</v>
      </c>
      <c r="E638" s="10">
        <f t="shared" si="19"/>
        <v>42131.455439814818</v>
      </c>
    </row>
    <row r="639" spans="1:5" x14ac:dyDescent="0.2">
      <c r="A639">
        <v>1488063840</v>
      </c>
      <c r="B639" s="10">
        <f t="shared" si="18"/>
        <v>42791.961111111115</v>
      </c>
      <c r="D639">
        <v>1485558318</v>
      </c>
      <c r="E639" s="10">
        <f t="shared" si="19"/>
        <v>42762.962013888886</v>
      </c>
    </row>
    <row r="640" spans="1:5" x14ac:dyDescent="0.2">
      <c r="A640">
        <v>1490447662</v>
      </c>
      <c r="B640" s="10">
        <f t="shared" si="18"/>
        <v>42819.55164351852</v>
      </c>
      <c r="D640">
        <v>1485267262</v>
      </c>
      <c r="E640" s="10">
        <f t="shared" si="19"/>
        <v>42759.593310185184</v>
      </c>
    </row>
    <row r="641" spans="1:5" x14ac:dyDescent="0.2">
      <c r="A641">
        <v>1413208795</v>
      </c>
      <c r="B641" s="10">
        <f t="shared" si="18"/>
        <v>41925.583275462966</v>
      </c>
      <c r="D641">
        <v>1408024795</v>
      </c>
      <c r="E641" s="10">
        <f t="shared" si="19"/>
        <v>41865.583275462966</v>
      </c>
    </row>
    <row r="642" spans="1:5" x14ac:dyDescent="0.2">
      <c r="A642">
        <v>1480028400</v>
      </c>
      <c r="B642" s="10">
        <f t="shared" si="18"/>
        <v>42698.958333333328</v>
      </c>
      <c r="D642">
        <v>1478685915</v>
      </c>
      <c r="E642" s="10">
        <f t="shared" si="19"/>
        <v>42683.420312499999</v>
      </c>
    </row>
    <row r="643" spans="1:5" x14ac:dyDescent="0.2">
      <c r="A643">
        <v>1439473248</v>
      </c>
      <c r="B643" s="10">
        <f t="shared" ref="B643:B706" si="20">(A643/86400)+25569</f>
        <v>42229.57</v>
      </c>
      <c r="D643">
        <v>1436881248</v>
      </c>
      <c r="E643" s="10">
        <f t="shared" ref="E643:E706" si="21">(D643/86400) + 25569</f>
        <v>42199.57</v>
      </c>
    </row>
    <row r="644" spans="1:5" x14ac:dyDescent="0.2">
      <c r="A644">
        <v>1439998674</v>
      </c>
      <c r="B644" s="10">
        <f t="shared" si="20"/>
        <v>42235.651319444441</v>
      </c>
      <c r="D644">
        <v>1436888274</v>
      </c>
      <c r="E644" s="10">
        <f t="shared" si="21"/>
        <v>42199.651319444441</v>
      </c>
    </row>
    <row r="645" spans="1:5" x14ac:dyDescent="0.2">
      <c r="A645">
        <v>1433085875</v>
      </c>
      <c r="B645" s="10">
        <f t="shared" si="20"/>
        <v>42155.642071759255</v>
      </c>
      <c r="D645">
        <v>1428333875</v>
      </c>
      <c r="E645" s="10">
        <f t="shared" si="21"/>
        <v>42100.642071759255</v>
      </c>
    </row>
    <row r="646" spans="1:5" x14ac:dyDescent="0.2">
      <c r="A646">
        <v>1414544400</v>
      </c>
      <c r="B646" s="10">
        <f t="shared" si="20"/>
        <v>41941.041666666664</v>
      </c>
      <c r="D646">
        <v>1410883139</v>
      </c>
      <c r="E646" s="10">
        <f t="shared" si="21"/>
        <v>41898.665960648148</v>
      </c>
    </row>
    <row r="647" spans="1:5" x14ac:dyDescent="0.2">
      <c r="A647">
        <v>1470962274</v>
      </c>
      <c r="B647" s="10">
        <f t="shared" si="20"/>
        <v>42594.026319444441</v>
      </c>
      <c r="D647">
        <v>1468370274</v>
      </c>
      <c r="E647" s="10">
        <f t="shared" si="21"/>
        <v>42564.026319444441</v>
      </c>
    </row>
    <row r="648" spans="1:5" x14ac:dyDescent="0.2">
      <c r="A648">
        <v>1407788867</v>
      </c>
      <c r="B648" s="10">
        <f t="shared" si="20"/>
        <v>41862.852627314816</v>
      </c>
      <c r="D648">
        <v>1405196867</v>
      </c>
      <c r="E648" s="10">
        <f t="shared" si="21"/>
        <v>41832.852627314816</v>
      </c>
    </row>
    <row r="649" spans="1:5" x14ac:dyDescent="0.2">
      <c r="A649">
        <v>1458235549</v>
      </c>
      <c r="B649" s="10">
        <f t="shared" si="20"/>
        <v>42446.726261574076</v>
      </c>
      <c r="D649">
        <v>1455647149</v>
      </c>
      <c r="E649" s="10">
        <f t="shared" si="21"/>
        <v>42416.767928240741</v>
      </c>
    </row>
    <row r="650" spans="1:5" x14ac:dyDescent="0.2">
      <c r="A650">
        <v>1413304708</v>
      </c>
      <c r="B650" s="10">
        <f t="shared" si="20"/>
        <v>41926.693379629629</v>
      </c>
      <c r="D650">
        <v>1410280708</v>
      </c>
      <c r="E650" s="10">
        <f t="shared" si="21"/>
        <v>41891.693379629629</v>
      </c>
    </row>
    <row r="651" spans="1:5" x14ac:dyDescent="0.2">
      <c r="A651">
        <v>1410904413</v>
      </c>
      <c r="B651" s="10">
        <f t="shared" si="20"/>
        <v>41898.912187499998</v>
      </c>
      <c r="D651">
        <v>1409090013</v>
      </c>
      <c r="E651" s="10">
        <f t="shared" si="21"/>
        <v>41877.912187499998</v>
      </c>
    </row>
    <row r="652" spans="1:5" x14ac:dyDescent="0.2">
      <c r="A652">
        <v>1418953984</v>
      </c>
      <c r="B652" s="10">
        <f t="shared" si="20"/>
        <v>41992.078518518523</v>
      </c>
      <c r="D652">
        <v>1413766384</v>
      </c>
      <c r="E652" s="10">
        <f t="shared" si="21"/>
        <v>41932.036851851852</v>
      </c>
    </row>
    <row r="653" spans="1:5" x14ac:dyDescent="0.2">
      <c r="A653">
        <v>1418430311</v>
      </c>
      <c r="B653" s="10">
        <f t="shared" si="20"/>
        <v>41986.017488425925</v>
      </c>
      <c r="D653">
        <v>1415838311</v>
      </c>
      <c r="E653" s="10">
        <f t="shared" si="21"/>
        <v>41956.017488425925</v>
      </c>
    </row>
    <row r="654" spans="1:5" x14ac:dyDescent="0.2">
      <c r="A654">
        <v>1480613650</v>
      </c>
      <c r="B654" s="10">
        <f t="shared" si="20"/>
        <v>42705.732060185182</v>
      </c>
      <c r="D654">
        <v>1478018050</v>
      </c>
      <c r="E654" s="10">
        <f t="shared" si="21"/>
        <v>42675.690393518518</v>
      </c>
    </row>
    <row r="655" spans="1:5" x14ac:dyDescent="0.2">
      <c r="A655">
        <v>1440082240</v>
      </c>
      <c r="B655" s="10">
        <f t="shared" si="20"/>
        <v>42236.618518518517</v>
      </c>
      <c r="D655">
        <v>1436885440</v>
      </c>
      <c r="E655" s="10">
        <f t="shared" si="21"/>
        <v>42199.618518518517</v>
      </c>
    </row>
    <row r="656" spans="1:5" x14ac:dyDescent="0.2">
      <c r="A656">
        <v>1436396313</v>
      </c>
      <c r="B656" s="10">
        <f t="shared" si="20"/>
        <v>42193.957326388889</v>
      </c>
      <c r="D656">
        <v>1433804313</v>
      </c>
      <c r="E656" s="10">
        <f t="shared" si="21"/>
        <v>42163.957326388889</v>
      </c>
    </row>
    <row r="657" spans="1:5" x14ac:dyDescent="0.2">
      <c r="A657">
        <v>1426197512</v>
      </c>
      <c r="B657" s="10">
        <f t="shared" si="20"/>
        <v>42075.915648148148</v>
      </c>
      <c r="D657">
        <v>1423609112</v>
      </c>
      <c r="E657" s="10">
        <f t="shared" si="21"/>
        <v>42045.957314814819</v>
      </c>
    </row>
    <row r="658" spans="1:5" x14ac:dyDescent="0.2">
      <c r="A658">
        <v>1460917119</v>
      </c>
      <c r="B658" s="10">
        <f t="shared" si="20"/>
        <v>42477.76295138889</v>
      </c>
      <c r="D658">
        <v>1455736719</v>
      </c>
      <c r="E658" s="10">
        <f t="shared" si="21"/>
        <v>42417.804618055554</v>
      </c>
    </row>
    <row r="659" spans="1:5" x14ac:dyDescent="0.2">
      <c r="A659">
        <v>1450901872</v>
      </c>
      <c r="B659" s="10">
        <f t="shared" si="20"/>
        <v>42361.84574074074</v>
      </c>
      <c r="D659">
        <v>1448309872</v>
      </c>
      <c r="E659" s="10">
        <f t="shared" si="21"/>
        <v>42331.84574074074</v>
      </c>
    </row>
    <row r="660" spans="1:5" x14ac:dyDescent="0.2">
      <c r="A660">
        <v>1437933600</v>
      </c>
      <c r="B660" s="10">
        <f t="shared" si="20"/>
        <v>42211.75</v>
      </c>
      <c r="D660">
        <v>1435117889</v>
      </c>
      <c r="E660" s="10">
        <f t="shared" si="21"/>
        <v>42179.160752314812</v>
      </c>
    </row>
    <row r="661" spans="1:5" x14ac:dyDescent="0.2">
      <c r="A661">
        <v>1440339295</v>
      </c>
      <c r="B661" s="10">
        <f t="shared" si="20"/>
        <v>42239.593692129631</v>
      </c>
      <c r="D661">
        <v>1437747295</v>
      </c>
      <c r="E661" s="10">
        <f t="shared" si="21"/>
        <v>42209.593692129631</v>
      </c>
    </row>
    <row r="662" spans="1:5" x14ac:dyDescent="0.2">
      <c r="A662">
        <v>1415558879</v>
      </c>
      <c r="B662" s="10">
        <f t="shared" si="20"/>
        <v>41952.783321759256</v>
      </c>
      <c r="D662">
        <v>1412963279</v>
      </c>
      <c r="E662" s="10">
        <f t="shared" si="21"/>
        <v>41922.741655092592</v>
      </c>
    </row>
    <row r="663" spans="1:5" x14ac:dyDescent="0.2">
      <c r="A663">
        <v>1477236559</v>
      </c>
      <c r="B663" s="10">
        <f t="shared" si="20"/>
        <v>42666.645358796297</v>
      </c>
      <c r="D663">
        <v>1474644559</v>
      </c>
      <c r="E663" s="10">
        <f t="shared" si="21"/>
        <v>42636.645358796297</v>
      </c>
    </row>
    <row r="664" spans="1:5" x14ac:dyDescent="0.2">
      <c r="A664">
        <v>1421404247</v>
      </c>
      <c r="B664" s="10">
        <f t="shared" si="20"/>
        <v>42020.438043981485</v>
      </c>
      <c r="D664">
        <v>1418812247</v>
      </c>
      <c r="E664" s="10">
        <f t="shared" si="21"/>
        <v>41990.438043981485</v>
      </c>
    </row>
    <row r="665" spans="1:5" x14ac:dyDescent="0.2">
      <c r="A665">
        <v>1437250456</v>
      </c>
      <c r="B665" s="10">
        <f t="shared" si="20"/>
        <v>42203.843240740738</v>
      </c>
      <c r="D665">
        <v>1434658456</v>
      </c>
      <c r="E665" s="10">
        <f t="shared" si="21"/>
        <v>42173.843240740738</v>
      </c>
    </row>
    <row r="666" spans="1:5" x14ac:dyDescent="0.2">
      <c r="A666">
        <v>1428940775</v>
      </c>
      <c r="B666" s="10">
        <f t="shared" si="20"/>
        <v>42107.666377314818</v>
      </c>
      <c r="D666">
        <v>1426348775</v>
      </c>
      <c r="E666" s="10">
        <f t="shared" si="21"/>
        <v>42077.666377314818</v>
      </c>
    </row>
    <row r="667" spans="1:5" x14ac:dyDescent="0.2">
      <c r="A667">
        <v>1484327061</v>
      </c>
      <c r="B667" s="10">
        <f t="shared" si="20"/>
        <v>42748.711354166662</v>
      </c>
      <c r="D667">
        <v>1479143061</v>
      </c>
      <c r="E667" s="10">
        <f t="shared" si="21"/>
        <v>42688.711354166662</v>
      </c>
    </row>
    <row r="668" spans="1:5" x14ac:dyDescent="0.2">
      <c r="A668">
        <v>1408305498</v>
      </c>
      <c r="B668" s="10">
        <f t="shared" si="20"/>
        <v>41868.832152777773</v>
      </c>
      <c r="D668">
        <v>1405713498</v>
      </c>
      <c r="E668" s="10">
        <f t="shared" si="21"/>
        <v>41838.832152777773</v>
      </c>
    </row>
    <row r="669" spans="1:5" x14ac:dyDescent="0.2">
      <c r="A669">
        <v>1477731463</v>
      </c>
      <c r="B669" s="10">
        <f t="shared" si="20"/>
        <v>42672.373414351852</v>
      </c>
      <c r="D669">
        <v>1474275463</v>
      </c>
      <c r="E669" s="10">
        <f t="shared" si="21"/>
        <v>42632.373414351852</v>
      </c>
    </row>
    <row r="670" spans="1:5" x14ac:dyDescent="0.2">
      <c r="A670">
        <v>1431374222</v>
      </c>
      <c r="B670" s="10">
        <f t="shared" si="20"/>
        <v>42135.831273148149</v>
      </c>
      <c r="D670">
        <v>1427486222</v>
      </c>
      <c r="E670" s="10">
        <f t="shared" si="21"/>
        <v>42090.831273148149</v>
      </c>
    </row>
    <row r="671" spans="1:5" x14ac:dyDescent="0.2">
      <c r="A671">
        <v>1467817258</v>
      </c>
      <c r="B671" s="10">
        <f t="shared" si="20"/>
        <v>42557.625671296293</v>
      </c>
      <c r="D671">
        <v>1465225258</v>
      </c>
      <c r="E671" s="10">
        <f t="shared" si="21"/>
        <v>42527.625671296293</v>
      </c>
    </row>
    <row r="672" spans="1:5" x14ac:dyDescent="0.2">
      <c r="A672">
        <v>1466323800</v>
      </c>
      <c r="B672" s="10">
        <f t="shared" si="20"/>
        <v>42540.340277777781</v>
      </c>
      <c r="D672">
        <v>1463418120</v>
      </c>
      <c r="E672" s="10">
        <f t="shared" si="21"/>
        <v>42506.709722222222</v>
      </c>
    </row>
    <row r="673" spans="1:5" x14ac:dyDescent="0.2">
      <c r="A673">
        <v>1421208000</v>
      </c>
      <c r="B673" s="10">
        <f t="shared" si="20"/>
        <v>42018.166666666672</v>
      </c>
      <c r="D673">
        <v>1418315852</v>
      </c>
      <c r="E673" s="10">
        <f t="shared" si="21"/>
        <v>41984.692731481482</v>
      </c>
    </row>
    <row r="674" spans="1:5" x14ac:dyDescent="0.2">
      <c r="A674">
        <v>1420088340</v>
      </c>
      <c r="B674" s="10">
        <f t="shared" si="20"/>
        <v>42005.207638888889</v>
      </c>
      <c r="D674">
        <v>1417410964</v>
      </c>
      <c r="E674" s="10">
        <f t="shared" si="21"/>
        <v>41974.219490740739</v>
      </c>
    </row>
    <row r="675" spans="1:5" x14ac:dyDescent="0.2">
      <c r="A675">
        <v>1409602217</v>
      </c>
      <c r="B675" s="10">
        <f t="shared" si="20"/>
        <v>41883.840474537035</v>
      </c>
      <c r="D675">
        <v>1405714217</v>
      </c>
      <c r="E675" s="10">
        <f t="shared" si="21"/>
        <v>41838.840474537035</v>
      </c>
    </row>
    <row r="676" spans="1:5" x14ac:dyDescent="0.2">
      <c r="A676">
        <v>1407811627</v>
      </c>
      <c r="B676" s="10">
        <f t="shared" si="20"/>
        <v>41863.116053240738</v>
      </c>
      <c r="D676">
        <v>1402627627</v>
      </c>
      <c r="E676" s="10">
        <f t="shared" si="21"/>
        <v>41803.116053240738</v>
      </c>
    </row>
    <row r="677" spans="1:5" x14ac:dyDescent="0.2">
      <c r="A677">
        <v>1420095540</v>
      </c>
      <c r="B677" s="10">
        <f t="shared" si="20"/>
        <v>42005.290972222225</v>
      </c>
      <c r="D677">
        <v>1417558804</v>
      </c>
      <c r="E677" s="10">
        <f t="shared" si="21"/>
        <v>41975.930601851855</v>
      </c>
    </row>
    <row r="678" spans="1:5" x14ac:dyDescent="0.2">
      <c r="A678">
        <v>1423333581</v>
      </c>
      <c r="B678" s="10">
        <f t="shared" si="20"/>
        <v>42042.76829861111</v>
      </c>
      <c r="D678">
        <v>1420741581</v>
      </c>
      <c r="E678" s="10">
        <f t="shared" si="21"/>
        <v>42012.76829861111</v>
      </c>
    </row>
    <row r="679" spans="1:5" x14ac:dyDescent="0.2">
      <c r="A679">
        <v>1467106895</v>
      </c>
      <c r="B679" s="10">
        <f t="shared" si="20"/>
        <v>42549.403877314813</v>
      </c>
      <c r="D679">
        <v>1463218895</v>
      </c>
      <c r="E679" s="10">
        <f t="shared" si="21"/>
        <v>42504.403877314813</v>
      </c>
    </row>
    <row r="680" spans="1:5" x14ac:dyDescent="0.2">
      <c r="A680">
        <v>1463821338</v>
      </c>
      <c r="B680" s="10">
        <f t="shared" si="20"/>
        <v>42511.376597222217</v>
      </c>
      <c r="D680">
        <v>1461229338</v>
      </c>
      <c r="E680" s="10">
        <f t="shared" si="21"/>
        <v>42481.376597222217</v>
      </c>
    </row>
    <row r="681" spans="1:5" x14ac:dyDescent="0.2">
      <c r="A681">
        <v>1472920909</v>
      </c>
      <c r="B681" s="10">
        <f t="shared" si="20"/>
        <v>42616.695706018523</v>
      </c>
      <c r="D681">
        <v>1467736909</v>
      </c>
      <c r="E681" s="10">
        <f t="shared" si="21"/>
        <v>42556.695706018523</v>
      </c>
    </row>
    <row r="682" spans="1:5" x14ac:dyDescent="0.2">
      <c r="A682">
        <v>1410955331</v>
      </c>
      <c r="B682" s="10">
        <f t="shared" si="20"/>
        <v>41899.501516203702</v>
      </c>
      <c r="D682">
        <v>1407931331</v>
      </c>
      <c r="E682" s="10">
        <f t="shared" si="21"/>
        <v>41864.501516203702</v>
      </c>
    </row>
    <row r="683" spans="1:5" x14ac:dyDescent="0.2">
      <c r="A683">
        <v>1477509604</v>
      </c>
      <c r="B683" s="10">
        <f t="shared" si="20"/>
        <v>42669.805601851855</v>
      </c>
      <c r="D683">
        <v>1474917604</v>
      </c>
      <c r="E683" s="10">
        <f t="shared" si="21"/>
        <v>42639.805601851855</v>
      </c>
    </row>
    <row r="684" spans="1:5" x14ac:dyDescent="0.2">
      <c r="A684">
        <v>1489512122</v>
      </c>
      <c r="B684" s="10">
        <f t="shared" si="20"/>
        <v>42808.723634259259</v>
      </c>
      <c r="D684">
        <v>1486923722</v>
      </c>
      <c r="E684" s="10">
        <f t="shared" si="21"/>
        <v>42778.765300925923</v>
      </c>
    </row>
    <row r="685" spans="1:5" x14ac:dyDescent="0.2">
      <c r="A685">
        <v>1477949764</v>
      </c>
      <c r="B685" s="10">
        <f t="shared" si="20"/>
        <v>42674.900046296301</v>
      </c>
      <c r="D685">
        <v>1474493764</v>
      </c>
      <c r="E685" s="10">
        <f t="shared" si="21"/>
        <v>42634.900046296301</v>
      </c>
    </row>
    <row r="686" spans="1:5" x14ac:dyDescent="0.2">
      <c r="A686">
        <v>1406257200</v>
      </c>
      <c r="B686" s="10">
        <f t="shared" si="20"/>
        <v>41845.125</v>
      </c>
      <c r="D686">
        <v>1403176891</v>
      </c>
      <c r="E686" s="10">
        <f t="shared" si="21"/>
        <v>41809.473275462966</v>
      </c>
    </row>
    <row r="687" spans="1:5" x14ac:dyDescent="0.2">
      <c r="A687">
        <v>1421095672</v>
      </c>
      <c r="B687" s="10">
        <f t="shared" si="20"/>
        <v>42016.866574074069</v>
      </c>
      <c r="D687">
        <v>1417207672</v>
      </c>
      <c r="E687" s="10">
        <f t="shared" si="21"/>
        <v>41971.866574074069</v>
      </c>
    </row>
    <row r="688" spans="1:5" x14ac:dyDescent="0.2">
      <c r="A688">
        <v>1438618170</v>
      </c>
      <c r="B688" s="10">
        <f t="shared" si="20"/>
        <v>42219.673263888893</v>
      </c>
      <c r="D688">
        <v>1436026170</v>
      </c>
      <c r="E688" s="10">
        <f t="shared" si="21"/>
        <v>42189.673263888893</v>
      </c>
    </row>
    <row r="689" spans="1:5" x14ac:dyDescent="0.2">
      <c r="A689">
        <v>1486317653</v>
      </c>
      <c r="B689" s="10">
        <f t="shared" si="20"/>
        <v>42771.750613425931</v>
      </c>
      <c r="D689">
        <v>1481133653</v>
      </c>
      <c r="E689" s="10">
        <f t="shared" si="21"/>
        <v>42711.750613425931</v>
      </c>
    </row>
    <row r="690" spans="1:5" x14ac:dyDescent="0.2">
      <c r="A690">
        <v>1444876253</v>
      </c>
      <c r="B690" s="10">
        <f t="shared" si="20"/>
        <v>42292.104780092588</v>
      </c>
      <c r="D690">
        <v>1442284253</v>
      </c>
      <c r="E690" s="10">
        <f t="shared" si="21"/>
        <v>42262.104780092588</v>
      </c>
    </row>
    <row r="691" spans="1:5" x14ac:dyDescent="0.2">
      <c r="A691">
        <v>1481173140</v>
      </c>
      <c r="B691" s="10">
        <f t="shared" si="20"/>
        <v>42712.207638888889</v>
      </c>
      <c r="D691">
        <v>1478016097</v>
      </c>
      <c r="E691" s="10">
        <f t="shared" si="21"/>
        <v>42675.66778935185</v>
      </c>
    </row>
    <row r="692" spans="1:5" x14ac:dyDescent="0.2">
      <c r="A692">
        <v>1473400800</v>
      </c>
      <c r="B692" s="10">
        <f t="shared" si="20"/>
        <v>42622.25</v>
      </c>
      <c r="D692">
        <v>1469718841</v>
      </c>
      <c r="E692" s="10">
        <f t="shared" si="21"/>
        <v>42579.634733796294</v>
      </c>
    </row>
    <row r="693" spans="1:5" x14ac:dyDescent="0.2">
      <c r="A693">
        <v>1435711246</v>
      </c>
      <c r="B693" s="10">
        <f t="shared" si="20"/>
        <v>42186.028310185182</v>
      </c>
      <c r="D693">
        <v>1433292046</v>
      </c>
      <c r="E693" s="10">
        <f t="shared" si="21"/>
        <v>42158.028310185182</v>
      </c>
    </row>
    <row r="694" spans="1:5" x14ac:dyDescent="0.2">
      <c r="A694">
        <v>1482397263</v>
      </c>
      <c r="B694" s="10">
        <f t="shared" si="20"/>
        <v>42726.37572916667</v>
      </c>
      <c r="D694">
        <v>1479805263</v>
      </c>
      <c r="E694" s="10">
        <f t="shared" si="21"/>
        <v>42696.37572916667</v>
      </c>
    </row>
    <row r="695" spans="1:5" x14ac:dyDescent="0.2">
      <c r="A695">
        <v>1430421827</v>
      </c>
      <c r="B695" s="10">
        <f t="shared" si="20"/>
        <v>42124.808182870373</v>
      </c>
      <c r="D695">
        <v>1427829827</v>
      </c>
      <c r="E695" s="10">
        <f t="shared" si="21"/>
        <v>42094.808182870373</v>
      </c>
    </row>
    <row r="696" spans="1:5" x14ac:dyDescent="0.2">
      <c r="A696">
        <v>1485964559</v>
      </c>
      <c r="B696" s="10">
        <f t="shared" si="20"/>
        <v>42767.663877314815</v>
      </c>
      <c r="D696">
        <v>1483372559</v>
      </c>
      <c r="E696" s="10">
        <f t="shared" si="21"/>
        <v>42737.663877314815</v>
      </c>
    </row>
    <row r="697" spans="1:5" x14ac:dyDescent="0.2">
      <c r="A697">
        <v>1414758620</v>
      </c>
      <c r="B697" s="10">
        <f t="shared" si="20"/>
        <v>41943.521064814813</v>
      </c>
      <c r="D697">
        <v>1412166620</v>
      </c>
      <c r="E697" s="10">
        <f t="shared" si="21"/>
        <v>41913.521064814813</v>
      </c>
    </row>
    <row r="698" spans="1:5" x14ac:dyDescent="0.2">
      <c r="A698">
        <v>1406326502</v>
      </c>
      <c r="B698" s="10">
        <f t="shared" si="20"/>
        <v>41845.927106481482</v>
      </c>
      <c r="D698">
        <v>1403734502</v>
      </c>
      <c r="E698" s="10">
        <f t="shared" si="21"/>
        <v>41815.927106481482</v>
      </c>
    </row>
    <row r="699" spans="1:5" x14ac:dyDescent="0.2">
      <c r="A699">
        <v>1454502789</v>
      </c>
      <c r="B699" s="10">
        <f t="shared" si="20"/>
        <v>42403.523020833338</v>
      </c>
      <c r="D699">
        <v>1453206789</v>
      </c>
      <c r="E699" s="10">
        <f t="shared" si="21"/>
        <v>42388.523020833338</v>
      </c>
    </row>
    <row r="700" spans="1:5" x14ac:dyDescent="0.2">
      <c r="A700">
        <v>1411005600</v>
      </c>
      <c r="B700" s="10">
        <f t="shared" si="20"/>
        <v>41900.083333333336</v>
      </c>
      <c r="D700">
        <v>1408141245</v>
      </c>
      <c r="E700" s="10">
        <f t="shared" si="21"/>
        <v>41866.931076388893</v>
      </c>
    </row>
    <row r="701" spans="1:5" x14ac:dyDescent="0.2">
      <c r="A701">
        <v>1385136000</v>
      </c>
      <c r="B701" s="10">
        <f t="shared" si="20"/>
        <v>41600.666666666664</v>
      </c>
      <c r="D701">
        <v>1381923548</v>
      </c>
      <c r="E701" s="10">
        <f t="shared" si="21"/>
        <v>41563.485509259262</v>
      </c>
    </row>
    <row r="702" spans="1:5" x14ac:dyDescent="0.2">
      <c r="A702">
        <v>1484065881</v>
      </c>
      <c r="B702" s="10">
        <f t="shared" si="20"/>
        <v>42745.688437500001</v>
      </c>
      <c r="D702">
        <v>1481473881</v>
      </c>
      <c r="E702" s="10">
        <f t="shared" si="21"/>
        <v>42715.688437500001</v>
      </c>
    </row>
    <row r="703" spans="1:5" x14ac:dyDescent="0.2">
      <c r="A703">
        <v>1406130880</v>
      </c>
      <c r="B703" s="10">
        <f t="shared" si="20"/>
        <v>41843.662962962961</v>
      </c>
      <c r="D703">
        <v>1403538880</v>
      </c>
      <c r="E703" s="10">
        <f t="shared" si="21"/>
        <v>41813.662962962961</v>
      </c>
    </row>
    <row r="704" spans="1:5" x14ac:dyDescent="0.2">
      <c r="A704">
        <v>1480011987</v>
      </c>
      <c r="B704" s="10">
        <f t="shared" si="20"/>
        <v>42698.768368055556</v>
      </c>
      <c r="D704">
        <v>1477416387</v>
      </c>
      <c r="E704" s="10">
        <f t="shared" si="21"/>
        <v>42668.726701388892</v>
      </c>
    </row>
    <row r="705" spans="1:5" x14ac:dyDescent="0.2">
      <c r="A705">
        <v>1485905520</v>
      </c>
      <c r="B705" s="10">
        <f t="shared" si="20"/>
        <v>42766.98055555555</v>
      </c>
      <c r="D705">
        <v>1481150949</v>
      </c>
      <c r="E705" s="10">
        <f t="shared" si="21"/>
        <v>42711.950798611113</v>
      </c>
    </row>
    <row r="706" spans="1:5" x14ac:dyDescent="0.2">
      <c r="A706">
        <v>1487565468</v>
      </c>
      <c r="B706" s="10">
        <f t="shared" si="20"/>
        <v>42786.192916666667</v>
      </c>
      <c r="D706">
        <v>1482381468</v>
      </c>
      <c r="E706" s="10">
        <f t="shared" si="21"/>
        <v>42726.192916666667</v>
      </c>
    </row>
    <row r="707" spans="1:5" x14ac:dyDescent="0.2">
      <c r="A707">
        <v>1484999278</v>
      </c>
      <c r="B707" s="10">
        <f t="shared" ref="B707:B770" si="22">(A707/86400)+25569</f>
        <v>42756.491643518515</v>
      </c>
      <c r="D707">
        <v>1482407278</v>
      </c>
      <c r="E707" s="10">
        <f t="shared" ref="E707:E770" si="23">(D707/86400) + 25569</f>
        <v>42726.491643518515</v>
      </c>
    </row>
    <row r="708" spans="1:5" x14ac:dyDescent="0.2">
      <c r="A708">
        <v>1481740740</v>
      </c>
      <c r="B708" s="10">
        <f t="shared" si="22"/>
        <v>42718.777083333334</v>
      </c>
      <c r="D708">
        <v>1478130783</v>
      </c>
      <c r="E708" s="10">
        <f t="shared" si="23"/>
        <v>42676.995173611111</v>
      </c>
    </row>
    <row r="709" spans="1:5" x14ac:dyDescent="0.2">
      <c r="A709">
        <v>1483286127</v>
      </c>
      <c r="B709" s="10">
        <f t="shared" si="22"/>
        <v>42736.663506944446</v>
      </c>
      <c r="D709">
        <v>1479830127</v>
      </c>
      <c r="E709" s="10">
        <f t="shared" si="23"/>
        <v>42696.663506944446</v>
      </c>
    </row>
    <row r="710" spans="1:5" x14ac:dyDescent="0.2">
      <c r="A710">
        <v>1410616600</v>
      </c>
      <c r="B710" s="10">
        <f t="shared" si="22"/>
        <v>41895.581018518518</v>
      </c>
      <c r="D710">
        <v>1405432600</v>
      </c>
      <c r="E710" s="10">
        <f t="shared" si="23"/>
        <v>41835.581018518518</v>
      </c>
    </row>
    <row r="711" spans="1:5" x14ac:dyDescent="0.2">
      <c r="A711">
        <v>1417741159</v>
      </c>
      <c r="B711" s="10">
        <f t="shared" si="22"/>
        <v>41978.041192129633</v>
      </c>
      <c r="D711">
        <v>1415149159</v>
      </c>
      <c r="E711" s="10">
        <f t="shared" si="23"/>
        <v>41948.041192129633</v>
      </c>
    </row>
    <row r="712" spans="1:5" x14ac:dyDescent="0.2">
      <c r="A712">
        <v>1408495440</v>
      </c>
      <c r="B712" s="10">
        <f t="shared" si="22"/>
        <v>41871.030555555553</v>
      </c>
      <c r="D712">
        <v>1405640302</v>
      </c>
      <c r="E712" s="10">
        <f t="shared" si="23"/>
        <v>41837.984976851854</v>
      </c>
    </row>
    <row r="713" spans="1:5" x14ac:dyDescent="0.2">
      <c r="A713">
        <v>1481716868</v>
      </c>
      <c r="B713" s="10">
        <f t="shared" si="22"/>
        <v>42718.500787037032</v>
      </c>
      <c r="D713">
        <v>1478257268</v>
      </c>
      <c r="E713" s="10">
        <f t="shared" si="23"/>
        <v>42678.459120370375</v>
      </c>
    </row>
    <row r="714" spans="1:5" x14ac:dyDescent="0.2">
      <c r="A714">
        <v>1455466832</v>
      </c>
      <c r="B714" s="10">
        <f t="shared" si="22"/>
        <v>42414.680925925924</v>
      </c>
      <c r="D714">
        <v>1452874832</v>
      </c>
      <c r="E714" s="10">
        <f t="shared" si="23"/>
        <v>42384.680925925924</v>
      </c>
    </row>
    <row r="715" spans="1:5" x14ac:dyDescent="0.2">
      <c r="A715">
        <v>1465130532</v>
      </c>
      <c r="B715" s="10">
        <f t="shared" si="22"/>
        <v>42526.529305555552</v>
      </c>
      <c r="D715">
        <v>1462538532</v>
      </c>
      <c r="E715" s="10">
        <f t="shared" si="23"/>
        <v>42496.529305555552</v>
      </c>
    </row>
    <row r="716" spans="1:5" x14ac:dyDescent="0.2">
      <c r="A716">
        <v>1488308082</v>
      </c>
      <c r="B716" s="10">
        <f t="shared" si="22"/>
        <v>42794.787986111114</v>
      </c>
      <c r="D716">
        <v>1483124082</v>
      </c>
      <c r="E716" s="10">
        <f t="shared" si="23"/>
        <v>42734.787986111114</v>
      </c>
    </row>
    <row r="717" spans="1:5" x14ac:dyDescent="0.2">
      <c r="A717">
        <v>1446693040</v>
      </c>
      <c r="B717" s="10">
        <f t="shared" si="22"/>
        <v>42313.132407407407</v>
      </c>
      <c r="D717">
        <v>1443233440</v>
      </c>
      <c r="E717" s="10">
        <f t="shared" si="23"/>
        <v>42273.090740740736</v>
      </c>
    </row>
    <row r="718" spans="1:5" x14ac:dyDescent="0.2">
      <c r="A718">
        <v>1417392000</v>
      </c>
      <c r="B718" s="10">
        <f t="shared" si="22"/>
        <v>41974</v>
      </c>
      <c r="D718">
        <v>1414511307</v>
      </c>
      <c r="E718" s="10">
        <f t="shared" si="23"/>
        <v>41940.658645833333</v>
      </c>
    </row>
    <row r="719" spans="1:5" x14ac:dyDescent="0.2">
      <c r="A719">
        <v>1409949002</v>
      </c>
      <c r="B719" s="10">
        <f t="shared" si="22"/>
        <v>41887.854189814811</v>
      </c>
      <c r="D719">
        <v>1407357002</v>
      </c>
      <c r="E719" s="10">
        <f t="shared" si="23"/>
        <v>41857.854189814811</v>
      </c>
    </row>
    <row r="720" spans="1:5" x14ac:dyDescent="0.2">
      <c r="A720">
        <v>1487397540</v>
      </c>
      <c r="B720" s="10">
        <f t="shared" si="22"/>
        <v>42784.249305555553</v>
      </c>
      <c r="D720">
        <v>1484684247</v>
      </c>
      <c r="E720" s="10">
        <f t="shared" si="23"/>
        <v>42752.845451388886</v>
      </c>
    </row>
    <row r="721" spans="1:5" x14ac:dyDescent="0.2">
      <c r="A721">
        <v>1456189076</v>
      </c>
      <c r="B721" s="10">
        <f t="shared" si="22"/>
        <v>42423.040231481486</v>
      </c>
      <c r="D721">
        <v>1454979476</v>
      </c>
      <c r="E721" s="10">
        <f t="shared" si="23"/>
        <v>42409.040231481486</v>
      </c>
    </row>
    <row r="722" spans="1:5" x14ac:dyDescent="0.2">
      <c r="A722">
        <v>1327851291</v>
      </c>
      <c r="B722" s="10">
        <f t="shared" si="22"/>
        <v>40937.649201388893</v>
      </c>
      <c r="D722">
        <v>1325432091</v>
      </c>
      <c r="E722" s="10">
        <f t="shared" si="23"/>
        <v>40909.649201388893</v>
      </c>
    </row>
    <row r="723" spans="1:5" x14ac:dyDescent="0.2">
      <c r="A723">
        <v>1406900607</v>
      </c>
      <c r="B723" s="10">
        <f t="shared" si="22"/>
        <v>41852.571840277778</v>
      </c>
      <c r="D723">
        <v>1403012607</v>
      </c>
      <c r="E723" s="10">
        <f t="shared" si="23"/>
        <v>41807.571840277778</v>
      </c>
    </row>
    <row r="724" spans="1:5" x14ac:dyDescent="0.2">
      <c r="A724">
        <v>1333909178</v>
      </c>
      <c r="B724" s="10">
        <f t="shared" si="22"/>
        <v>41007.76363425926</v>
      </c>
      <c r="D724">
        <v>1331320778</v>
      </c>
      <c r="E724" s="10">
        <f t="shared" si="23"/>
        <v>40977.805300925924</v>
      </c>
    </row>
    <row r="725" spans="1:5" x14ac:dyDescent="0.2">
      <c r="A725">
        <v>1438228740</v>
      </c>
      <c r="B725" s="10">
        <f t="shared" si="22"/>
        <v>42215.165972222225</v>
      </c>
      <c r="D725">
        <v>1435606549</v>
      </c>
      <c r="E725" s="10">
        <f t="shared" si="23"/>
        <v>42184.81653935185</v>
      </c>
    </row>
    <row r="726" spans="1:5" x14ac:dyDescent="0.2">
      <c r="A726">
        <v>1309447163</v>
      </c>
      <c r="B726" s="10">
        <f t="shared" si="22"/>
        <v>40724.638460648144</v>
      </c>
      <c r="D726">
        <v>1306855163</v>
      </c>
      <c r="E726" s="10">
        <f t="shared" si="23"/>
        <v>40694.638460648144</v>
      </c>
    </row>
    <row r="727" spans="1:5" x14ac:dyDescent="0.2">
      <c r="A727">
        <v>1450018912</v>
      </c>
      <c r="B727" s="10">
        <f t="shared" si="22"/>
        <v>42351.626296296294</v>
      </c>
      <c r="D727">
        <v>1447426912</v>
      </c>
      <c r="E727" s="10">
        <f t="shared" si="23"/>
        <v>42321.626296296294</v>
      </c>
    </row>
    <row r="728" spans="1:5" x14ac:dyDescent="0.2">
      <c r="A728">
        <v>1365728487</v>
      </c>
      <c r="B728" s="10">
        <f t="shared" si="22"/>
        <v>41376.042673611111</v>
      </c>
      <c r="D728">
        <v>1363136487</v>
      </c>
      <c r="E728" s="10">
        <f t="shared" si="23"/>
        <v>41346.042673611111</v>
      </c>
    </row>
    <row r="729" spans="1:5" x14ac:dyDescent="0.2">
      <c r="A729">
        <v>1358198400</v>
      </c>
      <c r="B729" s="10">
        <f t="shared" si="22"/>
        <v>41288.888888888891</v>
      </c>
      <c r="D729">
        <v>1354580949</v>
      </c>
      <c r="E729" s="10">
        <f t="shared" si="23"/>
        <v>41247.020243055558</v>
      </c>
    </row>
    <row r="730" spans="1:5" x14ac:dyDescent="0.2">
      <c r="A730">
        <v>1313957157</v>
      </c>
      <c r="B730" s="10">
        <f t="shared" si="22"/>
        <v>40776.837465277778</v>
      </c>
      <c r="D730">
        <v>1310069157</v>
      </c>
      <c r="E730" s="10">
        <f t="shared" si="23"/>
        <v>40731.837465277778</v>
      </c>
    </row>
    <row r="731" spans="1:5" x14ac:dyDescent="0.2">
      <c r="A731">
        <v>1348028861</v>
      </c>
      <c r="B731" s="10">
        <f t="shared" si="22"/>
        <v>41171.185891203706</v>
      </c>
      <c r="D731">
        <v>1342844861</v>
      </c>
      <c r="E731" s="10">
        <f t="shared" si="23"/>
        <v>41111.185891203706</v>
      </c>
    </row>
    <row r="732" spans="1:5" x14ac:dyDescent="0.2">
      <c r="A732">
        <v>1323280391</v>
      </c>
      <c r="B732" s="10">
        <f t="shared" si="22"/>
        <v>40884.745266203703</v>
      </c>
      <c r="D732">
        <v>1320688391</v>
      </c>
      <c r="E732" s="10">
        <f t="shared" si="23"/>
        <v>40854.745266203703</v>
      </c>
    </row>
    <row r="733" spans="1:5" x14ac:dyDescent="0.2">
      <c r="A733">
        <v>1327212000</v>
      </c>
      <c r="B733" s="10">
        <f t="shared" si="22"/>
        <v>40930.25</v>
      </c>
      <c r="D733">
        <v>1322852747</v>
      </c>
      <c r="E733" s="10">
        <f t="shared" si="23"/>
        <v>40879.795682870368</v>
      </c>
    </row>
    <row r="734" spans="1:5" x14ac:dyDescent="0.2">
      <c r="A734">
        <v>1380449461</v>
      </c>
      <c r="B734" s="10">
        <f t="shared" si="22"/>
        <v>41546.424317129626</v>
      </c>
      <c r="D734">
        <v>1375265461</v>
      </c>
      <c r="E734" s="10">
        <f t="shared" si="23"/>
        <v>41486.424317129626</v>
      </c>
    </row>
    <row r="735" spans="1:5" x14ac:dyDescent="0.2">
      <c r="A735">
        <v>1387533892</v>
      </c>
      <c r="B735" s="10">
        <f t="shared" si="22"/>
        <v>41628.420046296298</v>
      </c>
      <c r="D735">
        <v>1384941892</v>
      </c>
      <c r="E735" s="10">
        <f t="shared" si="23"/>
        <v>41598.420046296298</v>
      </c>
    </row>
    <row r="736" spans="1:5" x14ac:dyDescent="0.2">
      <c r="A736">
        <v>1431147600</v>
      </c>
      <c r="B736" s="10">
        <f t="shared" si="22"/>
        <v>42133.208333333328</v>
      </c>
      <c r="D736">
        <v>1428465420</v>
      </c>
      <c r="E736" s="10">
        <f t="shared" si="23"/>
        <v>42102.164583333331</v>
      </c>
    </row>
    <row r="737" spans="1:5" x14ac:dyDescent="0.2">
      <c r="A737">
        <v>1417653540</v>
      </c>
      <c r="B737" s="10">
        <f t="shared" si="22"/>
        <v>41977.027083333334</v>
      </c>
      <c r="D737">
        <v>1414975346</v>
      </c>
      <c r="E737" s="10">
        <f t="shared" si="23"/>
        <v>41946.029467592591</v>
      </c>
    </row>
    <row r="738" spans="1:5" x14ac:dyDescent="0.2">
      <c r="A738">
        <v>1385009940</v>
      </c>
      <c r="B738" s="10">
        <f t="shared" si="22"/>
        <v>41599.207638888889</v>
      </c>
      <c r="D738">
        <v>1383327440</v>
      </c>
      <c r="E738" s="10">
        <f t="shared" si="23"/>
        <v>41579.734259259261</v>
      </c>
    </row>
    <row r="739" spans="1:5" x14ac:dyDescent="0.2">
      <c r="A739">
        <v>1392408000</v>
      </c>
      <c r="B739" s="10">
        <f t="shared" si="22"/>
        <v>41684.833333333336</v>
      </c>
      <c r="D739">
        <v>1390890987</v>
      </c>
      <c r="E739" s="10">
        <f t="shared" si="23"/>
        <v>41667.275312500002</v>
      </c>
    </row>
    <row r="740" spans="1:5" x14ac:dyDescent="0.2">
      <c r="A740">
        <v>1417409940</v>
      </c>
      <c r="B740" s="10">
        <f t="shared" si="22"/>
        <v>41974.207638888889</v>
      </c>
      <c r="D740">
        <v>1414765794</v>
      </c>
      <c r="E740" s="10">
        <f t="shared" si="23"/>
        <v>41943.604097222225</v>
      </c>
    </row>
    <row r="741" spans="1:5" x14ac:dyDescent="0.2">
      <c r="A741">
        <v>1407758629</v>
      </c>
      <c r="B741" s="10">
        <f t="shared" si="22"/>
        <v>41862.502650462964</v>
      </c>
      <c r="D741">
        <v>1404907429</v>
      </c>
      <c r="E741" s="10">
        <f t="shared" si="23"/>
        <v>41829.502650462964</v>
      </c>
    </row>
    <row r="742" spans="1:5" x14ac:dyDescent="0.2">
      <c r="A742">
        <v>1434857482</v>
      </c>
      <c r="B742" s="10">
        <f t="shared" si="22"/>
        <v>42176.146782407406</v>
      </c>
      <c r="D742">
        <v>1433647882</v>
      </c>
      <c r="E742" s="10">
        <f t="shared" si="23"/>
        <v>42162.146782407406</v>
      </c>
    </row>
    <row r="743" spans="1:5" x14ac:dyDescent="0.2">
      <c r="A743">
        <v>1370964806</v>
      </c>
      <c r="B743" s="10">
        <f t="shared" si="22"/>
        <v>41436.648217592592</v>
      </c>
      <c r="D743">
        <v>1367940806</v>
      </c>
      <c r="E743" s="10">
        <f t="shared" si="23"/>
        <v>41401.648217592592</v>
      </c>
    </row>
    <row r="744" spans="1:5" x14ac:dyDescent="0.2">
      <c r="A744">
        <v>1395435712</v>
      </c>
      <c r="B744" s="10">
        <f t="shared" si="22"/>
        <v>41719.876296296294</v>
      </c>
      <c r="D744">
        <v>1392847312</v>
      </c>
      <c r="E744" s="10">
        <f t="shared" si="23"/>
        <v>41689.917962962965</v>
      </c>
    </row>
    <row r="745" spans="1:5" x14ac:dyDescent="0.2">
      <c r="A745">
        <v>1334610000</v>
      </c>
      <c r="B745" s="10">
        <f t="shared" si="22"/>
        <v>41015.875</v>
      </c>
      <c r="D745">
        <v>1332435685</v>
      </c>
      <c r="E745" s="10">
        <f t="shared" si="23"/>
        <v>40990.709317129629</v>
      </c>
    </row>
    <row r="746" spans="1:5" x14ac:dyDescent="0.2">
      <c r="A746">
        <v>1355439503</v>
      </c>
      <c r="B746" s="10">
        <f t="shared" si="22"/>
        <v>41256.95721064815</v>
      </c>
      <c r="D746">
        <v>1352847503</v>
      </c>
      <c r="E746" s="10">
        <f t="shared" si="23"/>
        <v>41226.95721064815</v>
      </c>
    </row>
    <row r="747" spans="1:5" x14ac:dyDescent="0.2">
      <c r="A747">
        <v>1367588645</v>
      </c>
      <c r="B747" s="10">
        <f t="shared" si="22"/>
        <v>41397.572280092594</v>
      </c>
      <c r="D747">
        <v>1364996645</v>
      </c>
      <c r="E747" s="10">
        <f t="shared" si="23"/>
        <v>41367.572280092594</v>
      </c>
    </row>
    <row r="748" spans="1:5" x14ac:dyDescent="0.2">
      <c r="A748">
        <v>1348372740</v>
      </c>
      <c r="B748" s="10">
        <f t="shared" si="22"/>
        <v>41175.165972222225</v>
      </c>
      <c r="D748">
        <v>1346806909</v>
      </c>
      <c r="E748" s="10">
        <f t="shared" si="23"/>
        <v>41157.042928240742</v>
      </c>
    </row>
    <row r="749" spans="1:5" x14ac:dyDescent="0.2">
      <c r="A749">
        <v>1421319240</v>
      </c>
      <c r="B749" s="10">
        <f t="shared" si="22"/>
        <v>42019.454166666663</v>
      </c>
      <c r="D749">
        <v>1418649019</v>
      </c>
      <c r="E749" s="10">
        <f t="shared" si="23"/>
        <v>41988.548831018517</v>
      </c>
    </row>
    <row r="750" spans="1:5" x14ac:dyDescent="0.2">
      <c r="A750">
        <v>1407701966</v>
      </c>
      <c r="B750" s="10">
        <f t="shared" si="22"/>
        <v>41861.846828703703</v>
      </c>
      <c r="D750">
        <v>1405109966</v>
      </c>
      <c r="E750" s="10">
        <f t="shared" si="23"/>
        <v>41831.846828703703</v>
      </c>
    </row>
    <row r="751" spans="1:5" x14ac:dyDescent="0.2">
      <c r="A751">
        <v>1485642930</v>
      </c>
      <c r="B751" s="10">
        <f t="shared" si="22"/>
        <v>42763.94131944445</v>
      </c>
      <c r="D751">
        <v>1483050930</v>
      </c>
      <c r="E751" s="10">
        <f t="shared" si="23"/>
        <v>42733.94131944445</v>
      </c>
    </row>
    <row r="752" spans="1:5" x14ac:dyDescent="0.2">
      <c r="A752">
        <v>1361739872</v>
      </c>
      <c r="B752" s="10">
        <f t="shared" si="22"/>
        <v>41329.878148148149</v>
      </c>
      <c r="D752">
        <v>1359147872</v>
      </c>
      <c r="E752" s="10">
        <f t="shared" si="23"/>
        <v>41299.878148148149</v>
      </c>
    </row>
    <row r="753" spans="1:5" x14ac:dyDescent="0.2">
      <c r="A753">
        <v>1312470475</v>
      </c>
      <c r="B753" s="10">
        <f t="shared" si="22"/>
        <v>40759.630497685182</v>
      </c>
      <c r="D753">
        <v>1308496075</v>
      </c>
      <c r="E753" s="10">
        <f t="shared" si="23"/>
        <v>40713.630497685182</v>
      </c>
    </row>
    <row r="754" spans="1:5" x14ac:dyDescent="0.2">
      <c r="A754">
        <v>1476615600</v>
      </c>
      <c r="B754" s="10">
        <f t="shared" si="22"/>
        <v>42659.458333333328</v>
      </c>
      <c r="D754">
        <v>1474884417</v>
      </c>
      <c r="E754" s="10">
        <f t="shared" si="23"/>
        <v>42639.421493055561</v>
      </c>
    </row>
    <row r="755" spans="1:5" x14ac:dyDescent="0.2">
      <c r="A755">
        <v>1423922991</v>
      </c>
      <c r="B755" s="10">
        <f t="shared" si="22"/>
        <v>42049.590173611112</v>
      </c>
      <c r="D755">
        <v>1421330991</v>
      </c>
      <c r="E755" s="10">
        <f t="shared" si="23"/>
        <v>42019.590173611112</v>
      </c>
    </row>
    <row r="756" spans="1:5" x14ac:dyDescent="0.2">
      <c r="A756">
        <v>1357408721</v>
      </c>
      <c r="B756" s="10">
        <f t="shared" si="22"/>
        <v>41279.749085648145</v>
      </c>
      <c r="D756">
        <v>1354816721</v>
      </c>
      <c r="E756" s="10">
        <f t="shared" si="23"/>
        <v>41249.749085648145</v>
      </c>
    </row>
    <row r="757" spans="1:5" x14ac:dyDescent="0.2">
      <c r="A757">
        <v>1369010460</v>
      </c>
      <c r="B757" s="10">
        <f t="shared" si="22"/>
        <v>41414.02847222222</v>
      </c>
      <c r="D757">
        <v>1366381877</v>
      </c>
      <c r="E757" s="10">
        <f t="shared" si="23"/>
        <v>41383.605057870373</v>
      </c>
    </row>
    <row r="758" spans="1:5" x14ac:dyDescent="0.2">
      <c r="A758">
        <v>1303147459</v>
      </c>
      <c r="B758" s="10">
        <f t="shared" si="22"/>
        <v>40651.725219907406</v>
      </c>
      <c r="D758">
        <v>1297880659</v>
      </c>
      <c r="E758" s="10">
        <f t="shared" si="23"/>
        <v>40590.766886574071</v>
      </c>
    </row>
    <row r="759" spans="1:5" x14ac:dyDescent="0.2">
      <c r="A759">
        <v>1354756714</v>
      </c>
      <c r="B759" s="10">
        <f t="shared" si="22"/>
        <v>41249.054560185185</v>
      </c>
      <c r="D759">
        <v>1353547114</v>
      </c>
      <c r="E759" s="10">
        <f t="shared" si="23"/>
        <v>41235.054560185185</v>
      </c>
    </row>
    <row r="760" spans="1:5" x14ac:dyDescent="0.2">
      <c r="A760">
        <v>1286568268</v>
      </c>
      <c r="B760" s="10">
        <f t="shared" si="22"/>
        <v>40459.836435185185</v>
      </c>
      <c r="D760">
        <v>1283976268</v>
      </c>
      <c r="E760" s="10">
        <f t="shared" si="23"/>
        <v>40429.836435185185</v>
      </c>
    </row>
    <row r="761" spans="1:5" x14ac:dyDescent="0.2">
      <c r="A761">
        <v>1404892539</v>
      </c>
      <c r="B761" s="10">
        <f t="shared" si="22"/>
        <v>41829.330312500002</v>
      </c>
      <c r="D761">
        <v>1401436539</v>
      </c>
      <c r="E761" s="10">
        <f t="shared" si="23"/>
        <v>41789.330312500002</v>
      </c>
    </row>
    <row r="762" spans="1:5" x14ac:dyDescent="0.2">
      <c r="A762">
        <v>1480188013</v>
      </c>
      <c r="B762" s="10">
        <f t="shared" si="22"/>
        <v>42700.805706018524</v>
      </c>
      <c r="D762">
        <v>1477592413</v>
      </c>
      <c r="E762" s="10">
        <f t="shared" si="23"/>
        <v>42670.764039351852</v>
      </c>
    </row>
    <row r="763" spans="1:5" x14ac:dyDescent="0.2">
      <c r="A763">
        <v>1391364126</v>
      </c>
      <c r="B763" s="10">
        <f t="shared" si="22"/>
        <v>41672.751458333332</v>
      </c>
      <c r="D763">
        <v>1388772126</v>
      </c>
      <c r="E763" s="10">
        <f t="shared" si="23"/>
        <v>41642.751458333332</v>
      </c>
    </row>
    <row r="764" spans="1:5" x14ac:dyDescent="0.2">
      <c r="A764">
        <v>1480831200</v>
      </c>
      <c r="B764" s="10">
        <f t="shared" si="22"/>
        <v>42708.25</v>
      </c>
      <c r="D764">
        <v>1479328570</v>
      </c>
      <c r="E764" s="10">
        <f t="shared" si="23"/>
        <v>42690.858449074076</v>
      </c>
    </row>
    <row r="765" spans="1:5" x14ac:dyDescent="0.2">
      <c r="A765">
        <v>1376563408</v>
      </c>
      <c r="B765" s="10">
        <f t="shared" si="22"/>
        <v>41501.446851851855</v>
      </c>
      <c r="D765">
        <v>1373971408</v>
      </c>
      <c r="E765" s="10">
        <f t="shared" si="23"/>
        <v>41471.446851851855</v>
      </c>
    </row>
    <row r="766" spans="1:5" x14ac:dyDescent="0.2">
      <c r="A766">
        <v>1441858161</v>
      </c>
      <c r="B766" s="10">
        <f t="shared" si="22"/>
        <v>42257.173159722224</v>
      </c>
      <c r="D766">
        <v>1439266161</v>
      </c>
      <c r="E766" s="10">
        <f t="shared" si="23"/>
        <v>42227.173159722224</v>
      </c>
    </row>
    <row r="767" spans="1:5" x14ac:dyDescent="0.2">
      <c r="A767">
        <v>1413723684</v>
      </c>
      <c r="B767" s="10">
        <f t="shared" si="22"/>
        <v>41931.542638888888</v>
      </c>
      <c r="D767">
        <v>1411131684</v>
      </c>
      <c r="E767" s="10">
        <f t="shared" si="23"/>
        <v>41901.542638888888</v>
      </c>
    </row>
    <row r="768" spans="1:5" x14ac:dyDescent="0.2">
      <c r="A768">
        <v>1424112483</v>
      </c>
      <c r="B768" s="10">
        <f t="shared" si="22"/>
        <v>42051.783368055556</v>
      </c>
      <c r="D768">
        <v>1421520483</v>
      </c>
      <c r="E768" s="10">
        <f t="shared" si="23"/>
        <v>42021.783368055556</v>
      </c>
    </row>
    <row r="769" spans="1:5" x14ac:dyDescent="0.2">
      <c r="A769">
        <v>1432178810</v>
      </c>
      <c r="B769" s="10">
        <f t="shared" si="22"/>
        <v>42145.143634259264</v>
      </c>
      <c r="D769">
        <v>1429586810</v>
      </c>
      <c r="E769" s="10">
        <f t="shared" si="23"/>
        <v>42115.143634259264</v>
      </c>
    </row>
    <row r="770" spans="1:5" x14ac:dyDescent="0.2">
      <c r="A770">
        <v>1387169890</v>
      </c>
      <c r="B770" s="10">
        <f t="shared" si="22"/>
        <v>41624.207060185188</v>
      </c>
      <c r="D770">
        <v>1384577890</v>
      </c>
      <c r="E770" s="10">
        <f t="shared" si="23"/>
        <v>41594.207060185188</v>
      </c>
    </row>
    <row r="771" spans="1:5" x14ac:dyDescent="0.2">
      <c r="A771">
        <v>1388102094</v>
      </c>
      <c r="B771" s="10">
        <f t="shared" ref="B771:B834" si="24">(A771/86400)+25569</f>
        <v>41634.996458333335</v>
      </c>
      <c r="D771">
        <v>1385510094</v>
      </c>
      <c r="E771" s="10">
        <f t="shared" ref="E771:E834" si="25">(D771/86400) + 25569</f>
        <v>41604.996458333335</v>
      </c>
    </row>
    <row r="772" spans="1:5" x14ac:dyDescent="0.2">
      <c r="A772">
        <v>1361750369</v>
      </c>
      <c r="B772" s="10">
        <f t="shared" si="24"/>
        <v>41329.9996412037</v>
      </c>
      <c r="D772">
        <v>1358294369</v>
      </c>
      <c r="E772" s="10">
        <f t="shared" si="25"/>
        <v>41289.9996412037</v>
      </c>
    </row>
    <row r="773" spans="1:5" x14ac:dyDescent="0.2">
      <c r="A773">
        <v>1454183202</v>
      </c>
      <c r="B773" s="10">
        <f t="shared" si="24"/>
        <v>42399.824097222227</v>
      </c>
      <c r="D773">
        <v>1449863202</v>
      </c>
      <c r="E773" s="10">
        <f t="shared" si="25"/>
        <v>42349.824097222227</v>
      </c>
    </row>
    <row r="774" spans="1:5" x14ac:dyDescent="0.2">
      <c r="A774">
        <v>1257047940</v>
      </c>
      <c r="B774" s="10">
        <f t="shared" si="24"/>
        <v>40118.165972222225</v>
      </c>
      <c r="D774">
        <v>1252718519</v>
      </c>
      <c r="E774" s="10">
        <f t="shared" si="25"/>
        <v>40068.056932870371</v>
      </c>
    </row>
    <row r="775" spans="1:5" x14ac:dyDescent="0.2">
      <c r="A775">
        <v>1431298860</v>
      </c>
      <c r="B775" s="10">
        <f t="shared" si="24"/>
        <v>42134.959027777775</v>
      </c>
      <c r="D775">
        <v>1428341985</v>
      </c>
      <c r="E775" s="10">
        <f t="shared" si="25"/>
        <v>42100.735937500001</v>
      </c>
    </row>
    <row r="776" spans="1:5" x14ac:dyDescent="0.2">
      <c r="A776">
        <v>1393181018</v>
      </c>
      <c r="B776" s="10">
        <f t="shared" si="24"/>
        <v>41693.780300925922</v>
      </c>
      <c r="D776">
        <v>1390589018</v>
      </c>
      <c r="E776" s="10">
        <f t="shared" si="25"/>
        <v>41663.780300925922</v>
      </c>
    </row>
    <row r="777" spans="1:5" x14ac:dyDescent="0.2">
      <c r="A777">
        <v>1323998795</v>
      </c>
      <c r="B777" s="10">
        <f t="shared" si="24"/>
        <v>40893.060127314813</v>
      </c>
      <c r="D777">
        <v>1321406795</v>
      </c>
      <c r="E777" s="10">
        <f t="shared" si="25"/>
        <v>40863.060127314813</v>
      </c>
    </row>
    <row r="778" spans="1:5" x14ac:dyDescent="0.2">
      <c r="A778">
        <v>1444539600</v>
      </c>
      <c r="B778" s="10">
        <f t="shared" si="24"/>
        <v>42288.208333333328</v>
      </c>
      <c r="D778">
        <v>1441297645</v>
      </c>
      <c r="E778" s="10">
        <f t="shared" si="25"/>
        <v>42250.685706018514</v>
      </c>
    </row>
    <row r="779" spans="1:5" x14ac:dyDescent="0.2">
      <c r="A779">
        <v>1375313577</v>
      </c>
      <c r="B779" s="10">
        <f t="shared" si="24"/>
        <v>41486.981215277774</v>
      </c>
      <c r="D779">
        <v>1372721577</v>
      </c>
      <c r="E779" s="10">
        <f t="shared" si="25"/>
        <v>41456.981215277774</v>
      </c>
    </row>
    <row r="780" spans="1:5" x14ac:dyDescent="0.2">
      <c r="A780">
        <v>1398876680</v>
      </c>
      <c r="B780" s="10">
        <f t="shared" si="24"/>
        <v>41759.702314814815</v>
      </c>
      <c r="D780">
        <v>1396284680</v>
      </c>
      <c r="E780" s="10">
        <f t="shared" si="25"/>
        <v>41729.702314814815</v>
      </c>
    </row>
    <row r="781" spans="1:5" x14ac:dyDescent="0.2">
      <c r="A781">
        <v>1287115200</v>
      </c>
      <c r="B781" s="10">
        <f t="shared" si="24"/>
        <v>40466.166666666664</v>
      </c>
      <c r="D781">
        <v>1284567905</v>
      </c>
      <c r="E781" s="10">
        <f t="shared" si="25"/>
        <v>40436.68408564815</v>
      </c>
    </row>
    <row r="782" spans="1:5" x14ac:dyDescent="0.2">
      <c r="A782">
        <v>1304439025</v>
      </c>
      <c r="B782" s="10">
        <f t="shared" si="24"/>
        <v>40666.673900462964</v>
      </c>
      <c r="D782">
        <v>1301847025</v>
      </c>
      <c r="E782" s="10">
        <f t="shared" si="25"/>
        <v>40636.673900462964</v>
      </c>
    </row>
    <row r="783" spans="1:5" x14ac:dyDescent="0.2">
      <c r="A783">
        <v>1370649674</v>
      </c>
      <c r="B783" s="10">
        <f t="shared" si="24"/>
        <v>41433.000856481478</v>
      </c>
      <c r="D783">
        <v>1368057674</v>
      </c>
      <c r="E783" s="10">
        <f t="shared" si="25"/>
        <v>41403.000856481478</v>
      </c>
    </row>
    <row r="784" spans="1:5" x14ac:dyDescent="0.2">
      <c r="A784">
        <v>1345918302</v>
      </c>
      <c r="B784" s="10">
        <f t="shared" si="24"/>
        <v>41146.758125</v>
      </c>
      <c r="D784">
        <v>1343326302</v>
      </c>
      <c r="E784" s="10">
        <f t="shared" si="25"/>
        <v>41116.758125</v>
      </c>
    </row>
    <row r="785" spans="1:5" x14ac:dyDescent="0.2">
      <c r="A785">
        <v>1335564000</v>
      </c>
      <c r="B785" s="10">
        <f t="shared" si="24"/>
        <v>41026.916666666664</v>
      </c>
      <c r="D785">
        <v>1332182049</v>
      </c>
      <c r="E785" s="10">
        <f t="shared" si="25"/>
        <v>40987.773715277777</v>
      </c>
    </row>
    <row r="786" spans="1:5" x14ac:dyDescent="0.2">
      <c r="A786">
        <v>1395023719</v>
      </c>
      <c r="B786" s="10">
        <f t="shared" si="24"/>
        <v>41715.107858796298</v>
      </c>
      <c r="D786">
        <v>1391571319</v>
      </c>
      <c r="E786" s="10">
        <f t="shared" si="25"/>
        <v>41675.149525462963</v>
      </c>
    </row>
    <row r="787" spans="1:5" x14ac:dyDescent="0.2">
      <c r="A787">
        <v>1362060915</v>
      </c>
      <c r="B787" s="10">
        <f t="shared" si="24"/>
        <v>41333.593923611115</v>
      </c>
      <c r="D787">
        <v>1359468915</v>
      </c>
      <c r="E787" s="10">
        <f t="shared" si="25"/>
        <v>41303.593923611115</v>
      </c>
    </row>
    <row r="788" spans="1:5" x14ac:dyDescent="0.2">
      <c r="A788">
        <v>1336751220</v>
      </c>
      <c r="B788" s="10">
        <f t="shared" si="24"/>
        <v>41040.657638888893</v>
      </c>
      <c r="D788">
        <v>1331774434</v>
      </c>
      <c r="E788" s="10">
        <f t="shared" si="25"/>
        <v>40983.055949074071</v>
      </c>
    </row>
    <row r="789" spans="1:5" x14ac:dyDescent="0.2">
      <c r="A789">
        <v>1383318226</v>
      </c>
      <c r="B789" s="10">
        <f t="shared" si="24"/>
        <v>41579.627615740741</v>
      </c>
      <c r="D789">
        <v>1380726226</v>
      </c>
      <c r="E789" s="10">
        <f t="shared" si="25"/>
        <v>41549.627615740741</v>
      </c>
    </row>
    <row r="790" spans="1:5" x14ac:dyDescent="0.2">
      <c r="A790">
        <v>1341633540</v>
      </c>
      <c r="B790" s="10">
        <f t="shared" si="24"/>
        <v>41097.165972222225</v>
      </c>
      <c r="D790">
        <v>1338336588</v>
      </c>
      <c r="E790" s="10">
        <f t="shared" si="25"/>
        <v>41059.006805555553</v>
      </c>
    </row>
    <row r="791" spans="1:5" x14ac:dyDescent="0.2">
      <c r="A791">
        <v>1358755140</v>
      </c>
      <c r="B791" s="10">
        <f t="shared" si="24"/>
        <v>41295.332638888889</v>
      </c>
      <c r="D791">
        <v>1357187280</v>
      </c>
      <c r="E791" s="10">
        <f t="shared" si="25"/>
        <v>41277.186111111107</v>
      </c>
    </row>
    <row r="792" spans="1:5" x14ac:dyDescent="0.2">
      <c r="A792">
        <v>1359680939</v>
      </c>
      <c r="B792" s="10">
        <f t="shared" si="24"/>
        <v>41306.047905092593</v>
      </c>
      <c r="D792">
        <v>1357088939</v>
      </c>
      <c r="E792" s="10">
        <f t="shared" si="25"/>
        <v>41276.047905092593</v>
      </c>
    </row>
    <row r="793" spans="1:5" x14ac:dyDescent="0.2">
      <c r="A793">
        <v>1384322340</v>
      </c>
      <c r="B793" s="10">
        <f t="shared" si="24"/>
        <v>41591.249305555553</v>
      </c>
      <c r="D793">
        <v>1381430646</v>
      </c>
      <c r="E793" s="10">
        <f t="shared" si="25"/>
        <v>41557.780624999999</v>
      </c>
    </row>
    <row r="794" spans="1:5" x14ac:dyDescent="0.2">
      <c r="A794">
        <v>1383861483</v>
      </c>
      <c r="B794" s="10">
        <f t="shared" si="24"/>
        <v>41585.915312500001</v>
      </c>
      <c r="D794">
        <v>1381265883</v>
      </c>
      <c r="E794" s="10">
        <f t="shared" si="25"/>
        <v>41555.87364583333</v>
      </c>
    </row>
    <row r="795" spans="1:5" x14ac:dyDescent="0.2">
      <c r="A795">
        <v>1372827540</v>
      </c>
      <c r="B795" s="10">
        <f t="shared" si="24"/>
        <v>41458.207638888889</v>
      </c>
      <c r="D795">
        <v>1371491244</v>
      </c>
      <c r="E795" s="10">
        <f t="shared" si="25"/>
        <v>41442.741249999999</v>
      </c>
    </row>
    <row r="796" spans="1:5" x14ac:dyDescent="0.2">
      <c r="A796">
        <v>1315242360</v>
      </c>
      <c r="B796" s="10">
        <f t="shared" si="24"/>
        <v>40791.712500000001</v>
      </c>
      <c r="D796">
        <v>1310438737</v>
      </c>
      <c r="E796" s="10">
        <f t="shared" si="25"/>
        <v>40736.115011574075</v>
      </c>
    </row>
    <row r="797" spans="1:5" x14ac:dyDescent="0.2">
      <c r="A797">
        <v>1333774740</v>
      </c>
      <c r="B797" s="10">
        <f t="shared" si="24"/>
        <v>41006.207638888889</v>
      </c>
      <c r="D797">
        <v>1330094566</v>
      </c>
      <c r="E797" s="10">
        <f t="shared" si="25"/>
        <v>40963.613032407404</v>
      </c>
    </row>
    <row r="798" spans="1:5" x14ac:dyDescent="0.2">
      <c r="A798">
        <v>1379279400</v>
      </c>
      <c r="B798" s="10">
        <f t="shared" si="24"/>
        <v>41532.881944444445</v>
      </c>
      <c r="D798">
        <v>1376687485</v>
      </c>
      <c r="E798" s="10">
        <f t="shared" si="25"/>
        <v>41502.882928240739</v>
      </c>
    </row>
    <row r="799" spans="1:5" x14ac:dyDescent="0.2">
      <c r="A799">
        <v>1335672000</v>
      </c>
      <c r="B799" s="10">
        <f t="shared" si="24"/>
        <v>41028.166666666664</v>
      </c>
      <c r="D799">
        <v>1332978688</v>
      </c>
      <c r="E799" s="10">
        <f t="shared" si="25"/>
        <v>40996.994074074071</v>
      </c>
    </row>
    <row r="800" spans="1:5" x14ac:dyDescent="0.2">
      <c r="A800">
        <v>1412086187</v>
      </c>
      <c r="B800" s="10">
        <f t="shared" si="24"/>
        <v>41912.590127314819</v>
      </c>
      <c r="D800">
        <v>1409494187</v>
      </c>
      <c r="E800" s="10">
        <f t="shared" si="25"/>
        <v>41882.590127314819</v>
      </c>
    </row>
    <row r="801" spans="1:5" x14ac:dyDescent="0.2">
      <c r="A801">
        <v>1335542446</v>
      </c>
      <c r="B801" s="10">
        <f t="shared" si="24"/>
        <v>41026.667199074072</v>
      </c>
      <c r="D801">
        <v>1332950446</v>
      </c>
      <c r="E801" s="10">
        <f t="shared" si="25"/>
        <v>40996.667199074072</v>
      </c>
    </row>
    <row r="802" spans="1:5" x14ac:dyDescent="0.2">
      <c r="A802">
        <v>1410431054</v>
      </c>
      <c r="B802" s="10">
        <f t="shared" si="24"/>
        <v>41893.433495370373</v>
      </c>
      <c r="D802">
        <v>1407839054</v>
      </c>
      <c r="E802" s="10">
        <f t="shared" si="25"/>
        <v>41863.433495370373</v>
      </c>
    </row>
    <row r="803" spans="1:5" x14ac:dyDescent="0.2">
      <c r="A803">
        <v>1309547120</v>
      </c>
      <c r="B803" s="10">
        <f t="shared" si="24"/>
        <v>40725.795370370368</v>
      </c>
      <c r="D803">
        <v>1306955120</v>
      </c>
      <c r="E803" s="10">
        <f t="shared" si="25"/>
        <v>40695.795370370368</v>
      </c>
    </row>
    <row r="804" spans="1:5" x14ac:dyDescent="0.2">
      <c r="A804">
        <v>1347854700</v>
      </c>
      <c r="B804" s="10">
        <f t="shared" si="24"/>
        <v>41169.170138888891</v>
      </c>
      <c r="D804">
        <v>1343867524</v>
      </c>
      <c r="E804" s="10">
        <f t="shared" si="25"/>
        <v>41123.022268518514</v>
      </c>
    </row>
    <row r="805" spans="1:5" x14ac:dyDescent="0.2">
      <c r="A805">
        <v>1306630800</v>
      </c>
      <c r="B805" s="10">
        <f t="shared" si="24"/>
        <v>40692.041666666664</v>
      </c>
      <c r="D805">
        <v>1304376478</v>
      </c>
      <c r="E805" s="10">
        <f t="shared" si="25"/>
        <v>40665.949976851851</v>
      </c>
    </row>
    <row r="806" spans="1:5" x14ac:dyDescent="0.2">
      <c r="A806">
        <v>1311393540</v>
      </c>
      <c r="B806" s="10">
        <f t="shared" si="24"/>
        <v>40747.165972222225</v>
      </c>
      <c r="D806">
        <v>1309919526</v>
      </c>
      <c r="E806" s="10">
        <f t="shared" si="25"/>
        <v>40730.105624999997</v>
      </c>
    </row>
    <row r="807" spans="1:5" x14ac:dyDescent="0.2">
      <c r="A807">
        <v>1310857200</v>
      </c>
      <c r="B807" s="10">
        <f t="shared" si="24"/>
        <v>40740.958333333336</v>
      </c>
      <c r="D807">
        <v>1306525512</v>
      </c>
      <c r="E807" s="10">
        <f t="shared" si="25"/>
        <v>40690.823055555556</v>
      </c>
    </row>
    <row r="808" spans="1:5" x14ac:dyDescent="0.2">
      <c r="A808">
        <v>1315413339</v>
      </c>
      <c r="B808" s="10">
        <f t="shared" si="24"/>
        <v>40793.691423611112</v>
      </c>
      <c r="D808">
        <v>1312821339</v>
      </c>
      <c r="E808" s="10">
        <f t="shared" si="25"/>
        <v>40763.691423611112</v>
      </c>
    </row>
    <row r="809" spans="1:5" x14ac:dyDescent="0.2">
      <c r="A809">
        <v>1488333600</v>
      </c>
      <c r="B809" s="10">
        <f t="shared" si="24"/>
        <v>42795.083333333328</v>
      </c>
      <c r="D809">
        <v>1485270311</v>
      </c>
      <c r="E809" s="10">
        <f t="shared" si="25"/>
        <v>42759.628599537042</v>
      </c>
    </row>
    <row r="810" spans="1:5" x14ac:dyDescent="0.2">
      <c r="A810">
        <v>1419224340</v>
      </c>
      <c r="B810" s="10">
        <f t="shared" si="24"/>
        <v>41995.207638888889</v>
      </c>
      <c r="D810">
        <v>1416363886</v>
      </c>
      <c r="E810" s="10">
        <f t="shared" si="25"/>
        <v>41962.100532407407</v>
      </c>
    </row>
    <row r="811" spans="1:5" x14ac:dyDescent="0.2">
      <c r="A811">
        <v>1390161630</v>
      </c>
      <c r="B811" s="10">
        <f t="shared" si="24"/>
        <v>41658.833680555559</v>
      </c>
      <c r="D811">
        <v>1387569630</v>
      </c>
      <c r="E811" s="10">
        <f t="shared" si="25"/>
        <v>41628.833680555559</v>
      </c>
    </row>
    <row r="812" spans="1:5" x14ac:dyDescent="0.2">
      <c r="A812">
        <v>1346462462</v>
      </c>
      <c r="B812" s="10">
        <f t="shared" si="24"/>
        <v>41153.056273148148</v>
      </c>
      <c r="D812">
        <v>1343870462</v>
      </c>
      <c r="E812" s="10">
        <f t="shared" si="25"/>
        <v>41123.056273148148</v>
      </c>
    </row>
    <row r="813" spans="1:5" x14ac:dyDescent="0.2">
      <c r="A813">
        <v>1373475120</v>
      </c>
      <c r="B813" s="10">
        <f t="shared" si="24"/>
        <v>41465.702777777777</v>
      </c>
      <c r="D813">
        <v>1371569202</v>
      </c>
      <c r="E813" s="10">
        <f t="shared" si="25"/>
        <v>41443.643541666665</v>
      </c>
    </row>
    <row r="814" spans="1:5" x14ac:dyDescent="0.2">
      <c r="A814">
        <v>1362146280</v>
      </c>
      <c r="B814" s="10">
        <f t="shared" si="24"/>
        <v>41334.581944444442</v>
      </c>
      <c r="D814">
        <v>1357604752</v>
      </c>
      <c r="E814" s="10">
        <f t="shared" si="25"/>
        <v>41282.017962962964</v>
      </c>
    </row>
    <row r="815" spans="1:5" x14ac:dyDescent="0.2">
      <c r="A815">
        <v>1342825365</v>
      </c>
      <c r="B815" s="10">
        <f t="shared" si="24"/>
        <v>41110.960243055553</v>
      </c>
      <c r="D815">
        <v>1340233365</v>
      </c>
      <c r="E815" s="10">
        <f t="shared" si="25"/>
        <v>41080.960243055553</v>
      </c>
    </row>
    <row r="816" spans="1:5" x14ac:dyDescent="0.2">
      <c r="A816">
        <v>1306865040</v>
      </c>
      <c r="B816" s="10">
        <f t="shared" si="24"/>
        <v>40694.75277777778</v>
      </c>
      <c r="D816">
        <v>1305568201</v>
      </c>
      <c r="E816" s="10">
        <f t="shared" si="25"/>
        <v>40679.743067129632</v>
      </c>
    </row>
    <row r="817" spans="1:5" x14ac:dyDescent="0.2">
      <c r="A817">
        <v>1414879303</v>
      </c>
      <c r="B817" s="10">
        <f t="shared" si="24"/>
        <v>41944.917858796296</v>
      </c>
      <c r="D817">
        <v>1412287303</v>
      </c>
      <c r="E817" s="10">
        <f t="shared" si="25"/>
        <v>41914.917858796296</v>
      </c>
    </row>
    <row r="818" spans="1:5" x14ac:dyDescent="0.2">
      <c r="A818">
        <v>1365489000</v>
      </c>
      <c r="B818" s="10">
        <f t="shared" si="24"/>
        <v>41373.270833333336</v>
      </c>
      <c r="D818">
        <v>1362776043</v>
      </c>
      <c r="E818" s="10">
        <f t="shared" si="25"/>
        <v>41341.870868055557</v>
      </c>
    </row>
    <row r="819" spans="1:5" x14ac:dyDescent="0.2">
      <c r="A819">
        <v>1331441940</v>
      </c>
      <c r="B819" s="10">
        <f t="shared" si="24"/>
        <v>40979.207638888889</v>
      </c>
      <c r="D819">
        <v>1326810211</v>
      </c>
      <c r="E819" s="10">
        <f t="shared" si="25"/>
        <v>40925.599664351852</v>
      </c>
    </row>
    <row r="820" spans="1:5" x14ac:dyDescent="0.2">
      <c r="A820">
        <v>1344358860</v>
      </c>
      <c r="B820" s="10">
        <f t="shared" si="24"/>
        <v>41128.709027777775</v>
      </c>
      <c r="D820">
        <v>1343682681</v>
      </c>
      <c r="E820" s="10">
        <f t="shared" si="25"/>
        <v>41120.882881944446</v>
      </c>
    </row>
    <row r="821" spans="1:5" x14ac:dyDescent="0.2">
      <c r="A821">
        <v>1387601040</v>
      </c>
      <c r="B821" s="10">
        <f t="shared" si="24"/>
        <v>41629.197222222225</v>
      </c>
      <c r="D821">
        <v>1386806254</v>
      </c>
      <c r="E821" s="10">
        <f t="shared" si="25"/>
        <v>41619.998310185183</v>
      </c>
    </row>
    <row r="822" spans="1:5" x14ac:dyDescent="0.2">
      <c r="A822">
        <v>1402290000</v>
      </c>
      <c r="B822" s="10">
        <f t="shared" si="24"/>
        <v>41799.208333333336</v>
      </c>
      <c r="D822">
        <v>1399666342</v>
      </c>
      <c r="E822" s="10">
        <f t="shared" si="25"/>
        <v>41768.841921296298</v>
      </c>
    </row>
    <row r="823" spans="1:5" x14ac:dyDescent="0.2">
      <c r="A823">
        <v>1430712060</v>
      </c>
      <c r="B823" s="10">
        <f t="shared" si="24"/>
        <v>42128.167361111111</v>
      </c>
      <c r="D823">
        <v>1427753265</v>
      </c>
      <c r="E823" s="10">
        <f t="shared" si="25"/>
        <v>42093.922048611115</v>
      </c>
    </row>
    <row r="824" spans="1:5" x14ac:dyDescent="0.2">
      <c r="A824">
        <v>1349477050</v>
      </c>
      <c r="B824" s="10">
        <f t="shared" si="24"/>
        <v>41187.947337962964</v>
      </c>
      <c r="D824">
        <v>1346885050</v>
      </c>
      <c r="E824" s="10">
        <f t="shared" si="25"/>
        <v>41157.947337962964</v>
      </c>
    </row>
    <row r="825" spans="1:5" x14ac:dyDescent="0.2">
      <c r="A825">
        <v>1427062852</v>
      </c>
      <c r="B825" s="10">
        <f t="shared" si="24"/>
        <v>42085.931157407409</v>
      </c>
      <c r="D825">
        <v>1424474452</v>
      </c>
      <c r="E825" s="10">
        <f t="shared" si="25"/>
        <v>42055.972824074073</v>
      </c>
    </row>
    <row r="826" spans="1:5" x14ac:dyDescent="0.2">
      <c r="A826">
        <v>1271573940</v>
      </c>
      <c r="B826" s="10">
        <f t="shared" si="24"/>
        <v>40286.290972222225</v>
      </c>
      <c r="D826">
        <v>1268459318</v>
      </c>
      <c r="E826" s="10">
        <f t="shared" si="25"/>
        <v>40250.242106481484</v>
      </c>
    </row>
    <row r="827" spans="1:5" x14ac:dyDescent="0.2">
      <c r="A827">
        <v>1351495284</v>
      </c>
      <c r="B827" s="10">
        <f t="shared" si="24"/>
        <v>41211.306527777779</v>
      </c>
      <c r="D827">
        <v>1349335284</v>
      </c>
      <c r="E827" s="10">
        <f t="shared" si="25"/>
        <v>41186.306527777779</v>
      </c>
    </row>
    <row r="828" spans="1:5" x14ac:dyDescent="0.2">
      <c r="A828">
        <v>1332719730</v>
      </c>
      <c r="B828" s="10">
        <f t="shared" si="24"/>
        <v>40993.996874999997</v>
      </c>
      <c r="D828">
        <v>1330908930</v>
      </c>
      <c r="E828" s="10">
        <f t="shared" si="25"/>
        <v>40973.038541666669</v>
      </c>
    </row>
    <row r="829" spans="1:5" x14ac:dyDescent="0.2">
      <c r="A829">
        <v>1329248940</v>
      </c>
      <c r="B829" s="10">
        <f t="shared" si="24"/>
        <v>40953.825694444444</v>
      </c>
      <c r="D829">
        <v>1326972107</v>
      </c>
      <c r="E829" s="10">
        <f t="shared" si="25"/>
        <v>40927.473460648151</v>
      </c>
    </row>
    <row r="830" spans="1:5" x14ac:dyDescent="0.2">
      <c r="A830">
        <v>1340641440</v>
      </c>
      <c r="B830" s="10">
        <f t="shared" si="24"/>
        <v>41085.683333333334</v>
      </c>
      <c r="D830">
        <v>1339549982</v>
      </c>
      <c r="E830" s="10">
        <f t="shared" si="25"/>
        <v>41073.050717592589</v>
      </c>
    </row>
    <row r="831" spans="1:5" x14ac:dyDescent="0.2">
      <c r="A831">
        <v>1468437240</v>
      </c>
      <c r="B831" s="10">
        <f t="shared" si="24"/>
        <v>42564.801388888889</v>
      </c>
      <c r="D831">
        <v>1463253240</v>
      </c>
      <c r="E831" s="10">
        <f t="shared" si="25"/>
        <v>42504.801388888889</v>
      </c>
    </row>
    <row r="832" spans="1:5" x14ac:dyDescent="0.2">
      <c r="A832">
        <v>1363952225</v>
      </c>
      <c r="B832" s="10">
        <f t="shared" si="24"/>
        <v>41355.484085648146</v>
      </c>
      <c r="D832">
        <v>1361363825</v>
      </c>
      <c r="E832" s="10">
        <f t="shared" si="25"/>
        <v>41325.525752314818</v>
      </c>
    </row>
    <row r="833" spans="1:5" x14ac:dyDescent="0.2">
      <c r="A833">
        <v>1335540694</v>
      </c>
      <c r="B833" s="10">
        <f t="shared" si="24"/>
        <v>41026.646921296298</v>
      </c>
      <c r="D833">
        <v>1332948694</v>
      </c>
      <c r="E833" s="10">
        <f t="shared" si="25"/>
        <v>40996.646921296298</v>
      </c>
    </row>
    <row r="834" spans="1:5" x14ac:dyDescent="0.2">
      <c r="A834">
        <v>1327133580</v>
      </c>
      <c r="B834" s="10">
        <f t="shared" si="24"/>
        <v>40929.342361111107</v>
      </c>
      <c r="D834">
        <v>1321978335</v>
      </c>
      <c r="E834" s="10">
        <f t="shared" si="25"/>
        <v>40869.675173611111</v>
      </c>
    </row>
    <row r="835" spans="1:5" x14ac:dyDescent="0.2">
      <c r="A835">
        <v>1397941475</v>
      </c>
      <c r="B835" s="10">
        <f t="shared" ref="B835:B898" si="26">(A835/86400)+25569</f>
        <v>41748.878182870372</v>
      </c>
      <c r="D835">
        <v>1395349475</v>
      </c>
      <c r="E835" s="10">
        <f t="shared" ref="E835:E898" si="27">(D835/86400) + 25569</f>
        <v>41718.878182870372</v>
      </c>
    </row>
    <row r="836" spans="1:5" x14ac:dyDescent="0.2">
      <c r="A836">
        <v>1372651140</v>
      </c>
      <c r="B836" s="10">
        <f t="shared" si="26"/>
        <v>41456.165972222225</v>
      </c>
      <c r="D836">
        <v>1369770292</v>
      </c>
      <c r="E836" s="10">
        <f t="shared" si="27"/>
        <v>41422.822824074072</v>
      </c>
    </row>
    <row r="837" spans="1:5" x14ac:dyDescent="0.2">
      <c r="A837">
        <v>1337396400</v>
      </c>
      <c r="B837" s="10">
        <f t="shared" si="26"/>
        <v>41048.125</v>
      </c>
      <c r="D837">
        <v>1333709958</v>
      </c>
      <c r="E837" s="10">
        <f t="shared" si="27"/>
        <v>41005.45784722222</v>
      </c>
    </row>
    <row r="838" spans="1:5" x14ac:dyDescent="0.2">
      <c r="A838">
        <v>1381108918</v>
      </c>
      <c r="B838" s="10">
        <f t="shared" si="26"/>
        <v>41554.056921296295</v>
      </c>
      <c r="D838">
        <v>1378516918</v>
      </c>
      <c r="E838" s="10">
        <f t="shared" si="27"/>
        <v>41524.056921296295</v>
      </c>
    </row>
    <row r="839" spans="1:5" x14ac:dyDescent="0.2">
      <c r="A839">
        <v>1398988662</v>
      </c>
      <c r="B839" s="10">
        <f t="shared" si="26"/>
        <v>41760.998402777775</v>
      </c>
      <c r="D839">
        <v>1396396662</v>
      </c>
      <c r="E839" s="10">
        <f t="shared" si="27"/>
        <v>41730.998402777775</v>
      </c>
    </row>
    <row r="840" spans="1:5" x14ac:dyDescent="0.2">
      <c r="A840">
        <v>1326835985</v>
      </c>
      <c r="B840" s="10">
        <f t="shared" si="26"/>
        <v>40925.897974537038</v>
      </c>
      <c r="D840">
        <v>1324243985</v>
      </c>
      <c r="E840" s="10">
        <f t="shared" si="27"/>
        <v>40895.897974537038</v>
      </c>
    </row>
    <row r="841" spans="1:5" x14ac:dyDescent="0.2">
      <c r="A841">
        <v>1348337956</v>
      </c>
      <c r="B841" s="10">
        <f t="shared" si="26"/>
        <v>41174.763379629629</v>
      </c>
      <c r="D841">
        <v>1345745956</v>
      </c>
      <c r="E841" s="10">
        <f t="shared" si="27"/>
        <v>41144.763379629629</v>
      </c>
    </row>
    <row r="842" spans="1:5" x14ac:dyDescent="0.2">
      <c r="A842">
        <v>1474694787</v>
      </c>
      <c r="B842" s="10">
        <f t="shared" si="26"/>
        <v>42637.226701388892</v>
      </c>
      <c r="D842">
        <v>1472102787</v>
      </c>
      <c r="E842" s="10">
        <f t="shared" si="27"/>
        <v>42607.226701388892</v>
      </c>
    </row>
    <row r="843" spans="1:5" x14ac:dyDescent="0.2">
      <c r="A843">
        <v>1415653663</v>
      </c>
      <c r="B843" s="10">
        <f t="shared" si="26"/>
        <v>41953.880358796298</v>
      </c>
      <c r="D843">
        <v>1413058063</v>
      </c>
      <c r="E843" s="10">
        <f t="shared" si="27"/>
        <v>41923.838692129633</v>
      </c>
    </row>
    <row r="844" spans="1:5" x14ac:dyDescent="0.2">
      <c r="A844">
        <v>1381723140</v>
      </c>
      <c r="B844" s="10">
        <f t="shared" si="26"/>
        <v>41561.165972222225</v>
      </c>
      <c r="D844">
        <v>1378735983</v>
      </c>
      <c r="E844" s="10">
        <f t="shared" si="27"/>
        <v>41526.59239583333</v>
      </c>
    </row>
    <row r="845" spans="1:5" x14ac:dyDescent="0.2">
      <c r="A845">
        <v>1481184000</v>
      </c>
      <c r="B845" s="10">
        <f t="shared" si="26"/>
        <v>42712.333333333328</v>
      </c>
      <c r="D845">
        <v>1479708680</v>
      </c>
      <c r="E845" s="10">
        <f t="shared" si="27"/>
        <v>42695.257870370369</v>
      </c>
    </row>
    <row r="846" spans="1:5" x14ac:dyDescent="0.2">
      <c r="A846">
        <v>1414817940</v>
      </c>
      <c r="B846" s="10">
        <f t="shared" si="26"/>
        <v>41944.207638888889</v>
      </c>
      <c r="D846">
        <v>1411489552</v>
      </c>
      <c r="E846" s="10">
        <f t="shared" si="27"/>
        <v>41905.684629629628</v>
      </c>
    </row>
    <row r="847" spans="1:5" x14ac:dyDescent="0.2">
      <c r="A847">
        <v>1473047940</v>
      </c>
      <c r="B847" s="10">
        <f t="shared" si="26"/>
        <v>42618.165972222225</v>
      </c>
      <c r="D847">
        <v>1469595396</v>
      </c>
      <c r="E847" s="10">
        <f t="shared" si="27"/>
        <v>42578.205972222218</v>
      </c>
    </row>
    <row r="848" spans="1:5" x14ac:dyDescent="0.2">
      <c r="A848">
        <v>1394460000</v>
      </c>
      <c r="B848" s="10">
        <f t="shared" si="26"/>
        <v>41708.583333333336</v>
      </c>
      <c r="D848">
        <v>1393233855</v>
      </c>
      <c r="E848" s="10">
        <f t="shared" si="27"/>
        <v>41694.391840277778</v>
      </c>
    </row>
    <row r="849" spans="1:5" x14ac:dyDescent="0.2">
      <c r="A849">
        <v>1436555376</v>
      </c>
      <c r="B849" s="10">
        <f t="shared" si="26"/>
        <v>42195.798333333332</v>
      </c>
      <c r="D849">
        <v>1433963376</v>
      </c>
      <c r="E849" s="10">
        <f t="shared" si="27"/>
        <v>42165.798333333332</v>
      </c>
    </row>
    <row r="850" spans="1:5" x14ac:dyDescent="0.2">
      <c r="A850">
        <v>1429038033</v>
      </c>
      <c r="B850" s="10">
        <f t="shared" si="26"/>
        <v>42108.792048611111</v>
      </c>
      <c r="D850">
        <v>1426446033</v>
      </c>
      <c r="E850" s="10">
        <f t="shared" si="27"/>
        <v>42078.792048611111</v>
      </c>
    </row>
    <row r="851" spans="1:5" x14ac:dyDescent="0.2">
      <c r="A851">
        <v>1426473264</v>
      </c>
      <c r="B851" s="10">
        <f t="shared" si="26"/>
        <v>42079.107222222221</v>
      </c>
      <c r="D851">
        <v>1424057664</v>
      </c>
      <c r="E851" s="10">
        <f t="shared" si="27"/>
        <v>42051.148888888885</v>
      </c>
    </row>
    <row r="852" spans="1:5" x14ac:dyDescent="0.2">
      <c r="A852">
        <v>1461560340</v>
      </c>
      <c r="B852" s="10">
        <f t="shared" si="26"/>
        <v>42485.207638888889</v>
      </c>
      <c r="D852">
        <v>1458762717</v>
      </c>
      <c r="E852" s="10">
        <f t="shared" si="27"/>
        <v>42452.827743055561</v>
      </c>
    </row>
    <row r="853" spans="1:5" x14ac:dyDescent="0.2">
      <c r="A853">
        <v>1469994300</v>
      </c>
      <c r="B853" s="10">
        <f t="shared" si="26"/>
        <v>42582.822916666672</v>
      </c>
      <c r="D853">
        <v>1464815253</v>
      </c>
      <c r="E853" s="10">
        <f t="shared" si="27"/>
        <v>42522.880243055552</v>
      </c>
    </row>
    <row r="854" spans="1:5" x14ac:dyDescent="0.2">
      <c r="A854">
        <v>1477342800</v>
      </c>
      <c r="B854" s="10">
        <f t="shared" si="26"/>
        <v>42667.875</v>
      </c>
      <c r="D854">
        <v>1476386395</v>
      </c>
      <c r="E854" s="10">
        <f t="shared" si="27"/>
        <v>42656.805497685185</v>
      </c>
    </row>
    <row r="855" spans="1:5" x14ac:dyDescent="0.2">
      <c r="A855">
        <v>1424116709</v>
      </c>
      <c r="B855" s="10">
        <f t="shared" si="26"/>
        <v>42051.832280092596</v>
      </c>
      <c r="D855">
        <v>1421524709</v>
      </c>
      <c r="E855" s="10">
        <f t="shared" si="27"/>
        <v>42021.832280092596</v>
      </c>
    </row>
    <row r="856" spans="1:5" x14ac:dyDescent="0.2">
      <c r="A856">
        <v>1482901546</v>
      </c>
      <c r="B856" s="10">
        <f t="shared" si="26"/>
        <v>42732.212337962963</v>
      </c>
      <c r="D856">
        <v>1480309546</v>
      </c>
      <c r="E856" s="10">
        <f t="shared" si="27"/>
        <v>42702.212337962963</v>
      </c>
    </row>
    <row r="857" spans="1:5" x14ac:dyDescent="0.2">
      <c r="A857">
        <v>1469329217</v>
      </c>
      <c r="B857" s="10">
        <f t="shared" si="26"/>
        <v>42575.125196759254</v>
      </c>
      <c r="D857">
        <v>1466737217</v>
      </c>
      <c r="E857" s="10">
        <f t="shared" si="27"/>
        <v>42545.125196759254</v>
      </c>
    </row>
    <row r="858" spans="1:5" x14ac:dyDescent="0.2">
      <c r="A858">
        <v>1477422000</v>
      </c>
      <c r="B858" s="10">
        <f t="shared" si="26"/>
        <v>42668.791666666672</v>
      </c>
      <c r="D858">
        <v>1472282956</v>
      </c>
      <c r="E858" s="10">
        <f t="shared" si="27"/>
        <v>42609.311990740738</v>
      </c>
    </row>
    <row r="859" spans="1:5" x14ac:dyDescent="0.2">
      <c r="A859">
        <v>1448463431</v>
      </c>
      <c r="B859" s="10">
        <f t="shared" si="26"/>
        <v>42333.623043981483</v>
      </c>
      <c r="D859">
        <v>1444831031</v>
      </c>
      <c r="E859" s="10">
        <f t="shared" si="27"/>
        <v>42291.581377314811</v>
      </c>
    </row>
    <row r="860" spans="1:5" x14ac:dyDescent="0.2">
      <c r="A860">
        <v>1429138740</v>
      </c>
      <c r="B860" s="10">
        <f t="shared" si="26"/>
        <v>42109.957638888889</v>
      </c>
      <c r="D860">
        <v>1426528418</v>
      </c>
      <c r="E860" s="10">
        <f t="shared" si="27"/>
        <v>42079.745578703703</v>
      </c>
    </row>
    <row r="861" spans="1:5" x14ac:dyDescent="0.2">
      <c r="A861">
        <v>1433376000</v>
      </c>
      <c r="B861" s="10">
        <f t="shared" si="26"/>
        <v>42159</v>
      </c>
      <c r="D861">
        <v>1430768468</v>
      </c>
      <c r="E861" s="10">
        <f t="shared" si="27"/>
        <v>42128.820231481484</v>
      </c>
    </row>
    <row r="862" spans="1:5" x14ac:dyDescent="0.2">
      <c r="A862">
        <v>1385123713</v>
      </c>
      <c r="B862" s="10">
        <f t="shared" si="26"/>
        <v>41600.524456018517</v>
      </c>
      <c r="D862">
        <v>1382528113</v>
      </c>
      <c r="E862" s="10">
        <f t="shared" si="27"/>
        <v>41570.482789351852</v>
      </c>
    </row>
    <row r="863" spans="1:5" x14ac:dyDescent="0.2">
      <c r="A863">
        <v>1474067404</v>
      </c>
      <c r="B863" s="10">
        <f t="shared" si="26"/>
        <v>42629.965324074074</v>
      </c>
      <c r="D863">
        <v>1471475404</v>
      </c>
      <c r="E863" s="10">
        <f t="shared" si="27"/>
        <v>42599.965324074074</v>
      </c>
    </row>
    <row r="864" spans="1:5" x14ac:dyDescent="0.2">
      <c r="A864">
        <v>1384179548</v>
      </c>
      <c r="B864" s="10">
        <f t="shared" si="26"/>
        <v>41589.596620370372</v>
      </c>
      <c r="D864">
        <v>1381583948</v>
      </c>
      <c r="E864" s="10">
        <f t="shared" si="27"/>
        <v>41559.5549537037</v>
      </c>
    </row>
    <row r="865" spans="1:5" x14ac:dyDescent="0.2">
      <c r="A865">
        <v>1329014966</v>
      </c>
      <c r="B865" s="10">
        <f t="shared" si="26"/>
        <v>40951.117662037039</v>
      </c>
      <c r="D865">
        <v>1326422966</v>
      </c>
      <c r="E865" s="10">
        <f t="shared" si="27"/>
        <v>40921.117662037039</v>
      </c>
    </row>
    <row r="866" spans="1:5" x14ac:dyDescent="0.2">
      <c r="A866">
        <v>1381917540</v>
      </c>
      <c r="B866" s="10">
        <f t="shared" si="26"/>
        <v>41563.415972222225</v>
      </c>
      <c r="D866">
        <v>1379990038</v>
      </c>
      <c r="E866" s="10">
        <f t="shared" si="27"/>
        <v>41541.106921296298</v>
      </c>
    </row>
    <row r="867" spans="1:5" x14ac:dyDescent="0.2">
      <c r="A867">
        <v>1358361197</v>
      </c>
      <c r="B867" s="10">
        <f t="shared" si="26"/>
        <v>41290.773113425923</v>
      </c>
      <c r="D867">
        <v>1353177197</v>
      </c>
      <c r="E867" s="10">
        <f t="shared" si="27"/>
        <v>41230.773113425923</v>
      </c>
    </row>
    <row r="868" spans="1:5" x14ac:dyDescent="0.2">
      <c r="A868">
        <v>1425136200</v>
      </c>
      <c r="B868" s="10">
        <f t="shared" si="26"/>
        <v>42063.631944444445</v>
      </c>
      <c r="D868">
        <v>1421853518</v>
      </c>
      <c r="E868" s="10">
        <f t="shared" si="27"/>
        <v>42025.637939814813</v>
      </c>
    </row>
    <row r="869" spans="1:5" x14ac:dyDescent="0.2">
      <c r="A869">
        <v>1259643540</v>
      </c>
      <c r="B869" s="10">
        <f t="shared" si="26"/>
        <v>40148.207638888889</v>
      </c>
      <c r="D869">
        <v>1254450706</v>
      </c>
      <c r="E869" s="10">
        <f t="shared" si="27"/>
        <v>40088.105393518519</v>
      </c>
    </row>
    <row r="870" spans="1:5" x14ac:dyDescent="0.2">
      <c r="A870">
        <v>1389055198</v>
      </c>
      <c r="B870" s="10">
        <f t="shared" si="26"/>
        <v>41646.027754629627</v>
      </c>
      <c r="D870">
        <v>1386463198</v>
      </c>
      <c r="E870" s="10">
        <f t="shared" si="27"/>
        <v>41616.027754629627</v>
      </c>
    </row>
    <row r="871" spans="1:5" x14ac:dyDescent="0.2">
      <c r="A871">
        <v>1365448657</v>
      </c>
      <c r="B871" s="10">
        <f t="shared" si="26"/>
        <v>41372.803900462961</v>
      </c>
      <c r="D871">
        <v>1362860257</v>
      </c>
      <c r="E871" s="10">
        <f t="shared" si="27"/>
        <v>41342.845567129625</v>
      </c>
    </row>
    <row r="872" spans="1:5" x14ac:dyDescent="0.2">
      <c r="A872">
        <v>1377995523</v>
      </c>
      <c r="B872" s="10">
        <f t="shared" si="26"/>
        <v>41518.022256944445</v>
      </c>
      <c r="D872">
        <v>1375403523</v>
      </c>
      <c r="E872" s="10">
        <f t="shared" si="27"/>
        <v>41488.022256944445</v>
      </c>
    </row>
    <row r="873" spans="1:5" x14ac:dyDescent="0.2">
      <c r="A873">
        <v>1385735295</v>
      </c>
      <c r="B873" s="10">
        <f t="shared" si="26"/>
        <v>41607.602951388893</v>
      </c>
      <c r="D873">
        <v>1383139695</v>
      </c>
      <c r="E873" s="10">
        <f t="shared" si="27"/>
        <v>41577.561284722222</v>
      </c>
    </row>
    <row r="874" spans="1:5" x14ac:dyDescent="0.2">
      <c r="A874">
        <v>1299786527</v>
      </c>
      <c r="B874" s="10">
        <f t="shared" si="26"/>
        <v>40612.825543981482</v>
      </c>
      <c r="D874">
        <v>1295898527</v>
      </c>
      <c r="E874" s="10">
        <f t="shared" si="27"/>
        <v>40567.825543981482</v>
      </c>
    </row>
    <row r="875" spans="1:5" x14ac:dyDescent="0.2">
      <c r="A875">
        <v>1352610040</v>
      </c>
      <c r="B875" s="10">
        <f t="shared" si="26"/>
        <v>41224.208796296298</v>
      </c>
      <c r="D875">
        <v>1349150440</v>
      </c>
      <c r="E875" s="10">
        <f t="shared" si="27"/>
        <v>41184.167129629626</v>
      </c>
    </row>
    <row r="876" spans="1:5" x14ac:dyDescent="0.2">
      <c r="A876">
        <v>1367676034</v>
      </c>
      <c r="B876" s="10">
        <f t="shared" si="26"/>
        <v>41398.583726851852</v>
      </c>
      <c r="D876">
        <v>1365084034</v>
      </c>
      <c r="E876" s="10">
        <f t="shared" si="27"/>
        <v>41368.583726851852</v>
      </c>
    </row>
    <row r="877" spans="1:5" x14ac:dyDescent="0.2">
      <c r="A877">
        <v>1442856131</v>
      </c>
      <c r="B877" s="10">
        <f t="shared" si="26"/>
        <v>42268.723738425921</v>
      </c>
      <c r="D877">
        <v>1441128131</v>
      </c>
      <c r="E877" s="10">
        <f t="shared" si="27"/>
        <v>42248.723738425921</v>
      </c>
    </row>
    <row r="878" spans="1:5" x14ac:dyDescent="0.2">
      <c r="A878">
        <v>1359978927</v>
      </c>
      <c r="B878" s="10">
        <f t="shared" si="26"/>
        <v>41309.496840277774</v>
      </c>
      <c r="D878">
        <v>1357127727</v>
      </c>
      <c r="E878" s="10">
        <f t="shared" si="27"/>
        <v>41276.496840277774</v>
      </c>
    </row>
    <row r="879" spans="1:5" x14ac:dyDescent="0.2">
      <c r="A879">
        <v>1387479360</v>
      </c>
      <c r="B879" s="10">
        <f t="shared" si="26"/>
        <v>41627.788888888885</v>
      </c>
      <c r="D879">
        <v>1384887360</v>
      </c>
      <c r="E879" s="10">
        <f t="shared" si="27"/>
        <v>41597.788888888885</v>
      </c>
    </row>
    <row r="880" spans="1:5" x14ac:dyDescent="0.2">
      <c r="A880">
        <v>1293082524</v>
      </c>
      <c r="B880" s="10">
        <f t="shared" si="26"/>
        <v>40535.232916666668</v>
      </c>
      <c r="D880">
        <v>1290490524</v>
      </c>
      <c r="E880" s="10">
        <f t="shared" si="27"/>
        <v>40505.232916666668</v>
      </c>
    </row>
    <row r="881" spans="1:5" x14ac:dyDescent="0.2">
      <c r="A881">
        <v>1338321305</v>
      </c>
      <c r="B881" s="10">
        <f t="shared" si="26"/>
        <v>41058.829918981479</v>
      </c>
      <c r="D881">
        <v>1336506905</v>
      </c>
      <c r="E881" s="10">
        <f t="shared" si="27"/>
        <v>41037.829918981479</v>
      </c>
    </row>
    <row r="882" spans="1:5" x14ac:dyDescent="0.2">
      <c r="A882">
        <v>1351582938</v>
      </c>
      <c r="B882" s="10">
        <f t="shared" si="26"/>
        <v>41212.32104166667</v>
      </c>
      <c r="D882">
        <v>1348731738</v>
      </c>
      <c r="E882" s="10">
        <f t="shared" si="27"/>
        <v>41179.32104166667</v>
      </c>
    </row>
    <row r="883" spans="1:5" x14ac:dyDescent="0.2">
      <c r="A883">
        <v>1326520886</v>
      </c>
      <c r="B883" s="10">
        <f t="shared" si="26"/>
        <v>40922.25099537037</v>
      </c>
      <c r="D883">
        <v>1322632886</v>
      </c>
      <c r="E883" s="10">
        <f t="shared" si="27"/>
        <v>40877.25099537037</v>
      </c>
    </row>
    <row r="884" spans="1:5" x14ac:dyDescent="0.2">
      <c r="A884">
        <v>1315341550</v>
      </c>
      <c r="B884" s="10">
        <f t="shared" si="26"/>
        <v>40792.860532407409</v>
      </c>
      <c r="D884">
        <v>1312490350</v>
      </c>
      <c r="E884" s="10">
        <f t="shared" si="27"/>
        <v>40759.860532407409</v>
      </c>
    </row>
    <row r="885" spans="1:5" x14ac:dyDescent="0.2">
      <c r="A885">
        <v>1456957635</v>
      </c>
      <c r="B885" s="10">
        <f t="shared" si="26"/>
        <v>42431.935590277775</v>
      </c>
      <c r="D885">
        <v>1451773635</v>
      </c>
      <c r="E885" s="10">
        <f t="shared" si="27"/>
        <v>42371.935590277775</v>
      </c>
    </row>
    <row r="886" spans="1:5" x14ac:dyDescent="0.2">
      <c r="A886">
        <v>1336789860</v>
      </c>
      <c r="B886" s="10">
        <f t="shared" si="26"/>
        <v>41041.104861111111</v>
      </c>
      <c r="D886">
        <v>1331666146</v>
      </c>
      <c r="E886" s="10">
        <f t="shared" si="27"/>
        <v>40981.802615740744</v>
      </c>
    </row>
    <row r="887" spans="1:5" x14ac:dyDescent="0.2">
      <c r="A887">
        <v>1483137311</v>
      </c>
      <c r="B887" s="10">
        <f t="shared" si="26"/>
        <v>42734.941099537042</v>
      </c>
      <c r="D887">
        <v>1481322911</v>
      </c>
      <c r="E887" s="10">
        <f t="shared" si="27"/>
        <v>42713.941099537042</v>
      </c>
    </row>
    <row r="888" spans="1:5" x14ac:dyDescent="0.2">
      <c r="A888">
        <v>1473972813</v>
      </c>
      <c r="B888" s="10">
        <f t="shared" si="26"/>
        <v>42628.870520833334</v>
      </c>
      <c r="D888">
        <v>1471812813</v>
      </c>
      <c r="E888" s="10">
        <f t="shared" si="27"/>
        <v>42603.870520833334</v>
      </c>
    </row>
    <row r="889" spans="1:5" x14ac:dyDescent="0.2">
      <c r="A889">
        <v>1338159655</v>
      </c>
      <c r="B889" s="10">
        <f t="shared" si="26"/>
        <v>41056.958969907406</v>
      </c>
      <c r="D889">
        <v>1335567655</v>
      </c>
      <c r="E889" s="10">
        <f t="shared" si="27"/>
        <v>41026.958969907406</v>
      </c>
    </row>
    <row r="890" spans="1:5" x14ac:dyDescent="0.2">
      <c r="A890">
        <v>1314856800</v>
      </c>
      <c r="B890" s="10">
        <f t="shared" si="26"/>
        <v>40787.25</v>
      </c>
      <c r="D890">
        <v>1311789885</v>
      </c>
      <c r="E890" s="10">
        <f t="shared" si="27"/>
        <v>40751.753298611111</v>
      </c>
    </row>
    <row r="891" spans="1:5" x14ac:dyDescent="0.2">
      <c r="A891">
        <v>1412534943</v>
      </c>
      <c r="B891" s="10">
        <f t="shared" si="26"/>
        <v>41917.784062500003</v>
      </c>
      <c r="D891">
        <v>1409942943</v>
      </c>
      <c r="E891" s="10">
        <f t="shared" si="27"/>
        <v>41887.784062500003</v>
      </c>
    </row>
    <row r="892" spans="1:5" x14ac:dyDescent="0.2">
      <c r="A892">
        <v>1385055979</v>
      </c>
      <c r="B892" s="10">
        <f t="shared" si="26"/>
        <v>41599.740497685183</v>
      </c>
      <c r="D892">
        <v>1382460379</v>
      </c>
      <c r="E892" s="10">
        <f t="shared" si="27"/>
        <v>41569.698831018519</v>
      </c>
    </row>
    <row r="893" spans="1:5" x14ac:dyDescent="0.2">
      <c r="A893">
        <v>1408581930</v>
      </c>
      <c r="B893" s="10">
        <f t="shared" si="26"/>
        <v>41872.031597222223</v>
      </c>
      <c r="D893">
        <v>1405989930</v>
      </c>
      <c r="E893" s="10">
        <f t="shared" si="27"/>
        <v>41842.031597222223</v>
      </c>
    </row>
    <row r="894" spans="1:5" x14ac:dyDescent="0.2">
      <c r="A894">
        <v>1280635200</v>
      </c>
      <c r="B894" s="10">
        <f t="shared" si="26"/>
        <v>40391.166666666664</v>
      </c>
      <c r="D894">
        <v>1273121283</v>
      </c>
      <c r="E894" s="10">
        <f t="shared" si="27"/>
        <v>40304.20003472222</v>
      </c>
    </row>
    <row r="895" spans="1:5" x14ac:dyDescent="0.2">
      <c r="A895">
        <v>1427920363</v>
      </c>
      <c r="B895" s="10">
        <f t="shared" si="26"/>
        <v>42095.856053240743</v>
      </c>
      <c r="D895">
        <v>1425331963</v>
      </c>
      <c r="E895" s="10">
        <f t="shared" si="27"/>
        <v>42065.897719907407</v>
      </c>
    </row>
    <row r="896" spans="1:5" x14ac:dyDescent="0.2">
      <c r="A896">
        <v>1465169610</v>
      </c>
      <c r="B896" s="10">
        <f t="shared" si="26"/>
        <v>42526.98159722222</v>
      </c>
      <c r="D896">
        <v>1462577610</v>
      </c>
      <c r="E896" s="10">
        <f t="shared" si="27"/>
        <v>42496.98159722222</v>
      </c>
    </row>
    <row r="897" spans="1:5" x14ac:dyDescent="0.2">
      <c r="A897">
        <v>1287975829</v>
      </c>
      <c r="B897" s="10">
        <f t="shared" si="26"/>
        <v>40476.127650462964</v>
      </c>
      <c r="D897">
        <v>1284087829</v>
      </c>
      <c r="E897" s="10">
        <f t="shared" si="27"/>
        <v>40431.127650462964</v>
      </c>
    </row>
    <row r="898" spans="1:5" x14ac:dyDescent="0.2">
      <c r="A898">
        <v>1440734400</v>
      </c>
      <c r="B898" s="10">
        <f t="shared" si="26"/>
        <v>42244.166666666672</v>
      </c>
      <c r="D898">
        <v>1438549026</v>
      </c>
      <c r="E898" s="10">
        <f t="shared" si="27"/>
        <v>42218.872986111106</v>
      </c>
    </row>
    <row r="899" spans="1:5" x14ac:dyDescent="0.2">
      <c r="A899">
        <v>1354123908</v>
      </c>
      <c r="B899" s="10">
        <f t="shared" ref="B899:B962" si="28">(A899/86400)+25569</f>
        <v>41241.730416666665</v>
      </c>
      <c r="D899">
        <v>1351528308</v>
      </c>
      <c r="E899" s="10">
        <f t="shared" ref="E899:E962" si="29">(D899/86400) + 25569</f>
        <v>41211.688750000001</v>
      </c>
    </row>
    <row r="900" spans="1:5" x14ac:dyDescent="0.2">
      <c r="A900">
        <v>1326651110</v>
      </c>
      <c r="B900" s="10">
        <f t="shared" si="28"/>
        <v>40923.758217592593</v>
      </c>
      <c r="D900">
        <v>1322763110</v>
      </c>
      <c r="E900" s="10">
        <f t="shared" si="29"/>
        <v>40878.758217592593</v>
      </c>
    </row>
    <row r="901" spans="1:5" x14ac:dyDescent="0.2">
      <c r="A901">
        <v>1306549362</v>
      </c>
      <c r="B901" s="10">
        <f t="shared" si="28"/>
        <v>40691.099097222221</v>
      </c>
      <c r="D901">
        <v>1302661362</v>
      </c>
      <c r="E901" s="10">
        <f t="shared" si="29"/>
        <v>40646.099097222221</v>
      </c>
    </row>
    <row r="902" spans="1:5" x14ac:dyDescent="0.2">
      <c r="A902">
        <v>1459365802</v>
      </c>
      <c r="B902" s="10">
        <f t="shared" si="28"/>
        <v>42459.807893518519</v>
      </c>
      <c r="D902">
        <v>1456777402</v>
      </c>
      <c r="E902" s="10">
        <f t="shared" si="29"/>
        <v>42429.84956018519</v>
      </c>
    </row>
    <row r="903" spans="1:5" x14ac:dyDescent="0.2">
      <c r="A903">
        <v>1276024260</v>
      </c>
      <c r="B903" s="10">
        <f t="shared" si="28"/>
        <v>40337.799305555556</v>
      </c>
      <c r="D903">
        <v>1272050914</v>
      </c>
      <c r="E903" s="10">
        <f t="shared" si="29"/>
        <v>40291.81150462963</v>
      </c>
    </row>
    <row r="904" spans="1:5" x14ac:dyDescent="0.2">
      <c r="A904">
        <v>1409412600</v>
      </c>
      <c r="B904" s="10">
        <f t="shared" si="28"/>
        <v>41881.645833333336</v>
      </c>
      <c r="D904">
        <v>1404947422</v>
      </c>
      <c r="E904" s="10">
        <f t="shared" si="29"/>
        <v>41829.965532407405</v>
      </c>
    </row>
    <row r="905" spans="1:5" x14ac:dyDescent="0.2">
      <c r="A905">
        <v>1348367100</v>
      </c>
      <c r="B905" s="10">
        <f t="shared" si="28"/>
        <v>41175.100694444445</v>
      </c>
      <c r="D905">
        <v>1346180780</v>
      </c>
      <c r="E905" s="10">
        <f t="shared" si="29"/>
        <v>41149.796064814815</v>
      </c>
    </row>
    <row r="906" spans="1:5" x14ac:dyDescent="0.2">
      <c r="A906">
        <v>1451786137</v>
      </c>
      <c r="B906" s="10">
        <f t="shared" si="28"/>
        <v>42372.080289351856</v>
      </c>
      <c r="D906">
        <v>1449194137</v>
      </c>
      <c r="E906" s="10">
        <f t="shared" si="29"/>
        <v>42342.080289351856</v>
      </c>
    </row>
    <row r="907" spans="1:5" x14ac:dyDescent="0.2">
      <c r="A907">
        <v>1295847926</v>
      </c>
      <c r="B907" s="10">
        <f t="shared" si="28"/>
        <v>40567.239884259259</v>
      </c>
      <c r="D907">
        <v>1290663926</v>
      </c>
      <c r="E907" s="10">
        <f t="shared" si="29"/>
        <v>40507.239884259259</v>
      </c>
    </row>
    <row r="908" spans="1:5" x14ac:dyDescent="0.2">
      <c r="A908">
        <v>1394681590</v>
      </c>
      <c r="B908" s="10">
        <f t="shared" si="28"/>
        <v>41711.148032407407</v>
      </c>
      <c r="D908">
        <v>1392093190</v>
      </c>
      <c r="E908" s="10">
        <f t="shared" si="29"/>
        <v>41681.189699074072</v>
      </c>
    </row>
    <row r="909" spans="1:5" x14ac:dyDescent="0.2">
      <c r="A909">
        <v>1315715823</v>
      </c>
      <c r="B909" s="10">
        <f t="shared" si="28"/>
        <v>40797.192395833335</v>
      </c>
      <c r="D909">
        <v>1313123823</v>
      </c>
      <c r="E909" s="10">
        <f t="shared" si="29"/>
        <v>40767.192395833335</v>
      </c>
    </row>
    <row r="910" spans="1:5" x14ac:dyDescent="0.2">
      <c r="A910">
        <v>1280206740</v>
      </c>
      <c r="B910" s="10">
        <f t="shared" si="28"/>
        <v>40386.207638888889</v>
      </c>
      <c r="D910">
        <v>1276283655</v>
      </c>
      <c r="E910" s="10">
        <f t="shared" si="29"/>
        <v>40340.801562499997</v>
      </c>
    </row>
    <row r="911" spans="1:5" x14ac:dyDescent="0.2">
      <c r="A911">
        <v>1343016000</v>
      </c>
      <c r="B911" s="10">
        <f t="shared" si="28"/>
        <v>41113.166666666664</v>
      </c>
      <c r="D911">
        <v>1340296440</v>
      </c>
      <c r="E911" s="10">
        <f t="shared" si="29"/>
        <v>41081.69027777778</v>
      </c>
    </row>
    <row r="912" spans="1:5" x14ac:dyDescent="0.2">
      <c r="A912">
        <v>1488546319</v>
      </c>
      <c r="B912" s="10">
        <f t="shared" si="28"/>
        <v>42797.545358796298</v>
      </c>
      <c r="D912">
        <v>1483362319</v>
      </c>
      <c r="E912" s="10">
        <f t="shared" si="29"/>
        <v>42737.545358796298</v>
      </c>
    </row>
    <row r="913" spans="1:5" x14ac:dyDescent="0.2">
      <c r="A913">
        <v>1390522045</v>
      </c>
      <c r="B913" s="10">
        <f t="shared" si="28"/>
        <v>41663.005150462966</v>
      </c>
      <c r="D913">
        <v>1388707645</v>
      </c>
      <c r="E913" s="10">
        <f t="shared" si="29"/>
        <v>41642.005150462966</v>
      </c>
    </row>
    <row r="914" spans="1:5" x14ac:dyDescent="0.2">
      <c r="A914">
        <v>1355197047</v>
      </c>
      <c r="B914" s="10">
        <f t="shared" si="28"/>
        <v>41254.151006944448</v>
      </c>
      <c r="D914">
        <v>1350009447</v>
      </c>
      <c r="E914" s="10">
        <f t="shared" si="29"/>
        <v>41194.109340277777</v>
      </c>
    </row>
    <row r="915" spans="1:5" x14ac:dyDescent="0.2">
      <c r="A915">
        <v>1336188019</v>
      </c>
      <c r="B915" s="10">
        <f t="shared" si="28"/>
        <v>41034.139108796298</v>
      </c>
      <c r="D915">
        <v>1333596019</v>
      </c>
      <c r="E915" s="10">
        <f t="shared" si="29"/>
        <v>41004.139108796298</v>
      </c>
    </row>
    <row r="916" spans="1:5" x14ac:dyDescent="0.2">
      <c r="A916">
        <v>1345918747</v>
      </c>
      <c r="B916" s="10">
        <f t="shared" si="28"/>
        <v>41146.763275462959</v>
      </c>
      <c r="D916">
        <v>1343326747</v>
      </c>
      <c r="E916" s="10">
        <f t="shared" si="29"/>
        <v>41116.763275462959</v>
      </c>
    </row>
    <row r="917" spans="1:5" x14ac:dyDescent="0.2">
      <c r="A917">
        <v>1330577940</v>
      </c>
      <c r="B917" s="10">
        <f t="shared" si="28"/>
        <v>40969.207638888889</v>
      </c>
      <c r="D917">
        <v>1327853914</v>
      </c>
      <c r="E917" s="10">
        <f t="shared" si="29"/>
        <v>40937.679560185185</v>
      </c>
    </row>
    <row r="918" spans="1:5" x14ac:dyDescent="0.2">
      <c r="A918">
        <v>1287723600</v>
      </c>
      <c r="B918" s="10">
        <f t="shared" si="28"/>
        <v>40473.208333333336</v>
      </c>
      <c r="D918">
        <v>1284409734</v>
      </c>
      <c r="E918" s="10">
        <f t="shared" si="29"/>
        <v>40434.853402777779</v>
      </c>
    </row>
    <row r="919" spans="1:5" x14ac:dyDescent="0.2">
      <c r="A919">
        <v>1405305000</v>
      </c>
      <c r="B919" s="10">
        <f t="shared" si="28"/>
        <v>41834.104166666664</v>
      </c>
      <c r="D919">
        <v>1402612730</v>
      </c>
      <c r="E919" s="10">
        <f t="shared" si="29"/>
        <v>41802.94363425926</v>
      </c>
    </row>
    <row r="920" spans="1:5" x14ac:dyDescent="0.2">
      <c r="A920">
        <v>1417474761</v>
      </c>
      <c r="B920" s="10">
        <f t="shared" si="28"/>
        <v>41974.957881944443</v>
      </c>
      <c r="D920">
        <v>1414879161</v>
      </c>
      <c r="E920" s="10">
        <f t="shared" si="29"/>
        <v>41944.916215277779</v>
      </c>
    </row>
    <row r="921" spans="1:5" x14ac:dyDescent="0.2">
      <c r="A921">
        <v>1355930645</v>
      </c>
      <c r="B921" s="10">
        <f t="shared" si="28"/>
        <v>41262.641724537039</v>
      </c>
      <c r="D921">
        <v>1352906645</v>
      </c>
      <c r="E921" s="10">
        <f t="shared" si="29"/>
        <v>41227.641724537039</v>
      </c>
    </row>
    <row r="922" spans="1:5" x14ac:dyDescent="0.2">
      <c r="A922">
        <v>1384448822</v>
      </c>
      <c r="B922" s="10">
        <f t="shared" si="28"/>
        <v>41592.713217592594</v>
      </c>
      <c r="D922">
        <v>1381853222</v>
      </c>
      <c r="E922" s="10">
        <f t="shared" si="29"/>
        <v>41562.671550925923</v>
      </c>
    </row>
    <row r="923" spans="1:5" x14ac:dyDescent="0.2">
      <c r="A923">
        <v>1323666376</v>
      </c>
      <c r="B923" s="10">
        <f t="shared" si="28"/>
        <v>40889.212685185186</v>
      </c>
      <c r="D923">
        <v>1320033976</v>
      </c>
      <c r="E923" s="10">
        <f t="shared" si="29"/>
        <v>40847.171018518522</v>
      </c>
    </row>
    <row r="924" spans="1:5" x14ac:dyDescent="0.2">
      <c r="A924">
        <v>1412167393</v>
      </c>
      <c r="B924" s="10">
        <f t="shared" si="28"/>
        <v>41913.530011574076</v>
      </c>
      <c r="D924">
        <v>1409143393</v>
      </c>
      <c r="E924" s="10">
        <f t="shared" si="29"/>
        <v>41878.530011574076</v>
      </c>
    </row>
    <row r="925" spans="1:5" x14ac:dyDescent="0.2">
      <c r="A925">
        <v>1416614523</v>
      </c>
      <c r="B925" s="10">
        <f t="shared" si="28"/>
        <v>41965.001423611116</v>
      </c>
      <c r="D925">
        <v>1414018923</v>
      </c>
      <c r="E925" s="10">
        <f t="shared" si="29"/>
        <v>41934.959756944445</v>
      </c>
    </row>
    <row r="926" spans="1:5" x14ac:dyDescent="0.2">
      <c r="A926">
        <v>1360795069</v>
      </c>
      <c r="B926" s="10">
        <f t="shared" si="28"/>
        <v>41318.942928240736</v>
      </c>
      <c r="D926">
        <v>1358203069</v>
      </c>
      <c r="E926" s="10">
        <f t="shared" si="29"/>
        <v>41288.942928240736</v>
      </c>
    </row>
    <row r="927" spans="1:5" x14ac:dyDescent="0.2">
      <c r="A927">
        <v>1385590111</v>
      </c>
      <c r="B927" s="10">
        <f t="shared" si="28"/>
        <v>41605.922581018516</v>
      </c>
      <c r="D927">
        <v>1382994511</v>
      </c>
      <c r="E927" s="10">
        <f t="shared" si="29"/>
        <v>41575.880914351852</v>
      </c>
    </row>
    <row r="928" spans="1:5" x14ac:dyDescent="0.2">
      <c r="A928">
        <v>1278628800</v>
      </c>
      <c r="B928" s="10">
        <f t="shared" si="28"/>
        <v>40367.944444444445</v>
      </c>
      <c r="D928">
        <v>1276043330</v>
      </c>
      <c r="E928" s="10">
        <f t="shared" si="29"/>
        <v>40338.02002314815</v>
      </c>
    </row>
    <row r="929" spans="1:5" x14ac:dyDescent="0.2">
      <c r="A929">
        <v>1337024695</v>
      </c>
      <c r="B929" s="10">
        <f t="shared" si="28"/>
        <v>41043.822858796295</v>
      </c>
      <c r="D929">
        <v>1334432695</v>
      </c>
      <c r="E929" s="10">
        <f t="shared" si="29"/>
        <v>41013.822858796295</v>
      </c>
    </row>
    <row r="930" spans="1:5" x14ac:dyDescent="0.2">
      <c r="A930">
        <v>1353196800</v>
      </c>
      <c r="B930" s="10">
        <f t="shared" si="28"/>
        <v>41231</v>
      </c>
      <c r="D930">
        <v>1348864913</v>
      </c>
      <c r="E930" s="10">
        <f t="shared" si="29"/>
        <v>41180.86241898148</v>
      </c>
    </row>
    <row r="931" spans="1:5" x14ac:dyDescent="0.2">
      <c r="A931">
        <v>1333946569</v>
      </c>
      <c r="B931" s="10">
        <f t="shared" si="28"/>
        <v>41008.196400462963</v>
      </c>
      <c r="D931">
        <v>1331358169</v>
      </c>
      <c r="E931" s="10">
        <f t="shared" si="29"/>
        <v>40978.238067129627</v>
      </c>
    </row>
    <row r="932" spans="1:5" x14ac:dyDescent="0.2">
      <c r="A932">
        <v>1277501520</v>
      </c>
      <c r="B932" s="10">
        <f t="shared" si="28"/>
        <v>40354.897222222222</v>
      </c>
      <c r="D932">
        <v>1273874306</v>
      </c>
      <c r="E932" s="10">
        <f t="shared" si="29"/>
        <v>40312.915578703702</v>
      </c>
    </row>
    <row r="933" spans="1:5" x14ac:dyDescent="0.2">
      <c r="A933">
        <v>1395007200</v>
      </c>
      <c r="B933" s="10">
        <f t="shared" si="28"/>
        <v>41714.916666666664</v>
      </c>
      <c r="D933">
        <v>1392021502</v>
      </c>
      <c r="E933" s="10">
        <f t="shared" si="29"/>
        <v>41680.359976851854</v>
      </c>
    </row>
    <row r="934" spans="1:5" x14ac:dyDescent="0.2">
      <c r="A934">
        <v>1363990545</v>
      </c>
      <c r="B934" s="10">
        <f t="shared" si="28"/>
        <v>41355.927604166667</v>
      </c>
      <c r="D934">
        <v>1360106145</v>
      </c>
      <c r="E934" s="10">
        <f t="shared" si="29"/>
        <v>41310.969270833331</v>
      </c>
    </row>
    <row r="935" spans="1:5" x14ac:dyDescent="0.2">
      <c r="A935">
        <v>1399867409</v>
      </c>
      <c r="B935" s="10">
        <f t="shared" si="28"/>
        <v>41771.169085648144</v>
      </c>
      <c r="D935">
        <v>1394683409</v>
      </c>
      <c r="E935" s="10">
        <f t="shared" si="29"/>
        <v>41711.169085648144</v>
      </c>
    </row>
    <row r="936" spans="1:5" x14ac:dyDescent="0.2">
      <c r="A936">
        <v>1399183200</v>
      </c>
      <c r="B936" s="10">
        <f t="shared" si="28"/>
        <v>41763.25</v>
      </c>
      <c r="D936">
        <v>1396633284</v>
      </c>
      <c r="E936" s="10">
        <f t="shared" si="29"/>
        <v>41733.737083333333</v>
      </c>
    </row>
    <row r="937" spans="1:5" x14ac:dyDescent="0.2">
      <c r="A937">
        <v>1454054429</v>
      </c>
      <c r="B937" s="10">
        <f t="shared" si="28"/>
        <v>42398.333668981482</v>
      </c>
      <c r="D937">
        <v>1451462429</v>
      </c>
      <c r="E937" s="10">
        <f t="shared" si="29"/>
        <v>42368.333668981482</v>
      </c>
    </row>
    <row r="938" spans="1:5" x14ac:dyDescent="0.2">
      <c r="A938">
        <v>1326916800</v>
      </c>
      <c r="B938" s="10">
        <f t="shared" si="28"/>
        <v>40926.833333333336</v>
      </c>
      <c r="D938">
        <v>1323131689</v>
      </c>
      <c r="E938" s="10">
        <f t="shared" si="29"/>
        <v>40883.024178240739</v>
      </c>
    </row>
    <row r="939" spans="1:5" x14ac:dyDescent="0.2">
      <c r="A939">
        <v>1383509357</v>
      </c>
      <c r="B939" s="10">
        <f t="shared" si="28"/>
        <v>41581.839780092589</v>
      </c>
      <c r="D939">
        <v>1380913757</v>
      </c>
      <c r="E939" s="10">
        <f t="shared" si="29"/>
        <v>41551.798113425924</v>
      </c>
    </row>
    <row r="940" spans="1:5" x14ac:dyDescent="0.2">
      <c r="A940">
        <v>1346585448</v>
      </c>
      <c r="B940" s="10">
        <f t="shared" si="28"/>
        <v>41154.479722222226</v>
      </c>
      <c r="D940">
        <v>1343993448</v>
      </c>
      <c r="E940" s="10">
        <f t="shared" si="29"/>
        <v>41124.479722222226</v>
      </c>
    </row>
    <row r="941" spans="1:5" x14ac:dyDescent="0.2">
      <c r="A941">
        <v>1372622280</v>
      </c>
      <c r="B941" s="10">
        <f t="shared" si="28"/>
        <v>41455.831944444442</v>
      </c>
      <c r="D941">
        <v>1369246738</v>
      </c>
      <c r="E941" s="10">
        <f t="shared" si="29"/>
        <v>41416.763171296298</v>
      </c>
    </row>
    <row r="942" spans="1:5" x14ac:dyDescent="0.2">
      <c r="A942">
        <v>1439251926</v>
      </c>
      <c r="B942" s="10">
        <f t="shared" si="28"/>
        <v>42227.008402777778</v>
      </c>
      <c r="D942">
        <v>1435363926</v>
      </c>
      <c r="E942" s="10">
        <f t="shared" si="29"/>
        <v>42182.008402777778</v>
      </c>
    </row>
    <row r="943" spans="1:5" x14ac:dyDescent="0.2">
      <c r="A943">
        <v>1486693145</v>
      </c>
      <c r="B943" s="10">
        <f t="shared" si="28"/>
        <v>42776.096585648149</v>
      </c>
      <c r="D943">
        <v>1484101145</v>
      </c>
      <c r="E943" s="10">
        <f t="shared" si="29"/>
        <v>42746.096585648149</v>
      </c>
    </row>
    <row r="944" spans="1:5" x14ac:dyDescent="0.2">
      <c r="A944">
        <v>1455826460</v>
      </c>
      <c r="B944" s="10">
        <f t="shared" si="28"/>
        <v>42418.843287037038</v>
      </c>
      <c r="D944">
        <v>1452716060</v>
      </c>
      <c r="E944" s="10">
        <f t="shared" si="29"/>
        <v>42382.843287037038</v>
      </c>
    </row>
    <row r="945" spans="1:5" x14ac:dyDescent="0.2">
      <c r="A945">
        <v>1480438905</v>
      </c>
      <c r="B945" s="10">
        <f t="shared" si="28"/>
        <v>42703.709548611107</v>
      </c>
      <c r="D945">
        <v>1477843305</v>
      </c>
      <c r="E945" s="10">
        <f t="shared" si="29"/>
        <v>42673.66788194445</v>
      </c>
    </row>
    <row r="946" spans="1:5" x14ac:dyDescent="0.2">
      <c r="A946">
        <v>1460988000</v>
      </c>
      <c r="B946" s="10">
        <f t="shared" si="28"/>
        <v>42478.583333333328</v>
      </c>
      <c r="D946">
        <v>1458050450</v>
      </c>
      <c r="E946" s="10">
        <f t="shared" si="29"/>
        <v>42444.583912037036</v>
      </c>
    </row>
    <row r="947" spans="1:5" x14ac:dyDescent="0.2">
      <c r="A947">
        <v>1487462340</v>
      </c>
      <c r="B947" s="10">
        <f t="shared" si="28"/>
        <v>42784.999305555553</v>
      </c>
      <c r="D947">
        <v>1482958626</v>
      </c>
      <c r="E947" s="10">
        <f t="shared" si="29"/>
        <v>42732.872986111106</v>
      </c>
    </row>
    <row r="948" spans="1:5" x14ac:dyDescent="0.2">
      <c r="A948">
        <v>1473444048</v>
      </c>
      <c r="B948" s="10">
        <f t="shared" si="28"/>
        <v>42622.750555555554</v>
      </c>
      <c r="D948">
        <v>1470852048</v>
      </c>
      <c r="E948" s="10">
        <f t="shared" si="29"/>
        <v>42592.750555555554</v>
      </c>
    </row>
    <row r="949" spans="1:5" x14ac:dyDescent="0.2">
      <c r="A949">
        <v>1467312306</v>
      </c>
      <c r="B949" s="10">
        <f t="shared" si="28"/>
        <v>42551.781319444446</v>
      </c>
      <c r="D949">
        <v>1462128306</v>
      </c>
      <c r="E949" s="10">
        <f t="shared" si="29"/>
        <v>42491.781319444446</v>
      </c>
    </row>
    <row r="950" spans="1:5" x14ac:dyDescent="0.2">
      <c r="A950">
        <v>1457812364</v>
      </c>
      <c r="B950" s="10">
        <f t="shared" si="28"/>
        <v>42441.828287037039</v>
      </c>
      <c r="D950">
        <v>1455220364</v>
      </c>
      <c r="E950" s="10">
        <f t="shared" si="29"/>
        <v>42411.828287037039</v>
      </c>
    </row>
    <row r="951" spans="1:5" x14ac:dyDescent="0.2">
      <c r="A951">
        <v>1456016576</v>
      </c>
      <c r="B951" s="10">
        <f t="shared" si="28"/>
        <v>42421.043703703705</v>
      </c>
      <c r="D951">
        <v>1450832576</v>
      </c>
      <c r="E951" s="10">
        <f t="shared" si="29"/>
        <v>42361.043703703705</v>
      </c>
    </row>
    <row r="952" spans="1:5" x14ac:dyDescent="0.2">
      <c r="A952">
        <v>1453053661</v>
      </c>
      <c r="B952" s="10">
        <f t="shared" si="28"/>
        <v>42386.750706018516</v>
      </c>
      <c r="D952">
        <v>1450461661</v>
      </c>
      <c r="E952" s="10">
        <f t="shared" si="29"/>
        <v>42356.750706018516</v>
      </c>
    </row>
    <row r="953" spans="1:5" x14ac:dyDescent="0.2">
      <c r="A953">
        <v>1465054872</v>
      </c>
      <c r="B953" s="10">
        <f t="shared" si="28"/>
        <v>42525.653611111113</v>
      </c>
      <c r="D953">
        <v>1461166872</v>
      </c>
      <c r="E953" s="10">
        <f t="shared" si="29"/>
        <v>42480.653611111113</v>
      </c>
    </row>
    <row r="954" spans="1:5" x14ac:dyDescent="0.2">
      <c r="A954">
        <v>1479483812</v>
      </c>
      <c r="B954" s="10">
        <f t="shared" si="28"/>
        <v>42692.655231481476</v>
      </c>
      <c r="D954">
        <v>1476888212</v>
      </c>
      <c r="E954" s="10">
        <f t="shared" si="29"/>
        <v>42662.613564814819</v>
      </c>
    </row>
    <row r="955" spans="1:5" x14ac:dyDescent="0.2">
      <c r="A955">
        <v>1422158199</v>
      </c>
      <c r="B955" s="10">
        <f t="shared" si="28"/>
        <v>42029.164340277777</v>
      </c>
      <c r="D955">
        <v>1419566199</v>
      </c>
      <c r="E955" s="10">
        <f t="shared" si="29"/>
        <v>41999.164340277777</v>
      </c>
    </row>
    <row r="956" spans="1:5" x14ac:dyDescent="0.2">
      <c r="A956">
        <v>1440100839</v>
      </c>
      <c r="B956" s="10">
        <f t="shared" si="28"/>
        <v>42236.833784722221</v>
      </c>
      <c r="D956">
        <v>1436472039</v>
      </c>
      <c r="E956" s="10">
        <f t="shared" si="29"/>
        <v>42194.833784722221</v>
      </c>
    </row>
    <row r="957" spans="1:5" x14ac:dyDescent="0.2">
      <c r="A957">
        <v>1473750300</v>
      </c>
      <c r="B957" s="10">
        <f t="shared" si="28"/>
        <v>42626.295138888891</v>
      </c>
      <c r="D957">
        <v>1470294300</v>
      </c>
      <c r="E957" s="10">
        <f t="shared" si="29"/>
        <v>42586.295138888891</v>
      </c>
    </row>
    <row r="958" spans="1:5" x14ac:dyDescent="0.2">
      <c r="A958">
        <v>1430081759</v>
      </c>
      <c r="B958" s="10">
        <f t="shared" si="28"/>
        <v>42120.872210648144</v>
      </c>
      <c r="D958">
        <v>1424901359</v>
      </c>
      <c r="E958" s="10">
        <f t="shared" si="29"/>
        <v>42060.913877314815</v>
      </c>
    </row>
    <row r="959" spans="1:5" x14ac:dyDescent="0.2">
      <c r="A959">
        <v>1479392133</v>
      </c>
      <c r="B959" s="10">
        <f t="shared" si="28"/>
        <v>42691.594131944439</v>
      </c>
      <c r="D959">
        <v>1476710133</v>
      </c>
      <c r="E959" s="10">
        <f t="shared" si="29"/>
        <v>42660.552465277782</v>
      </c>
    </row>
    <row r="960" spans="1:5" x14ac:dyDescent="0.2">
      <c r="A960">
        <v>1428641940</v>
      </c>
      <c r="B960" s="10">
        <f t="shared" si="28"/>
        <v>42104.207638888889</v>
      </c>
      <c r="D960">
        <v>1426792563</v>
      </c>
      <c r="E960" s="10">
        <f t="shared" si="29"/>
        <v>42082.802812499998</v>
      </c>
    </row>
    <row r="961" spans="1:5" x14ac:dyDescent="0.2">
      <c r="A961">
        <v>1421640665</v>
      </c>
      <c r="B961" s="10">
        <f t="shared" si="28"/>
        <v>42023.174363425926</v>
      </c>
      <c r="D961">
        <v>1419048665</v>
      </c>
      <c r="E961" s="10">
        <f t="shared" si="29"/>
        <v>41993.174363425926</v>
      </c>
    </row>
    <row r="962" spans="1:5" x14ac:dyDescent="0.2">
      <c r="A962">
        <v>1489500155</v>
      </c>
      <c r="B962" s="10">
        <f t="shared" si="28"/>
        <v>42808.585127314815</v>
      </c>
      <c r="D962">
        <v>1485874955</v>
      </c>
      <c r="E962" s="10">
        <f t="shared" si="29"/>
        <v>42766.626793981486</v>
      </c>
    </row>
    <row r="963" spans="1:5" x14ac:dyDescent="0.2">
      <c r="A963">
        <v>1487617200</v>
      </c>
      <c r="B963" s="10">
        <f t="shared" ref="B963:B1026" si="30">(A963/86400)+25569</f>
        <v>42786.791666666672</v>
      </c>
      <c r="D963">
        <v>1483634335</v>
      </c>
      <c r="E963" s="10">
        <f t="shared" ref="E963:E1026" si="31">(D963/86400) + 25569</f>
        <v>42740.693692129629</v>
      </c>
    </row>
    <row r="964" spans="1:5" x14ac:dyDescent="0.2">
      <c r="A964">
        <v>1455210353</v>
      </c>
      <c r="B964" s="10">
        <f t="shared" si="30"/>
        <v>42411.712418981479</v>
      </c>
      <c r="D964">
        <v>1451927153</v>
      </c>
      <c r="E964" s="10">
        <f t="shared" si="31"/>
        <v>42373.712418981479</v>
      </c>
    </row>
    <row r="965" spans="1:5" x14ac:dyDescent="0.2">
      <c r="A965">
        <v>1476717319</v>
      </c>
      <c r="B965" s="10">
        <f t="shared" si="30"/>
        <v>42660.635636574079</v>
      </c>
      <c r="D965">
        <v>1473693319</v>
      </c>
      <c r="E965" s="10">
        <f t="shared" si="31"/>
        <v>42625.635636574079</v>
      </c>
    </row>
    <row r="966" spans="1:5" x14ac:dyDescent="0.2">
      <c r="A966">
        <v>1441119919</v>
      </c>
      <c r="B966" s="10">
        <f t="shared" si="30"/>
        <v>42248.628692129627</v>
      </c>
      <c r="D966">
        <v>1437663919</v>
      </c>
      <c r="E966" s="10">
        <f t="shared" si="31"/>
        <v>42208.628692129627</v>
      </c>
    </row>
    <row r="967" spans="1:5" x14ac:dyDescent="0.2">
      <c r="A967">
        <v>1477454340</v>
      </c>
      <c r="B967" s="10">
        <f t="shared" si="30"/>
        <v>42669.165972222225</v>
      </c>
      <c r="D967">
        <v>1474676646</v>
      </c>
      <c r="E967" s="10">
        <f t="shared" si="31"/>
        <v>42637.016736111109</v>
      </c>
    </row>
    <row r="968" spans="1:5" x14ac:dyDescent="0.2">
      <c r="A968">
        <v>1475766932</v>
      </c>
      <c r="B968" s="10">
        <f t="shared" si="30"/>
        <v>42649.635787037041</v>
      </c>
      <c r="D968">
        <v>1473174932</v>
      </c>
      <c r="E968" s="10">
        <f t="shared" si="31"/>
        <v>42619.635787037041</v>
      </c>
    </row>
    <row r="969" spans="1:5" x14ac:dyDescent="0.2">
      <c r="A969">
        <v>1461301574</v>
      </c>
      <c r="B969" s="10">
        <f t="shared" si="30"/>
        <v>42482.21266203704</v>
      </c>
      <c r="D969">
        <v>1456121174</v>
      </c>
      <c r="E969" s="10">
        <f t="shared" si="31"/>
        <v>42422.254328703704</v>
      </c>
    </row>
    <row r="970" spans="1:5" x14ac:dyDescent="0.2">
      <c r="A970">
        <v>1408134034</v>
      </c>
      <c r="B970" s="10">
        <f t="shared" si="30"/>
        <v>41866.847615740742</v>
      </c>
      <c r="D970">
        <v>1405542034</v>
      </c>
      <c r="E970" s="10">
        <f t="shared" si="31"/>
        <v>41836.847615740742</v>
      </c>
    </row>
    <row r="971" spans="1:5" x14ac:dyDescent="0.2">
      <c r="A971">
        <v>1486624607</v>
      </c>
      <c r="B971" s="10">
        <f t="shared" si="30"/>
        <v>42775.30332175926</v>
      </c>
      <c r="D971">
        <v>1483773407</v>
      </c>
      <c r="E971" s="10">
        <f t="shared" si="31"/>
        <v>42742.30332175926</v>
      </c>
    </row>
    <row r="972" spans="1:5" x14ac:dyDescent="0.2">
      <c r="A972">
        <v>1485147540</v>
      </c>
      <c r="B972" s="10">
        <f t="shared" si="30"/>
        <v>42758.207638888889</v>
      </c>
      <c r="D972">
        <v>1481951853</v>
      </c>
      <c r="E972" s="10">
        <f t="shared" si="31"/>
        <v>42721.220520833333</v>
      </c>
    </row>
    <row r="973" spans="1:5" x14ac:dyDescent="0.2">
      <c r="A973">
        <v>1433178060</v>
      </c>
      <c r="B973" s="10">
        <f t="shared" si="30"/>
        <v>42156.709027777775</v>
      </c>
      <c r="D973">
        <v>1429290060</v>
      </c>
      <c r="E973" s="10">
        <f t="shared" si="31"/>
        <v>42111.709027777775</v>
      </c>
    </row>
    <row r="974" spans="1:5" x14ac:dyDescent="0.2">
      <c r="A974">
        <v>1409813940</v>
      </c>
      <c r="B974" s="10">
        <f t="shared" si="30"/>
        <v>41886.290972222225</v>
      </c>
      <c r="D974">
        <v>1407271598</v>
      </c>
      <c r="E974" s="10">
        <f t="shared" si="31"/>
        <v>41856.865717592591</v>
      </c>
    </row>
    <row r="975" spans="1:5" x14ac:dyDescent="0.2">
      <c r="A975">
        <v>1447032093</v>
      </c>
      <c r="B975" s="10">
        <f t="shared" si="30"/>
        <v>42317.056631944448</v>
      </c>
      <c r="D975">
        <v>1441844493</v>
      </c>
      <c r="E975" s="10">
        <f t="shared" si="31"/>
        <v>42257.014965277776</v>
      </c>
    </row>
    <row r="976" spans="1:5" x14ac:dyDescent="0.2">
      <c r="A976">
        <v>1458925156</v>
      </c>
      <c r="B976" s="10">
        <f t="shared" si="30"/>
        <v>42454.707824074074</v>
      </c>
      <c r="D976">
        <v>1456336756</v>
      </c>
      <c r="E976" s="10">
        <f t="shared" si="31"/>
        <v>42424.749490740738</v>
      </c>
    </row>
    <row r="977" spans="1:5" x14ac:dyDescent="0.2">
      <c r="A977">
        <v>1467132185</v>
      </c>
      <c r="B977" s="10">
        <f t="shared" si="30"/>
        <v>42549.696585648147</v>
      </c>
      <c r="D977">
        <v>1461948185</v>
      </c>
      <c r="E977" s="10">
        <f t="shared" si="31"/>
        <v>42489.696585648147</v>
      </c>
    </row>
    <row r="978" spans="1:5" x14ac:dyDescent="0.2">
      <c r="A978">
        <v>1439515497</v>
      </c>
      <c r="B978" s="10">
        <f t="shared" si="30"/>
        <v>42230.058993055558</v>
      </c>
      <c r="D978">
        <v>1435627497</v>
      </c>
      <c r="E978" s="10">
        <f t="shared" si="31"/>
        <v>42185.058993055558</v>
      </c>
    </row>
    <row r="979" spans="1:5" x14ac:dyDescent="0.2">
      <c r="A979">
        <v>1456094197</v>
      </c>
      <c r="B979" s="10">
        <f t="shared" si="30"/>
        <v>42421.942094907412</v>
      </c>
      <c r="D979">
        <v>1453502197</v>
      </c>
      <c r="E979" s="10">
        <f t="shared" si="31"/>
        <v>42391.942094907412</v>
      </c>
    </row>
    <row r="980" spans="1:5" x14ac:dyDescent="0.2">
      <c r="A980">
        <v>1456385101</v>
      </c>
      <c r="B980" s="10">
        <f t="shared" si="30"/>
        <v>42425.309039351851</v>
      </c>
      <c r="D980">
        <v>1453793101</v>
      </c>
      <c r="E980" s="10">
        <f t="shared" si="31"/>
        <v>42395.309039351851</v>
      </c>
    </row>
    <row r="981" spans="1:5" x14ac:dyDescent="0.2">
      <c r="A981">
        <v>1466449140</v>
      </c>
      <c r="B981" s="10">
        <f t="shared" si="30"/>
        <v>42541.790972222225</v>
      </c>
      <c r="D981">
        <v>1463392828</v>
      </c>
      <c r="E981" s="10">
        <f t="shared" si="31"/>
        <v>42506.416990740741</v>
      </c>
    </row>
    <row r="982" spans="1:5" x14ac:dyDescent="0.2">
      <c r="A982">
        <v>1417387322</v>
      </c>
      <c r="B982" s="10">
        <f t="shared" si="30"/>
        <v>41973.945856481485</v>
      </c>
      <c r="D982">
        <v>1413495722</v>
      </c>
      <c r="E982" s="10">
        <f t="shared" si="31"/>
        <v>41928.904189814813</v>
      </c>
    </row>
    <row r="983" spans="1:5" x14ac:dyDescent="0.2">
      <c r="A983">
        <v>1407624222</v>
      </c>
      <c r="B983" s="10">
        <f t="shared" si="30"/>
        <v>41860.947013888886</v>
      </c>
      <c r="D983">
        <v>1405032222</v>
      </c>
      <c r="E983" s="10">
        <f t="shared" si="31"/>
        <v>41830.947013888886</v>
      </c>
    </row>
    <row r="984" spans="1:5" x14ac:dyDescent="0.2">
      <c r="A984">
        <v>1475431486</v>
      </c>
      <c r="B984" s="10">
        <f t="shared" si="30"/>
        <v>42645.753310185188</v>
      </c>
      <c r="D984">
        <v>1472839486</v>
      </c>
      <c r="E984" s="10">
        <f t="shared" si="31"/>
        <v>42615.753310185188</v>
      </c>
    </row>
    <row r="985" spans="1:5" x14ac:dyDescent="0.2">
      <c r="A985">
        <v>1471985640</v>
      </c>
      <c r="B985" s="10">
        <f t="shared" si="30"/>
        <v>42605.870833333334</v>
      </c>
      <c r="D985">
        <v>1469289685</v>
      </c>
      <c r="E985" s="10">
        <f t="shared" si="31"/>
        <v>42574.667650462958</v>
      </c>
    </row>
    <row r="986" spans="1:5" x14ac:dyDescent="0.2">
      <c r="A986">
        <v>1427507208</v>
      </c>
      <c r="B986" s="10">
        <f t="shared" si="30"/>
        <v>42091.074166666665</v>
      </c>
      <c r="D986">
        <v>1424918808</v>
      </c>
      <c r="E986" s="10">
        <f t="shared" si="31"/>
        <v>42061.11583333333</v>
      </c>
    </row>
    <row r="987" spans="1:5" x14ac:dyDescent="0.2">
      <c r="A987">
        <v>1451602800</v>
      </c>
      <c r="B987" s="10">
        <f t="shared" si="30"/>
        <v>42369.958333333328</v>
      </c>
      <c r="D987">
        <v>1449011610</v>
      </c>
      <c r="E987" s="10">
        <f t="shared" si="31"/>
        <v>42339.967708333337</v>
      </c>
    </row>
    <row r="988" spans="1:5" x14ac:dyDescent="0.2">
      <c r="A988">
        <v>1452384000</v>
      </c>
      <c r="B988" s="10">
        <f t="shared" si="30"/>
        <v>42379</v>
      </c>
      <c r="D988">
        <v>1447698300</v>
      </c>
      <c r="E988" s="10">
        <f t="shared" si="31"/>
        <v>42324.767361111109</v>
      </c>
    </row>
    <row r="989" spans="1:5" x14ac:dyDescent="0.2">
      <c r="A989">
        <v>1403507050</v>
      </c>
      <c r="B989" s="10">
        <f t="shared" si="30"/>
        <v>41813.294560185182</v>
      </c>
      <c r="D989">
        <v>1400051050</v>
      </c>
      <c r="E989" s="10">
        <f t="shared" si="31"/>
        <v>41773.294560185182</v>
      </c>
    </row>
    <row r="990" spans="1:5" x14ac:dyDescent="0.2">
      <c r="A990">
        <v>1475310825</v>
      </c>
      <c r="B990" s="10">
        <f t="shared" si="30"/>
        <v>42644.356770833328</v>
      </c>
      <c r="D990">
        <v>1472718825</v>
      </c>
      <c r="E990" s="10">
        <f t="shared" si="31"/>
        <v>42614.356770833328</v>
      </c>
    </row>
    <row r="991" spans="1:5" x14ac:dyDescent="0.2">
      <c r="A991">
        <v>1475101495</v>
      </c>
      <c r="B991" s="10">
        <f t="shared" si="30"/>
        <v>42641.933969907404</v>
      </c>
      <c r="D991">
        <v>1472509495</v>
      </c>
      <c r="E991" s="10">
        <f t="shared" si="31"/>
        <v>42611.933969907404</v>
      </c>
    </row>
    <row r="992" spans="1:5" x14ac:dyDescent="0.2">
      <c r="A992">
        <v>1409770164</v>
      </c>
      <c r="B992" s="10">
        <f t="shared" si="30"/>
        <v>41885.784305555557</v>
      </c>
      <c r="D992">
        <v>1407178164</v>
      </c>
      <c r="E992" s="10">
        <f t="shared" si="31"/>
        <v>41855.784305555557</v>
      </c>
    </row>
    <row r="993" spans="1:5" x14ac:dyDescent="0.2">
      <c r="A993">
        <v>1468349460</v>
      </c>
      <c r="B993" s="10">
        <f t="shared" si="30"/>
        <v>42563.785416666666</v>
      </c>
      <c r="D993">
        <v>1466186988</v>
      </c>
      <c r="E993" s="10">
        <f t="shared" si="31"/>
        <v>42538.75680555556</v>
      </c>
    </row>
    <row r="994" spans="1:5" x14ac:dyDescent="0.2">
      <c r="A994">
        <v>1462655519</v>
      </c>
      <c r="B994" s="10">
        <f t="shared" si="30"/>
        <v>42497.883321759262</v>
      </c>
      <c r="D994">
        <v>1457475119</v>
      </c>
      <c r="E994" s="10">
        <f t="shared" si="31"/>
        <v>42437.924988425926</v>
      </c>
    </row>
    <row r="995" spans="1:5" x14ac:dyDescent="0.2">
      <c r="A995">
        <v>1478926800</v>
      </c>
      <c r="B995" s="10">
        <f t="shared" si="30"/>
        <v>42686.208333333328</v>
      </c>
      <c r="D995">
        <v>1476054568</v>
      </c>
      <c r="E995" s="10">
        <f t="shared" si="31"/>
        <v>42652.964907407411</v>
      </c>
    </row>
    <row r="996" spans="1:5" x14ac:dyDescent="0.2">
      <c r="A996">
        <v>1417388340</v>
      </c>
      <c r="B996" s="10">
        <f t="shared" si="30"/>
        <v>41973.957638888889</v>
      </c>
      <c r="D996">
        <v>1412835530</v>
      </c>
      <c r="E996" s="10">
        <f t="shared" si="31"/>
        <v>41921.263078703705</v>
      </c>
    </row>
    <row r="997" spans="1:5" x14ac:dyDescent="0.2">
      <c r="A997">
        <v>1417276800</v>
      </c>
      <c r="B997" s="10">
        <f t="shared" si="30"/>
        <v>41972.666666666672</v>
      </c>
      <c r="D997">
        <v>1415140480</v>
      </c>
      <c r="E997" s="10">
        <f t="shared" si="31"/>
        <v>41947.940740740742</v>
      </c>
    </row>
    <row r="998" spans="1:5" x14ac:dyDescent="0.2">
      <c r="A998">
        <v>1406474820</v>
      </c>
      <c r="B998" s="10">
        <f t="shared" si="30"/>
        <v>41847.643750000003</v>
      </c>
      <c r="D998">
        <v>1403902060</v>
      </c>
      <c r="E998" s="10">
        <f t="shared" si="31"/>
        <v>41817.866435185184</v>
      </c>
    </row>
    <row r="999" spans="1:5" x14ac:dyDescent="0.2">
      <c r="A999">
        <v>1417145297</v>
      </c>
      <c r="B999" s="10">
        <f t="shared" si="30"/>
        <v>41971.144641203704</v>
      </c>
      <c r="D999">
        <v>1414549697</v>
      </c>
      <c r="E999" s="10">
        <f t="shared" si="31"/>
        <v>41941.10297453704</v>
      </c>
    </row>
    <row r="1000" spans="1:5" x14ac:dyDescent="0.2">
      <c r="A1000">
        <v>1447909401</v>
      </c>
      <c r="B1000" s="10">
        <f t="shared" si="30"/>
        <v>42327.210659722223</v>
      </c>
      <c r="D1000">
        <v>1444017801</v>
      </c>
      <c r="E1000" s="10">
        <f t="shared" si="31"/>
        <v>42282.168993055559</v>
      </c>
    </row>
    <row r="1001" spans="1:5" x14ac:dyDescent="0.2">
      <c r="A1001">
        <v>1415865720</v>
      </c>
      <c r="B1001" s="10">
        <f t="shared" si="30"/>
        <v>41956.334722222222</v>
      </c>
      <c r="D1001">
        <v>1413270690</v>
      </c>
      <c r="E1001" s="10">
        <f t="shared" si="31"/>
        <v>41926.29965277778</v>
      </c>
    </row>
    <row r="1002" spans="1:5" x14ac:dyDescent="0.2">
      <c r="A1002">
        <v>1489537560</v>
      </c>
      <c r="B1002" s="10">
        <f t="shared" si="30"/>
        <v>42809.018055555556</v>
      </c>
      <c r="D1002">
        <v>1484357160</v>
      </c>
      <c r="E1002" s="10">
        <f t="shared" si="31"/>
        <v>42749.05972222222</v>
      </c>
    </row>
    <row r="1003" spans="1:5" x14ac:dyDescent="0.2">
      <c r="A1003">
        <v>1485796613</v>
      </c>
      <c r="B1003" s="10">
        <f t="shared" si="30"/>
        <v>42765.720057870371</v>
      </c>
      <c r="D1003">
        <v>1481908613</v>
      </c>
      <c r="E1003" s="10">
        <f t="shared" si="31"/>
        <v>42720.720057870371</v>
      </c>
    </row>
    <row r="1004" spans="1:5" x14ac:dyDescent="0.2">
      <c r="A1004">
        <v>1450331940</v>
      </c>
      <c r="B1004" s="10">
        <f t="shared" si="30"/>
        <v>42355.249305555553</v>
      </c>
      <c r="D1004">
        <v>1447777514</v>
      </c>
      <c r="E1004" s="10">
        <f t="shared" si="31"/>
        <v>42325.684189814812</v>
      </c>
    </row>
    <row r="1005" spans="1:5" x14ac:dyDescent="0.2">
      <c r="A1005">
        <v>1489680061</v>
      </c>
      <c r="B1005" s="10">
        <f t="shared" si="30"/>
        <v>42810.667372685188</v>
      </c>
      <c r="D1005">
        <v>1487091661</v>
      </c>
      <c r="E1005" s="10">
        <f t="shared" si="31"/>
        <v>42780.709039351852</v>
      </c>
    </row>
    <row r="1006" spans="1:5" x14ac:dyDescent="0.2">
      <c r="A1006">
        <v>1455814827</v>
      </c>
      <c r="B1006" s="10">
        <f t="shared" si="30"/>
        <v>42418.708645833336</v>
      </c>
      <c r="D1006">
        <v>1453222827</v>
      </c>
      <c r="E1006" s="10">
        <f t="shared" si="31"/>
        <v>42388.708645833336</v>
      </c>
    </row>
    <row r="1007" spans="1:5" x14ac:dyDescent="0.2">
      <c r="A1007">
        <v>1446217183</v>
      </c>
      <c r="B1007" s="10">
        <f t="shared" si="30"/>
        <v>42307.624803240746</v>
      </c>
      <c r="D1007">
        <v>1443538783</v>
      </c>
      <c r="E1007" s="10">
        <f t="shared" si="31"/>
        <v>42276.624803240746</v>
      </c>
    </row>
    <row r="1008" spans="1:5" x14ac:dyDescent="0.2">
      <c r="A1008">
        <v>1418368260</v>
      </c>
      <c r="B1008" s="10">
        <f t="shared" si="30"/>
        <v>41985.299305555556</v>
      </c>
      <c r="D1008">
        <v>1417654672</v>
      </c>
      <c r="E1008" s="10">
        <f t="shared" si="31"/>
        <v>41977.040185185186</v>
      </c>
    </row>
    <row r="1009" spans="1:5" x14ac:dyDescent="0.2">
      <c r="A1009">
        <v>1481727623</v>
      </c>
      <c r="B1009" s="10">
        <f t="shared" si="30"/>
        <v>42718.6252662037</v>
      </c>
      <c r="D1009">
        <v>1478095223</v>
      </c>
      <c r="E1009" s="10">
        <f t="shared" si="31"/>
        <v>42676.583599537036</v>
      </c>
    </row>
    <row r="1010" spans="1:5" x14ac:dyDescent="0.2">
      <c r="A1010">
        <v>1482953115</v>
      </c>
      <c r="B1010" s="10">
        <f t="shared" si="30"/>
        <v>42732.809201388889</v>
      </c>
      <c r="D1010">
        <v>1480361115</v>
      </c>
      <c r="E1010" s="10">
        <f t="shared" si="31"/>
        <v>42702.809201388889</v>
      </c>
    </row>
    <row r="1011" spans="1:5" x14ac:dyDescent="0.2">
      <c r="A1011">
        <v>1466346646</v>
      </c>
      <c r="B1011" s="10">
        <f t="shared" si="30"/>
        <v>42540.604699074072</v>
      </c>
      <c r="D1011">
        <v>1463754646</v>
      </c>
      <c r="E1011" s="10">
        <f t="shared" si="31"/>
        <v>42510.604699074072</v>
      </c>
    </row>
    <row r="1012" spans="1:5" x14ac:dyDescent="0.2">
      <c r="A1012">
        <v>1473044340</v>
      </c>
      <c r="B1012" s="10">
        <f t="shared" si="30"/>
        <v>42618.124305555553</v>
      </c>
      <c r="D1012">
        <v>1468180462</v>
      </c>
      <c r="E1012" s="10">
        <f t="shared" si="31"/>
        <v>42561.829421296294</v>
      </c>
    </row>
    <row r="1013" spans="1:5" x14ac:dyDescent="0.2">
      <c r="A1013">
        <v>1418938395</v>
      </c>
      <c r="B1013" s="10">
        <f t="shared" si="30"/>
        <v>41991.898090277777</v>
      </c>
      <c r="D1013">
        <v>1415050395</v>
      </c>
      <c r="E1013" s="10">
        <f t="shared" si="31"/>
        <v>41946.898090277777</v>
      </c>
    </row>
    <row r="1014" spans="1:5" x14ac:dyDescent="0.2">
      <c r="A1014">
        <v>1485254052</v>
      </c>
      <c r="B1014" s="10">
        <f t="shared" si="30"/>
        <v>42759.440416666665</v>
      </c>
      <c r="D1014">
        <v>1481366052</v>
      </c>
      <c r="E1014" s="10">
        <f t="shared" si="31"/>
        <v>42714.440416666665</v>
      </c>
    </row>
    <row r="1015" spans="1:5" x14ac:dyDescent="0.2">
      <c r="A1015">
        <v>1451419200</v>
      </c>
      <c r="B1015" s="10">
        <f t="shared" si="30"/>
        <v>42367.833333333328</v>
      </c>
      <c r="D1015">
        <v>1449000056</v>
      </c>
      <c r="E1015" s="10">
        <f t="shared" si="31"/>
        <v>42339.833981481483</v>
      </c>
    </row>
    <row r="1016" spans="1:5" x14ac:dyDescent="0.2">
      <c r="A1016">
        <v>1420070615</v>
      </c>
      <c r="B1016" s="10">
        <f t="shared" si="30"/>
        <v>42005.002488425926</v>
      </c>
      <c r="D1016">
        <v>1415750615</v>
      </c>
      <c r="E1016" s="10">
        <f t="shared" si="31"/>
        <v>41955.002488425926</v>
      </c>
    </row>
    <row r="1017" spans="1:5" x14ac:dyDescent="0.2">
      <c r="A1017">
        <v>1448489095</v>
      </c>
      <c r="B1017" s="10">
        <f t="shared" si="30"/>
        <v>42333.920081018514</v>
      </c>
      <c r="D1017">
        <v>1445893495</v>
      </c>
      <c r="E1017" s="10">
        <f t="shared" si="31"/>
        <v>42303.878414351857</v>
      </c>
    </row>
    <row r="1018" spans="1:5" x14ac:dyDescent="0.2">
      <c r="A1018">
        <v>1459992856</v>
      </c>
      <c r="B1018" s="10">
        <f t="shared" si="30"/>
        <v>42467.065462962964</v>
      </c>
      <c r="D1018">
        <v>1456108456</v>
      </c>
      <c r="E1018" s="10">
        <f t="shared" si="31"/>
        <v>42422.107129629629</v>
      </c>
    </row>
    <row r="1019" spans="1:5" x14ac:dyDescent="0.2">
      <c r="A1019">
        <v>1448125935</v>
      </c>
      <c r="B1019" s="10">
        <f t="shared" si="30"/>
        <v>42329.716840277775</v>
      </c>
      <c r="D1019">
        <v>1444666335</v>
      </c>
      <c r="E1019" s="10">
        <f t="shared" si="31"/>
        <v>42289.675173611111</v>
      </c>
    </row>
    <row r="1020" spans="1:5" x14ac:dyDescent="0.2">
      <c r="A1020">
        <v>1468496933</v>
      </c>
      <c r="B1020" s="10">
        <f t="shared" si="30"/>
        <v>42565.492280092592</v>
      </c>
      <c r="D1020">
        <v>1465904933</v>
      </c>
      <c r="E1020" s="10">
        <f t="shared" si="31"/>
        <v>42535.492280092592</v>
      </c>
    </row>
    <row r="1021" spans="1:5" x14ac:dyDescent="0.2">
      <c r="A1021">
        <v>1423092149</v>
      </c>
      <c r="B1021" s="10">
        <f t="shared" si="30"/>
        <v>42039.973946759259</v>
      </c>
      <c r="D1021">
        <v>1420500149</v>
      </c>
      <c r="E1021" s="10">
        <f t="shared" si="31"/>
        <v>42009.973946759259</v>
      </c>
    </row>
    <row r="1022" spans="1:5" x14ac:dyDescent="0.2">
      <c r="A1022">
        <v>1433206020</v>
      </c>
      <c r="B1022" s="10">
        <f t="shared" si="30"/>
        <v>42157.032638888893</v>
      </c>
      <c r="D1022">
        <v>1430617209</v>
      </c>
      <c r="E1022" s="10">
        <f t="shared" si="31"/>
        <v>42127.069548611107</v>
      </c>
    </row>
    <row r="1023" spans="1:5" x14ac:dyDescent="0.2">
      <c r="A1023">
        <v>1445054400</v>
      </c>
      <c r="B1023" s="10">
        <f t="shared" si="30"/>
        <v>42294.166666666672</v>
      </c>
      <c r="D1023">
        <v>1443074571</v>
      </c>
      <c r="E1023" s="10">
        <f t="shared" si="31"/>
        <v>42271.251979166671</v>
      </c>
    </row>
    <row r="1024" spans="1:5" x14ac:dyDescent="0.2">
      <c r="A1024">
        <v>1431876677</v>
      </c>
      <c r="B1024" s="10">
        <f t="shared" si="30"/>
        <v>42141.646724537037</v>
      </c>
      <c r="D1024">
        <v>1429284677</v>
      </c>
      <c r="E1024" s="10">
        <f t="shared" si="31"/>
        <v>42111.646724537037</v>
      </c>
    </row>
    <row r="1025" spans="1:5" x14ac:dyDescent="0.2">
      <c r="A1025">
        <v>1434837861</v>
      </c>
      <c r="B1025" s="10">
        <f t="shared" si="30"/>
        <v>42175.919687500005</v>
      </c>
      <c r="D1025">
        <v>1432245861</v>
      </c>
      <c r="E1025" s="10">
        <f t="shared" si="31"/>
        <v>42145.919687500005</v>
      </c>
    </row>
    <row r="1026" spans="1:5" x14ac:dyDescent="0.2">
      <c r="A1026">
        <v>1454248563</v>
      </c>
      <c r="B1026" s="10">
        <f t="shared" si="30"/>
        <v>42400.580590277779</v>
      </c>
      <c r="D1026">
        <v>1451656563</v>
      </c>
      <c r="E1026" s="10">
        <f t="shared" si="31"/>
        <v>42370.580590277779</v>
      </c>
    </row>
    <row r="1027" spans="1:5" x14ac:dyDescent="0.2">
      <c r="A1027">
        <v>1426532437</v>
      </c>
      <c r="B1027" s="10">
        <f t="shared" ref="B1027:B1090" si="32">(A1027/86400)+25569</f>
        <v>42079.792094907403</v>
      </c>
      <c r="D1027">
        <v>1423944037</v>
      </c>
      <c r="E1027" s="10">
        <f t="shared" ref="E1027:E1090" si="33">(D1027/86400) + 25569</f>
        <v>42049.833761574075</v>
      </c>
    </row>
    <row r="1028" spans="1:5" x14ac:dyDescent="0.2">
      <c r="A1028">
        <v>1459414016</v>
      </c>
      <c r="B1028" s="10">
        <f t="shared" si="32"/>
        <v>42460.365925925929</v>
      </c>
      <c r="D1028">
        <v>1456480016</v>
      </c>
      <c r="E1028" s="10">
        <f t="shared" si="33"/>
        <v>42426.407592592594</v>
      </c>
    </row>
    <row r="1029" spans="1:5" x14ac:dyDescent="0.2">
      <c r="A1029">
        <v>1414025347</v>
      </c>
      <c r="B1029" s="10">
        <f t="shared" si="32"/>
        <v>41935.034108796295</v>
      </c>
      <c r="D1029">
        <v>1411433347</v>
      </c>
      <c r="E1029" s="10">
        <f t="shared" si="33"/>
        <v>41905.034108796295</v>
      </c>
    </row>
    <row r="1030" spans="1:5" x14ac:dyDescent="0.2">
      <c r="A1030">
        <v>1488830400</v>
      </c>
      <c r="B1030" s="10">
        <f t="shared" si="32"/>
        <v>42800.833333333328</v>
      </c>
      <c r="D1030">
        <v>1484924605</v>
      </c>
      <c r="E1030" s="10">
        <f t="shared" si="33"/>
        <v>42755.627372685187</v>
      </c>
    </row>
    <row r="1031" spans="1:5" x14ac:dyDescent="0.2">
      <c r="A1031">
        <v>1428184740</v>
      </c>
      <c r="B1031" s="10">
        <f t="shared" si="32"/>
        <v>42098.915972222225</v>
      </c>
      <c r="D1031">
        <v>1423501507</v>
      </c>
      <c r="E1031" s="10">
        <f t="shared" si="33"/>
        <v>42044.711886574078</v>
      </c>
    </row>
    <row r="1032" spans="1:5" x14ac:dyDescent="0.2">
      <c r="A1032">
        <v>1473680149</v>
      </c>
      <c r="B1032" s="10">
        <f t="shared" si="32"/>
        <v>42625.483206018514</v>
      </c>
      <c r="D1032">
        <v>1472470549</v>
      </c>
      <c r="E1032" s="10">
        <f t="shared" si="33"/>
        <v>42611.483206018514</v>
      </c>
    </row>
    <row r="1033" spans="1:5" x14ac:dyDescent="0.2">
      <c r="A1033">
        <v>1450290010</v>
      </c>
      <c r="B1033" s="10">
        <f t="shared" si="32"/>
        <v>42354.764004629629</v>
      </c>
      <c r="D1033">
        <v>1447698010</v>
      </c>
      <c r="E1033" s="10">
        <f t="shared" si="33"/>
        <v>42324.764004629629</v>
      </c>
    </row>
    <row r="1034" spans="1:5" x14ac:dyDescent="0.2">
      <c r="A1034">
        <v>1466697625</v>
      </c>
      <c r="B1034" s="10">
        <f t="shared" si="32"/>
        <v>42544.666956018518</v>
      </c>
      <c r="D1034">
        <v>1464105625</v>
      </c>
      <c r="E1034" s="10">
        <f t="shared" si="33"/>
        <v>42514.666956018518</v>
      </c>
    </row>
    <row r="1035" spans="1:5" x14ac:dyDescent="0.2">
      <c r="A1035">
        <v>1481564080</v>
      </c>
      <c r="B1035" s="10">
        <f t="shared" si="32"/>
        <v>42716.732407407406</v>
      </c>
      <c r="D1035">
        <v>1479144880</v>
      </c>
      <c r="E1035" s="10">
        <f t="shared" si="33"/>
        <v>42688.732407407406</v>
      </c>
    </row>
    <row r="1036" spans="1:5" x14ac:dyDescent="0.2">
      <c r="A1036">
        <v>1470369540</v>
      </c>
      <c r="B1036" s="10">
        <f t="shared" si="32"/>
        <v>42587.165972222225</v>
      </c>
      <c r="D1036">
        <v>1467604804</v>
      </c>
      <c r="E1036" s="10">
        <f t="shared" si="33"/>
        <v>42555.166712962964</v>
      </c>
    </row>
    <row r="1037" spans="1:5" x14ac:dyDescent="0.2">
      <c r="A1037">
        <v>1423668220</v>
      </c>
      <c r="B1037" s="10">
        <f t="shared" si="32"/>
        <v>42046.641435185185</v>
      </c>
      <c r="D1037">
        <v>1421076220</v>
      </c>
      <c r="E1037" s="10">
        <f t="shared" si="33"/>
        <v>42016.641435185185</v>
      </c>
    </row>
    <row r="1038" spans="1:5" x14ac:dyDescent="0.2">
      <c r="A1038">
        <v>1357545600</v>
      </c>
      <c r="B1038" s="10">
        <f t="shared" si="32"/>
        <v>41281.333333333336</v>
      </c>
      <c r="D1038">
        <v>1354790790</v>
      </c>
      <c r="E1038" s="10">
        <f t="shared" si="33"/>
        <v>41249.448958333334</v>
      </c>
    </row>
    <row r="1039" spans="1:5" x14ac:dyDescent="0.2">
      <c r="A1039">
        <v>1431925200</v>
      </c>
      <c r="B1039" s="10">
        <f t="shared" si="32"/>
        <v>42142.208333333328</v>
      </c>
      <c r="D1039">
        <v>1429991062</v>
      </c>
      <c r="E1039" s="10">
        <f t="shared" si="33"/>
        <v>42119.822476851856</v>
      </c>
    </row>
    <row r="1040" spans="1:5" x14ac:dyDescent="0.2">
      <c r="A1040">
        <v>1458362023</v>
      </c>
      <c r="B1040" s="10">
        <f t="shared" si="32"/>
        <v>42448.190081018518</v>
      </c>
      <c r="D1040">
        <v>1455773623</v>
      </c>
      <c r="E1040" s="10">
        <f t="shared" si="33"/>
        <v>42418.231747685189</v>
      </c>
    </row>
    <row r="1041" spans="1:5" x14ac:dyDescent="0.2">
      <c r="A1041">
        <v>1481615940</v>
      </c>
      <c r="B1041" s="10">
        <f t="shared" si="32"/>
        <v>42717.332638888889</v>
      </c>
      <c r="D1041">
        <v>1479436646</v>
      </c>
      <c r="E1041" s="10">
        <f t="shared" si="33"/>
        <v>42692.109328703707</v>
      </c>
    </row>
    <row r="1042" spans="1:5" x14ac:dyDescent="0.2">
      <c r="A1042">
        <v>1472317209</v>
      </c>
      <c r="B1042" s="10">
        <f t="shared" si="32"/>
        <v>42609.708437499998</v>
      </c>
      <c r="D1042">
        <v>1469725209</v>
      </c>
      <c r="E1042" s="10">
        <f t="shared" si="33"/>
        <v>42579.708437499998</v>
      </c>
    </row>
    <row r="1043" spans="1:5" x14ac:dyDescent="0.2">
      <c r="A1043">
        <v>1406769992</v>
      </c>
      <c r="B1043" s="10">
        <f t="shared" si="32"/>
        <v>41851.06009259259</v>
      </c>
      <c r="D1043">
        <v>1405041992</v>
      </c>
      <c r="E1043" s="10">
        <f t="shared" si="33"/>
        <v>41831.06009259259</v>
      </c>
    </row>
    <row r="1044" spans="1:5" x14ac:dyDescent="0.2">
      <c r="A1044">
        <v>1410516000</v>
      </c>
      <c r="B1044" s="10">
        <f t="shared" si="32"/>
        <v>41894.416666666664</v>
      </c>
      <c r="D1044">
        <v>1406824948</v>
      </c>
      <c r="E1044" s="10">
        <f t="shared" si="33"/>
        <v>41851.696157407408</v>
      </c>
    </row>
    <row r="1045" spans="1:5" x14ac:dyDescent="0.2">
      <c r="A1045">
        <v>1432101855</v>
      </c>
      <c r="B1045" s="10">
        <f t="shared" si="32"/>
        <v>42144.252951388888</v>
      </c>
      <c r="D1045">
        <v>1429509855</v>
      </c>
      <c r="E1045" s="10">
        <f t="shared" si="33"/>
        <v>42114.252951388888</v>
      </c>
    </row>
    <row r="1046" spans="1:5" x14ac:dyDescent="0.2">
      <c r="A1046">
        <v>1425587220</v>
      </c>
      <c r="B1046" s="10">
        <f t="shared" si="32"/>
        <v>42068.852083333331</v>
      </c>
      <c r="D1046">
        <v>1420668801</v>
      </c>
      <c r="E1046" s="10">
        <f t="shared" si="33"/>
        <v>42011.925937499997</v>
      </c>
    </row>
    <row r="1047" spans="1:5" x14ac:dyDescent="0.2">
      <c r="A1047">
        <v>1408827550</v>
      </c>
      <c r="B1047" s="10">
        <f t="shared" si="32"/>
        <v>41874.874421296292</v>
      </c>
      <c r="D1047">
        <v>1406235550</v>
      </c>
      <c r="E1047" s="10">
        <f t="shared" si="33"/>
        <v>41844.874421296292</v>
      </c>
    </row>
    <row r="1048" spans="1:5" x14ac:dyDescent="0.2">
      <c r="A1048">
        <v>1451161560</v>
      </c>
      <c r="B1048" s="10">
        <f t="shared" si="32"/>
        <v>42364.851388888885</v>
      </c>
      <c r="D1048">
        <v>1447273560</v>
      </c>
      <c r="E1048" s="10">
        <f t="shared" si="33"/>
        <v>42319.851388888885</v>
      </c>
    </row>
    <row r="1049" spans="1:5" x14ac:dyDescent="0.2">
      <c r="A1049">
        <v>1415219915</v>
      </c>
      <c r="B1049" s="10">
        <f t="shared" si="32"/>
        <v>41948.860127314816</v>
      </c>
      <c r="D1049">
        <v>1412624315</v>
      </c>
      <c r="E1049" s="10">
        <f t="shared" si="33"/>
        <v>41918.818460648152</v>
      </c>
    </row>
    <row r="1050" spans="1:5" x14ac:dyDescent="0.2">
      <c r="A1050">
        <v>1474766189</v>
      </c>
      <c r="B1050" s="10">
        <f t="shared" si="32"/>
        <v>42638.053113425922</v>
      </c>
      <c r="D1050">
        <v>1471310189</v>
      </c>
      <c r="E1050" s="10">
        <f t="shared" si="33"/>
        <v>42598.053113425922</v>
      </c>
    </row>
    <row r="1051" spans="1:5" x14ac:dyDescent="0.2">
      <c r="A1051">
        <v>1455272445</v>
      </c>
      <c r="B1051" s="10">
        <f t="shared" si="32"/>
        <v>42412.431076388893</v>
      </c>
      <c r="D1051">
        <v>1452680445</v>
      </c>
      <c r="E1051" s="10">
        <f t="shared" si="33"/>
        <v>42382.431076388893</v>
      </c>
    </row>
    <row r="1052" spans="1:5" x14ac:dyDescent="0.2">
      <c r="A1052">
        <v>1442257677</v>
      </c>
      <c r="B1052" s="10">
        <f t="shared" si="32"/>
        <v>42261.7971875</v>
      </c>
      <c r="D1052">
        <v>1439665677</v>
      </c>
      <c r="E1052" s="10">
        <f t="shared" si="33"/>
        <v>42231.7971875</v>
      </c>
    </row>
    <row r="1053" spans="1:5" x14ac:dyDescent="0.2">
      <c r="A1053">
        <v>1409098825</v>
      </c>
      <c r="B1053" s="10">
        <f t="shared" si="32"/>
        <v>41878.014178240745</v>
      </c>
      <c r="D1053">
        <v>1406679625</v>
      </c>
      <c r="E1053" s="10">
        <f t="shared" si="33"/>
        <v>41850.014178240745</v>
      </c>
    </row>
    <row r="1054" spans="1:5" x14ac:dyDescent="0.2">
      <c r="A1054">
        <v>1465243740</v>
      </c>
      <c r="B1054" s="10">
        <f t="shared" si="32"/>
        <v>42527.839583333334</v>
      </c>
      <c r="D1054">
        <v>1461438495</v>
      </c>
      <c r="E1054" s="10">
        <f t="shared" si="33"/>
        <v>42483.797395833331</v>
      </c>
    </row>
    <row r="1055" spans="1:5" x14ac:dyDescent="0.2">
      <c r="A1055">
        <v>1488773332</v>
      </c>
      <c r="B1055" s="10">
        <f t="shared" si="32"/>
        <v>42800.172824074078</v>
      </c>
      <c r="D1055">
        <v>1486613332</v>
      </c>
      <c r="E1055" s="10">
        <f t="shared" si="33"/>
        <v>42775.172824074078</v>
      </c>
    </row>
    <row r="1056" spans="1:5" x14ac:dyDescent="0.2">
      <c r="A1056">
        <v>1407708000</v>
      </c>
      <c r="B1056" s="10">
        <f t="shared" si="32"/>
        <v>41861.916666666664</v>
      </c>
      <c r="D1056">
        <v>1405110399</v>
      </c>
      <c r="E1056" s="10">
        <f t="shared" si="33"/>
        <v>41831.851840277777</v>
      </c>
    </row>
    <row r="1057" spans="1:5" x14ac:dyDescent="0.2">
      <c r="A1057">
        <v>1457394545</v>
      </c>
      <c r="B1057" s="10">
        <f t="shared" si="32"/>
        <v>42436.992418981477</v>
      </c>
      <c r="D1057">
        <v>1454802545</v>
      </c>
      <c r="E1057" s="10">
        <f t="shared" si="33"/>
        <v>42406.992418981477</v>
      </c>
    </row>
    <row r="1058" spans="1:5" x14ac:dyDescent="0.2">
      <c r="A1058">
        <v>1429892177</v>
      </c>
      <c r="B1058" s="10">
        <f t="shared" si="32"/>
        <v>42118.677974537037</v>
      </c>
      <c r="D1058">
        <v>1424711777</v>
      </c>
      <c r="E1058" s="10">
        <f t="shared" si="33"/>
        <v>42058.719641203701</v>
      </c>
    </row>
    <row r="1059" spans="1:5" x14ac:dyDescent="0.2">
      <c r="A1059">
        <v>1480888483</v>
      </c>
      <c r="B1059" s="10">
        <f t="shared" si="32"/>
        <v>42708.912997685184</v>
      </c>
      <c r="D1059">
        <v>1478292883</v>
      </c>
      <c r="E1059" s="10">
        <f t="shared" si="33"/>
        <v>42678.871331018519</v>
      </c>
    </row>
    <row r="1060" spans="1:5" x14ac:dyDescent="0.2">
      <c r="A1060">
        <v>1427328000</v>
      </c>
      <c r="B1060" s="10">
        <f t="shared" si="32"/>
        <v>42089</v>
      </c>
      <c r="D1060">
        <v>1423777043</v>
      </c>
      <c r="E1060" s="10">
        <f t="shared" si="33"/>
        <v>42047.900960648149</v>
      </c>
    </row>
    <row r="1061" spans="1:5" x14ac:dyDescent="0.2">
      <c r="A1061">
        <v>1426269456</v>
      </c>
      <c r="B1061" s="10">
        <f t="shared" si="32"/>
        <v>42076.748333333337</v>
      </c>
      <c r="D1061">
        <v>1423681056</v>
      </c>
      <c r="E1061" s="10">
        <f t="shared" si="33"/>
        <v>42046.79</v>
      </c>
    </row>
    <row r="1062" spans="1:5" x14ac:dyDescent="0.2">
      <c r="A1062">
        <v>1429134893</v>
      </c>
      <c r="B1062" s="10">
        <f t="shared" si="32"/>
        <v>42109.913113425922</v>
      </c>
      <c r="D1062">
        <v>1426542893</v>
      </c>
      <c r="E1062" s="10">
        <f t="shared" si="33"/>
        <v>42079.913113425922</v>
      </c>
    </row>
    <row r="1063" spans="1:5" x14ac:dyDescent="0.2">
      <c r="A1063">
        <v>1462150800</v>
      </c>
      <c r="B1063" s="10">
        <f t="shared" si="32"/>
        <v>42492.041666666672</v>
      </c>
      <c r="D1063">
        <v>1456987108</v>
      </c>
      <c r="E1063" s="10">
        <f t="shared" si="33"/>
        <v>42432.276712962965</v>
      </c>
    </row>
    <row r="1064" spans="1:5" x14ac:dyDescent="0.2">
      <c r="A1064">
        <v>1468351341</v>
      </c>
      <c r="B1064" s="10">
        <f t="shared" si="32"/>
        <v>42563.807187500002</v>
      </c>
      <c r="D1064">
        <v>1467746541</v>
      </c>
      <c r="E1064" s="10">
        <f t="shared" si="33"/>
        <v>42556.807187500002</v>
      </c>
    </row>
    <row r="1065" spans="1:5" x14ac:dyDescent="0.2">
      <c r="A1065">
        <v>1472604262</v>
      </c>
      <c r="B1065" s="10">
        <f t="shared" si="32"/>
        <v>42613.030810185184</v>
      </c>
      <c r="D1065">
        <v>1470012262</v>
      </c>
      <c r="E1065" s="10">
        <f t="shared" si="33"/>
        <v>42583.030810185184</v>
      </c>
    </row>
    <row r="1066" spans="1:5" x14ac:dyDescent="0.2">
      <c r="A1066">
        <v>1373174903</v>
      </c>
      <c r="B1066" s="10">
        <f t="shared" si="32"/>
        <v>41462.228043981479</v>
      </c>
      <c r="D1066">
        <v>1369286903</v>
      </c>
      <c r="E1066" s="10">
        <f t="shared" si="33"/>
        <v>41417.228043981479</v>
      </c>
    </row>
    <row r="1067" spans="1:5" x14ac:dyDescent="0.2">
      <c r="A1067">
        <v>1392800922</v>
      </c>
      <c r="B1067" s="10">
        <f t="shared" si="32"/>
        <v>41689.381041666667</v>
      </c>
      <c r="D1067">
        <v>1390381722</v>
      </c>
      <c r="E1067" s="10">
        <f t="shared" si="33"/>
        <v>41661.381041666667</v>
      </c>
    </row>
    <row r="1068" spans="1:5" x14ac:dyDescent="0.2">
      <c r="A1068">
        <v>1375657582</v>
      </c>
      <c r="B1068" s="10">
        <f t="shared" si="32"/>
        <v>41490.962754629625</v>
      </c>
      <c r="D1068">
        <v>1371769582</v>
      </c>
      <c r="E1068" s="10">
        <f t="shared" si="33"/>
        <v>41445.962754629625</v>
      </c>
    </row>
    <row r="1069" spans="1:5" x14ac:dyDescent="0.2">
      <c r="A1069">
        <v>1387657931</v>
      </c>
      <c r="B1069" s="10">
        <f t="shared" si="32"/>
        <v>41629.855682870373</v>
      </c>
      <c r="D1069">
        <v>1385065931</v>
      </c>
      <c r="E1069" s="10">
        <f t="shared" si="33"/>
        <v>41599.855682870373</v>
      </c>
    </row>
    <row r="1070" spans="1:5" x14ac:dyDescent="0.2">
      <c r="A1070">
        <v>1460274864</v>
      </c>
      <c r="B1070" s="10">
        <f t="shared" si="32"/>
        <v>42470.329444444447</v>
      </c>
      <c r="D1070">
        <v>1457686464</v>
      </c>
      <c r="E1070" s="10">
        <f t="shared" si="33"/>
        <v>42440.371111111112</v>
      </c>
    </row>
    <row r="1071" spans="1:5" x14ac:dyDescent="0.2">
      <c r="A1071">
        <v>1385447459</v>
      </c>
      <c r="B1071" s="10">
        <f t="shared" si="32"/>
        <v>41604.271516203706</v>
      </c>
      <c r="D1071">
        <v>1382679059</v>
      </c>
      <c r="E1071" s="10">
        <f t="shared" si="33"/>
        <v>41572.229849537034</v>
      </c>
    </row>
    <row r="1072" spans="1:5" x14ac:dyDescent="0.2">
      <c r="A1072">
        <v>1349050622</v>
      </c>
      <c r="B1072" s="10">
        <f t="shared" si="32"/>
        <v>41183.011828703704</v>
      </c>
      <c r="D1072">
        <v>1347322622</v>
      </c>
      <c r="E1072" s="10">
        <f t="shared" si="33"/>
        <v>41163.011828703704</v>
      </c>
    </row>
    <row r="1073" spans="1:5" x14ac:dyDescent="0.2">
      <c r="A1073">
        <v>1447787093</v>
      </c>
      <c r="B1073" s="10">
        <f t="shared" si="32"/>
        <v>42325.795057870375</v>
      </c>
      <c r="D1073">
        <v>1445191493</v>
      </c>
      <c r="E1073" s="10">
        <f t="shared" si="33"/>
        <v>42295.753391203703</v>
      </c>
    </row>
    <row r="1074" spans="1:5" x14ac:dyDescent="0.2">
      <c r="A1074">
        <v>1391630297</v>
      </c>
      <c r="B1074" s="10">
        <f t="shared" si="32"/>
        <v>41675.832141203704</v>
      </c>
      <c r="D1074">
        <v>1389038297</v>
      </c>
      <c r="E1074" s="10">
        <f t="shared" si="33"/>
        <v>41645.832141203704</v>
      </c>
    </row>
    <row r="1075" spans="1:5" x14ac:dyDescent="0.2">
      <c r="A1075">
        <v>1318806541</v>
      </c>
      <c r="B1075" s="10">
        <f t="shared" si="32"/>
        <v>40832.964594907404</v>
      </c>
      <c r="D1075">
        <v>1316214541</v>
      </c>
      <c r="E1075" s="10">
        <f t="shared" si="33"/>
        <v>40802.964594907404</v>
      </c>
    </row>
    <row r="1076" spans="1:5" x14ac:dyDescent="0.2">
      <c r="A1076">
        <v>1388808545</v>
      </c>
      <c r="B1076" s="10">
        <f t="shared" si="32"/>
        <v>41643.172974537039</v>
      </c>
      <c r="D1076">
        <v>1386216545</v>
      </c>
      <c r="E1076" s="10">
        <f t="shared" si="33"/>
        <v>41613.172974537039</v>
      </c>
    </row>
    <row r="1077" spans="1:5" x14ac:dyDescent="0.2">
      <c r="A1077">
        <v>1336340516</v>
      </c>
      <c r="B1077" s="10">
        <f t="shared" si="32"/>
        <v>41035.904120370367</v>
      </c>
      <c r="D1077">
        <v>1333748516</v>
      </c>
      <c r="E1077" s="10">
        <f t="shared" si="33"/>
        <v>41005.904120370367</v>
      </c>
    </row>
    <row r="1078" spans="1:5" x14ac:dyDescent="0.2">
      <c r="A1078">
        <v>1410426250</v>
      </c>
      <c r="B1078" s="10">
        <f t="shared" si="32"/>
        <v>41893.377893518518</v>
      </c>
      <c r="D1078">
        <v>1405674250</v>
      </c>
      <c r="E1078" s="10">
        <f t="shared" si="33"/>
        <v>41838.377893518518</v>
      </c>
    </row>
    <row r="1079" spans="1:5" x14ac:dyDescent="0.2">
      <c r="A1079">
        <v>1452744011</v>
      </c>
      <c r="B1079" s="10">
        <f t="shared" si="32"/>
        <v>42383.16679398148</v>
      </c>
      <c r="D1079">
        <v>1450152011</v>
      </c>
      <c r="E1079" s="10">
        <f t="shared" si="33"/>
        <v>42353.16679398148</v>
      </c>
    </row>
    <row r="1080" spans="1:5" x14ac:dyDescent="0.2">
      <c r="A1080">
        <v>1311309721</v>
      </c>
      <c r="B1080" s="10">
        <f t="shared" si="32"/>
        <v>40746.195844907408</v>
      </c>
      <c r="D1080">
        <v>1307421721</v>
      </c>
      <c r="E1080" s="10">
        <f t="shared" si="33"/>
        <v>40701.195844907408</v>
      </c>
    </row>
    <row r="1081" spans="1:5" x14ac:dyDescent="0.2">
      <c r="A1081">
        <v>1463232936</v>
      </c>
      <c r="B1081" s="10">
        <f t="shared" si="32"/>
        <v>42504.566388888888</v>
      </c>
      <c r="D1081">
        <v>1461072936</v>
      </c>
      <c r="E1081" s="10">
        <f t="shared" si="33"/>
        <v>42479.566388888888</v>
      </c>
    </row>
    <row r="1082" spans="1:5" x14ac:dyDescent="0.2">
      <c r="A1082">
        <v>1399778333</v>
      </c>
      <c r="B1082" s="10">
        <f t="shared" si="32"/>
        <v>41770.138113425928</v>
      </c>
      <c r="D1082">
        <v>1397186333</v>
      </c>
      <c r="E1082" s="10">
        <f t="shared" si="33"/>
        <v>41740.138113425928</v>
      </c>
    </row>
    <row r="1083" spans="1:5" x14ac:dyDescent="0.2">
      <c r="A1083">
        <v>1422483292</v>
      </c>
      <c r="B1083" s="10">
        <f t="shared" si="32"/>
        <v>42032.926990740743</v>
      </c>
      <c r="D1083">
        <v>1419891292</v>
      </c>
      <c r="E1083" s="10">
        <f t="shared" si="33"/>
        <v>42002.926990740743</v>
      </c>
    </row>
    <row r="1084" spans="1:5" x14ac:dyDescent="0.2">
      <c r="A1084">
        <v>1344635088</v>
      </c>
      <c r="B1084" s="10">
        <f t="shared" si="32"/>
        <v>41131.906111111108</v>
      </c>
      <c r="D1084">
        <v>1342043088</v>
      </c>
      <c r="E1084" s="10">
        <f t="shared" si="33"/>
        <v>41101.906111111108</v>
      </c>
    </row>
    <row r="1085" spans="1:5" x14ac:dyDescent="0.2">
      <c r="A1085">
        <v>1406994583</v>
      </c>
      <c r="B1085" s="10">
        <f t="shared" si="32"/>
        <v>41853.659525462965</v>
      </c>
      <c r="D1085">
        <v>1401810583</v>
      </c>
      <c r="E1085" s="10">
        <f t="shared" si="33"/>
        <v>41793.659525462965</v>
      </c>
    </row>
    <row r="1086" spans="1:5" x14ac:dyDescent="0.2">
      <c r="A1086">
        <v>1407534804</v>
      </c>
      <c r="B1086" s="10">
        <f t="shared" si="32"/>
        <v>41859.912083333329</v>
      </c>
      <c r="D1086">
        <v>1404942804</v>
      </c>
      <c r="E1086" s="10">
        <f t="shared" si="33"/>
        <v>41829.912083333329</v>
      </c>
    </row>
    <row r="1087" spans="1:5" x14ac:dyDescent="0.2">
      <c r="A1087">
        <v>1457967975</v>
      </c>
      <c r="B1087" s="10">
        <f t="shared" si="32"/>
        <v>42443.629340277781</v>
      </c>
      <c r="D1087">
        <v>1455379575</v>
      </c>
      <c r="E1087" s="10">
        <f t="shared" si="33"/>
        <v>42413.671006944445</v>
      </c>
    </row>
    <row r="1088" spans="1:5" x14ac:dyDescent="0.2">
      <c r="A1088">
        <v>1408913291</v>
      </c>
      <c r="B1088" s="10">
        <f t="shared" si="32"/>
        <v>41875.866793981484</v>
      </c>
      <c r="D1088">
        <v>1406321291</v>
      </c>
      <c r="E1088" s="10">
        <f t="shared" si="33"/>
        <v>41845.866793981484</v>
      </c>
    </row>
    <row r="1089" spans="1:5" x14ac:dyDescent="0.2">
      <c r="A1089">
        <v>1402852087</v>
      </c>
      <c r="B1089" s="10">
        <f t="shared" si="32"/>
        <v>41805.713969907403</v>
      </c>
      <c r="D1089">
        <v>1400260087</v>
      </c>
      <c r="E1089" s="10">
        <f t="shared" si="33"/>
        <v>41775.713969907403</v>
      </c>
    </row>
    <row r="1090" spans="1:5" x14ac:dyDescent="0.2">
      <c r="A1090">
        <v>1398366667</v>
      </c>
      <c r="B1090" s="10">
        <f t="shared" si="32"/>
        <v>41753.799386574072</v>
      </c>
      <c r="D1090">
        <v>1395774667</v>
      </c>
      <c r="E1090" s="10">
        <f t="shared" si="33"/>
        <v>41723.799386574072</v>
      </c>
    </row>
    <row r="1091" spans="1:5" x14ac:dyDescent="0.2">
      <c r="A1091">
        <v>1435293175</v>
      </c>
      <c r="B1091" s="10">
        <f t="shared" ref="B1091:B1154" si="34">(A1091/86400)+25569</f>
        <v>42181.189525462964</v>
      </c>
      <c r="D1091">
        <v>1432701175</v>
      </c>
      <c r="E1091" s="10">
        <f t="shared" ref="E1091:E1154" si="35">(D1091/86400) + 25569</f>
        <v>42151.189525462964</v>
      </c>
    </row>
    <row r="1092" spans="1:5" x14ac:dyDescent="0.2">
      <c r="A1092">
        <v>1432873653</v>
      </c>
      <c r="B1092" s="10">
        <f t="shared" si="34"/>
        <v>42153.185798611114</v>
      </c>
      <c r="D1092">
        <v>1430281653</v>
      </c>
      <c r="E1092" s="10">
        <f t="shared" si="35"/>
        <v>42123.185798611114</v>
      </c>
    </row>
    <row r="1093" spans="1:5" x14ac:dyDescent="0.2">
      <c r="A1093">
        <v>1460313672</v>
      </c>
      <c r="B1093" s="10">
        <f t="shared" si="34"/>
        <v>42470.778611111113</v>
      </c>
      <c r="D1093">
        <v>1457725272</v>
      </c>
      <c r="E1093" s="10">
        <f t="shared" si="35"/>
        <v>42440.820277777777</v>
      </c>
    </row>
    <row r="1094" spans="1:5" x14ac:dyDescent="0.2">
      <c r="A1094">
        <v>1357432638</v>
      </c>
      <c r="B1094" s="10">
        <f t="shared" si="34"/>
        <v>41280.025902777779</v>
      </c>
      <c r="D1094">
        <v>1354840638</v>
      </c>
      <c r="E1094" s="10">
        <f t="shared" si="35"/>
        <v>41250.025902777779</v>
      </c>
    </row>
    <row r="1095" spans="1:5" x14ac:dyDescent="0.2">
      <c r="A1095">
        <v>1455232937</v>
      </c>
      <c r="B1095" s="10">
        <f t="shared" si="34"/>
        <v>42411.973807870367</v>
      </c>
      <c r="D1095">
        <v>1453936937</v>
      </c>
      <c r="E1095" s="10">
        <f t="shared" si="35"/>
        <v>42396.973807870367</v>
      </c>
    </row>
    <row r="1096" spans="1:5" x14ac:dyDescent="0.2">
      <c r="A1096">
        <v>1318180033</v>
      </c>
      <c r="B1096" s="10">
        <f t="shared" si="34"/>
        <v>40825.71334490741</v>
      </c>
      <c r="D1096">
        <v>1315588033</v>
      </c>
      <c r="E1096" s="10">
        <f t="shared" si="35"/>
        <v>40795.71334490741</v>
      </c>
    </row>
    <row r="1097" spans="1:5" x14ac:dyDescent="0.2">
      <c r="A1097">
        <v>1377867220</v>
      </c>
      <c r="B1097" s="10">
        <f t="shared" si="34"/>
        <v>41516.537268518521</v>
      </c>
      <c r="D1097">
        <v>1375275220</v>
      </c>
      <c r="E1097" s="10">
        <f t="shared" si="35"/>
        <v>41486.537268518521</v>
      </c>
    </row>
    <row r="1098" spans="1:5" x14ac:dyDescent="0.2">
      <c r="A1098">
        <v>1412393400</v>
      </c>
      <c r="B1098" s="10">
        <f t="shared" si="34"/>
        <v>41916.145833333336</v>
      </c>
      <c r="D1098">
        <v>1409747154</v>
      </c>
      <c r="E1098" s="10">
        <f t="shared" si="35"/>
        <v>41885.51798611111</v>
      </c>
    </row>
    <row r="1099" spans="1:5" x14ac:dyDescent="0.2">
      <c r="A1099">
        <v>1393786877</v>
      </c>
      <c r="B1099" s="10">
        <f t="shared" si="34"/>
        <v>41700.792557870373</v>
      </c>
      <c r="D1099">
        <v>1390330877</v>
      </c>
      <c r="E1099" s="10">
        <f t="shared" si="35"/>
        <v>41660.792557870373</v>
      </c>
    </row>
    <row r="1100" spans="1:5" x14ac:dyDescent="0.2">
      <c r="A1100">
        <v>1397413095</v>
      </c>
      <c r="B1100" s="10">
        <f t="shared" si="34"/>
        <v>41742.762673611112</v>
      </c>
      <c r="D1100">
        <v>1394821095</v>
      </c>
      <c r="E1100" s="10">
        <f t="shared" si="35"/>
        <v>41712.762673611112</v>
      </c>
    </row>
    <row r="1101" spans="1:5" x14ac:dyDescent="0.2">
      <c r="A1101">
        <v>1431547468</v>
      </c>
      <c r="B1101" s="10">
        <f t="shared" si="34"/>
        <v>42137.836435185185</v>
      </c>
      <c r="D1101">
        <v>1428955468</v>
      </c>
      <c r="E1101" s="10">
        <f t="shared" si="35"/>
        <v>42107.836435185185</v>
      </c>
    </row>
    <row r="1102" spans="1:5" x14ac:dyDescent="0.2">
      <c r="A1102">
        <v>1455417571</v>
      </c>
      <c r="B1102" s="10">
        <f t="shared" si="34"/>
        <v>42414.110775462963</v>
      </c>
      <c r="D1102">
        <v>1452825571</v>
      </c>
      <c r="E1102" s="10">
        <f t="shared" si="35"/>
        <v>42384.110775462963</v>
      </c>
    </row>
    <row r="1103" spans="1:5" x14ac:dyDescent="0.2">
      <c r="A1103">
        <v>1468519920</v>
      </c>
      <c r="B1103" s="10">
        <f t="shared" si="34"/>
        <v>42565.758333333331</v>
      </c>
      <c r="D1103">
        <v>1466188338</v>
      </c>
      <c r="E1103" s="10">
        <f t="shared" si="35"/>
        <v>42538.77243055556</v>
      </c>
    </row>
    <row r="1104" spans="1:5" x14ac:dyDescent="0.2">
      <c r="A1104">
        <v>1386568740</v>
      </c>
      <c r="B1104" s="10">
        <f t="shared" si="34"/>
        <v>41617.249305555553</v>
      </c>
      <c r="D1104">
        <v>1383095125</v>
      </c>
      <c r="E1104" s="10">
        <f t="shared" si="35"/>
        <v>41577.045428240745</v>
      </c>
    </row>
    <row r="1105" spans="1:5" x14ac:dyDescent="0.2">
      <c r="A1105">
        <v>1466227190</v>
      </c>
      <c r="B1105" s="10">
        <f t="shared" si="34"/>
        <v>42539.22210648148</v>
      </c>
      <c r="D1105">
        <v>1461043190</v>
      </c>
      <c r="E1105" s="10">
        <f t="shared" si="35"/>
        <v>42479.22210648148</v>
      </c>
    </row>
    <row r="1106" spans="1:5" x14ac:dyDescent="0.2">
      <c r="A1106">
        <v>1402480221</v>
      </c>
      <c r="B1106" s="10">
        <f t="shared" si="34"/>
        <v>41801.40996527778</v>
      </c>
      <c r="D1106">
        <v>1399888221</v>
      </c>
      <c r="E1106" s="10">
        <f t="shared" si="35"/>
        <v>41771.40996527778</v>
      </c>
    </row>
    <row r="1107" spans="1:5" x14ac:dyDescent="0.2">
      <c r="A1107">
        <v>1395627327</v>
      </c>
      <c r="B1107" s="10">
        <f t="shared" si="34"/>
        <v>41722.0940625</v>
      </c>
      <c r="D1107">
        <v>1393038927</v>
      </c>
      <c r="E1107" s="10">
        <f t="shared" si="35"/>
        <v>41692.135729166665</v>
      </c>
    </row>
    <row r="1108" spans="1:5" x14ac:dyDescent="0.2">
      <c r="A1108">
        <v>1333557975</v>
      </c>
      <c r="B1108" s="10">
        <f t="shared" si="34"/>
        <v>41003.698784722219</v>
      </c>
      <c r="D1108">
        <v>1330969575</v>
      </c>
      <c r="E1108" s="10">
        <f t="shared" si="35"/>
        <v>40973.740451388891</v>
      </c>
    </row>
    <row r="1109" spans="1:5" x14ac:dyDescent="0.2">
      <c r="A1109">
        <v>1406148024</v>
      </c>
      <c r="B1109" s="10">
        <f t="shared" si="34"/>
        <v>41843.861388888887</v>
      </c>
      <c r="D1109">
        <v>1403556024</v>
      </c>
      <c r="E1109" s="10">
        <f t="shared" si="35"/>
        <v>41813.861388888887</v>
      </c>
    </row>
    <row r="1110" spans="1:5" x14ac:dyDescent="0.2">
      <c r="A1110">
        <v>1334326635</v>
      </c>
      <c r="B1110" s="10">
        <f t="shared" si="34"/>
        <v>41012.595312500001</v>
      </c>
      <c r="D1110">
        <v>1329146235</v>
      </c>
      <c r="E1110" s="10">
        <f t="shared" si="35"/>
        <v>40952.636979166666</v>
      </c>
    </row>
    <row r="1111" spans="1:5" x14ac:dyDescent="0.2">
      <c r="A1111">
        <v>1479495790</v>
      </c>
      <c r="B1111" s="10">
        <f t="shared" si="34"/>
        <v>42692.793865740736</v>
      </c>
      <c r="D1111">
        <v>1476900190</v>
      </c>
      <c r="E1111" s="10">
        <f t="shared" si="35"/>
        <v>42662.752199074079</v>
      </c>
    </row>
    <row r="1112" spans="1:5" x14ac:dyDescent="0.2">
      <c r="A1112">
        <v>1354919022</v>
      </c>
      <c r="B1112" s="10">
        <f t="shared" si="34"/>
        <v>41250.933124999996</v>
      </c>
      <c r="D1112">
        <v>1352327022</v>
      </c>
      <c r="E1112" s="10">
        <f t="shared" si="35"/>
        <v>41220.933124999996</v>
      </c>
    </row>
    <row r="1113" spans="1:5" x14ac:dyDescent="0.2">
      <c r="A1113">
        <v>1452228790</v>
      </c>
      <c r="B1113" s="10">
        <f t="shared" si="34"/>
        <v>42377.203587962962</v>
      </c>
      <c r="D1113">
        <v>1449636790</v>
      </c>
      <c r="E1113" s="10">
        <f t="shared" si="35"/>
        <v>42347.203587962962</v>
      </c>
    </row>
    <row r="1114" spans="1:5" x14ac:dyDescent="0.2">
      <c r="A1114">
        <v>1421656200</v>
      </c>
      <c r="B1114" s="10">
        <f t="shared" si="34"/>
        <v>42023.354166666672</v>
      </c>
      <c r="D1114">
        <v>1416507211</v>
      </c>
      <c r="E1114" s="10">
        <f t="shared" si="35"/>
        <v>41963.759386574078</v>
      </c>
    </row>
    <row r="1115" spans="1:5" x14ac:dyDescent="0.2">
      <c r="A1115">
        <v>1408058820</v>
      </c>
      <c r="B1115" s="10">
        <f t="shared" si="34"/>
        <v>41865.977083333331</v>
      </c>
      <c r="D1115">
        <v>1405466820</v>
      </c>
      <c r="E1115" s="10">
        <f t="shared" si="35"/>
        <v>41835.977083333331</v>
      </c>
    </row>
    <row r="1116" spans="1:5" x14ac:dyDescent="0.2">
      <c r="A1116">
        <v>1381306687</v>
      </c>
      <c r="B1116" s="10">
        <f t="shared" si="34"/>
        <v>41556.345914351856</v>
      </c>
      <c r="D1116">
        <v>1378714687</v>
      </c>
      <c r="E1116" s="10">
        <f t="shared" si="35"/>
        <v>41526.345914351856</v>
      </c>
    </row>
    <row r="1117" spans="1:5" x14ac:dyDescent="0.2">
      <c r="A1117">
        <v>1459352495</v>
      </c>
      <c r="B1117" s="10">
        <f t="shared" si="34"/>
        <v>42459.653877314813</v>
      </c>
      <c r="D1117">
        <v>1456764095</v>
      </c>
      <c r="E1117" s="10">
        <f t="shared" si="35"/>
        <v>42429.695543981477</v>
      </c>
    </row>
    <row r="1118" spans="1:5" x14ac:dyDescent="0.2">
      <c r="A1118">
        <v>1339273208</v>
      </c>
      <c r="B1118" s="10">
        <f t="shared" si="34"/>
        <v>41069.847314814819</v>
      </c>
      <c r="D1118">
        <v>1334089208</v>
      </c>
      <c r="E1118" s="10">
        <f t="shared" si="35"/>
        <v>41009.847314814819</v>
      </c>
    </row>
    <row r="1119" spans="1:5" x14ac:dyDescent="0.2">
      <c r="A1119">
        <v>1451053313</v>
      </c>
      <c r="B1119" s="10">
        <f t="shared" si="34"/>
        <v>42363.598530092597</v>
      </c>
      <c r="D1119">
        <v>1448461313</v>
      </c>
      <c r="E1119" s="10">
        <f t="shared" si="35"/>
        <v>42333.598530092597</v>
      </c>
    </row>
    <row r="1120" spans="1:5" x14ac:dyDescent="0.2">
      <c r="A1120">
        <v>1396666779</v>
      </c>
      <c r="B1120" s="10">
        <f t="shared" si="34"/>
        <v>41734.124756944446</v>
      </c>
      <c r="D1120">
        <v>1394078379</v>
      </c>
      <c r="E1120" s="10">
        <f t="shared" si="35"/>
        <v>41704.16642361111</v>
      </c>
    </row>
    <row r="1121" spans="1:5" x14ac:dyDescent="0.2">
      <c r="A1121">
        <v>1396810864</v>
      </c>
      <c r="B1121" s="10">
        <f t="shared" si="34"/>
        <v>41735.792407407411</v>
      </c>
      <c r="D1121">
        <v>1395687664</v>
      </c>
      <c r="E1121" s="10">
        <f t="shared" si="35"/>
        <v>41722.792407407411</v>
      </c>
    </row>
    <row r="1122" spans="1:5" x14ac:dyDescent="0.2">
      <c r="A1122">
        <v>1319835400</v>
      </c>
      <c r="B1122" s="10">
        <f t="shared" si="34"/>
        <v>40844.872685185182</v>
      </c>
      <c r="D1122">
        <v>1315947400</v>
      </c>
      <c r="E1122" s="10">
        <f t="shared" si="35"/>
        <v>40799.872685185182</v>
      </c>
    </row>
    <row r="1123" spans="1:5" x14ac:dyDescent="0.2">
      <c r="A1123">
        <v>1457904316</v>
      </c>
      <c r="B1123" s="10">
        <f t="shared" si="34"/>
        <v>42442.892546296294</v>
      </c>
      <c r="D1123">
        <v>1455315916</v>
      </c>
      <c r="E1123" s="10">
        <f t="shared" si="35"/>
        <v>42412.934212962966</v>
      </c>
    </row>
    <row r="1124" spans="1:5" x14ac:dyDescent="0.2">
      <c r="A1124">
        <v>1369932825</v>
      </c>
      <c r="B1124" s="10">
        <f t="shared" si="34"/>
        <v>41424.703993055555</v>
      </c>
      <c r="D1124">
        <v>1368723225</v>
      </c>
      <c r="E1124" s="10">
        <f t="shared" si="35"/>
        <v>41410.703993055555</v>
      </c>
    </row>
    <row r="1125" spans="1:5" x14ac:dyDescent="0.2">
      <c r="A1125">
        <v>1397910848</v>
      </c>
      <c r="B1125" s="10">
        <f t="shared" si="34"/>
        <v>41748.5237037037</v>
      </c>
      <c r="D1125">
        <v>1395318848</v>
      </c>
      <c r="E1125" s="10">
        <f t="shared" si="35"/>
        <v>41718.5237037037</v>
      </c>
    </row>
    <row r="1126" spans="1:5" x14ac:dyDescent="0.2">
      <c r="A1126">
        <v>1430409651</v>
      </c>
      <c r="B1126" s="10">
        <f t="shared" si="34"/>
        <v>42124.667256944449</v>
      </c>
      <c r="D1126">
        <v>1427817651</v>
      </c>
      <c r="E1126" s="10">
        <f t="shared" si="35"/>
        <v>42094.667256944449</v>
      </c>
    </row>
    <row r="1127" spans="1:5" x14ac:dyDescent="0.2">
      <c r="A1127">
        <v>1443193130</v>
      </c>
      <c r="B1127" s="10">
        <f t="shared" si="34"/>
        <v>42272.624189814815</v>
      </c>
      <c r="D1127">
        <v>1438009130</v>
      </c>
      <c r="E1127" s="10">
        <f t="shared" si="35"/>
        <v>42212.624189814815</v>
      </c>
    </row>
    <row r="1128" spans="1:5" x14ac:dyDescent="0.2">
      <c r="A1128">
        <v>1468482694</v>
      </c>
      <c r="B1128" s="10">
        <f t="shared" si="34"/>
        <v>42565.327476851853</v>
      </c>
      <c r="D1128">
        <v>1465890694</v>
      </c>
      <c r="E1128" s="10">
        <f t="shared" si="35"/>
        <v>42535.327476851853</v>
      </c>
    </row>
    <row r="1129" spans="1:5" x14ac:dyDescent="0.2">
      <c r="A1129">
        <v>1416000600</v>
      </c>
      <c r="B1129" s="10">
        <f t="shared" si="34"/>
        <v>41957.895833333328</v>
      </c>
      <c r="D1129">
        <v>1413318600</v>
      </c>
      <c r="E1129" s="10">
        <f t="shared" si="35"/>
        <v>41926.854166666664</v>
      </c>
    </row>
    <row r="1130" spans="1:5" x14ac:dyDescent="0.2">
      <c r="A1130">
        <v>1407425717</v>
      </c>
      <c r="B1130" s="10">
        <f t="shared" si="34"/>
        <v>41858.649502314816</v>
      </c>
      <c r="D1130">
        <v>1404833717</v>
      </c>
      <c r="E1130" s="10">
        <f t="shared" si="35"/>
        <v>41828.649502314816</v>
      </c>
    </row>
    <row r="1131" spans="1:5" x14ac:dyDescent="0.2">
      <c r="A1131">
        <v>1465107693</v>
      </c>
      <c r="B1131" s="10">
        <f t="shared" si="34"/>
        <v>42526.264965277776</v>
      </c>
      <c r="D1131">
        <v>1462515693</v>
      </c>
      <c r="E1131" s="10">
        <f t="shared" si="35"/>
        <v>42496.264965277776</v>
      </c>
    </row>
    <row r="1132" spans="1:5" x14ac:dyDescent="0.2">
      <c r="A1132">
        <v>1416963300</v>
      </c>
      <c r="B1132" s="10">
        <f t="shared" si="34"/>
        <v>41969.038194444445</v>
      </c>
      <c r="D1132">
        <v>1411775700</v>
      </c>
      <c r="E1132" s="10">
        <f t="shared" si="35"/>
        <v>41908.996527777781</v>
      </c>
    </row>
    <row r="1133" spans="1:5" x14ac:dyDescent="0.2">
      <c r="A1133">
        <v>1450993668</v>
      </c>
      <c r="B1133" s="10">
        <f t="shared" si="34"/>
        <v>42362.908194444448</v>
      </c>
      <c r="D1133">
        <v>1448401668</v>
      </c>
      <c r="E1133" s="10">
        <f t="shared" si="35"/>
        <v>42332.908194444448</v>
      </c>
    </row>
    <row r="1134" spans="1:5" x14ac:dyDescent="0.2">
      <c r="A1134">
        <v>1483238771</v>
      </c>
      <c r="B1134" s="10">
        <f t="shared" si="34"/>
        <v>42736.115405092598</v>
      </c>
      <c r="D1134">
        <v>1480646771</v>
      </c>
      <c r="E1134" s="10">
        <f t="shared" si="35"/>
        <v>42706.115405092598</v>
      </c>
    </row>
    <row r="1135" spans="1:5" x14ac:dyDescent="0.2">
      <c r="A1135">
        <v>1406799981</v>
      </c>
      <c r="B1135" s="10">
        <f t="shared" si="34"/>
        <v>41851.407187500001</v>
      </c>
      <c r="D1135">
        <v>1404207981</v>
      </c>
      <c r="E1135" s="10">
        <f t="shared" si="35"/>
        <v>41821.407187500001</v>
      </c>
    </row>
    <row r="1136" spans="1:5" x14ac:dyDescent="0.2">
      <c r="A1136">
        <v>1417235580</v>
      </c>
      <c r="B1136" s="10">
        <f t="shared" si="34"/>
        <v>41972.189583333333</v>
      </c>
      <c r="D1136">
        <v>1416034228</v>
      </c>
      <c r="E1136" s="10">
        <f t="shared" si="35"/>
        <v>41958.285046296296</v>
      </c>
    </row>
    <row r="1137" spans="1:5" x14ac:dyDescent="0.2">
      <c r="A1137">
        <v>1470527094</v>
      </c>
      <c r="B1137" s="10">
        <f t="shared" si="34"/>
        <v>42588.98951388889</v>
      </c>
      <c r="D1137">
        <v>1467935094</v>
      </c>
      <c r="E1137" s="10">
        <f t="shared" si="35"/>
        <v>42558.98951388889</v>
      </c>
    </row>
    <row r="1138" spans="1:5" x14ac:dyDescent="0.2">
      <c r="A1138">
        <v>1450541229</v>
      </c>
      <c r="B1138" s="10">
        <f t="shared" si="34"/>
        <v>42357.671631944446</v>
      </c>
      <c r="D1138">
        <v>1447949229</v>
      </c>
      <c r="E1138" s="10">
        <f t="shared" si="35"/>
        <v>42327.671631944446</v>
      </c>
    </row>
    <row r="1139" spans="1:5" x14ac:dyDescent="0.2">
      <c r="A1139">
        <v>1461440421</v>
      </c>
      <c r="B1139" s="10">
        <f t="shared" si="34"/>
        <v>42483.819687499999</v>
      </c>
      <c r="D1139">
        <v>1458848421</v>
      </c>
      <c r="E1139" s="10">
        <f t="shared" si="35"/>
        <v>42453.819687499999</v>
      </c>
    </row>
    <row r="1140" spans="1:5" x14ac:dyDescent="0.2">
      <c r="A1140">
        <v>1485035131</v>
      </c>
      <c r="B1140" s="10">
        <f t="shared" si="34"/>
        <v>42756.9066087963</v>
      </c>
      <c r="D1140">
        <v>1483307131</v>
      </c>
      <c r="E1140" s="10">
        <f t="shared" si="35"/>
        <v>42736.9066087963</v>
      </c>
    </row>
    <row r="1141" spans="1:5" x14ac:dyDescent="0.2">
      <c r="A1141">
        <v>1420100426</v>
      </c>
      <c r="B1141" s="10">
        <f t="shared" si="34"/>
        <v>42005.34752314815</v>
      </c>
      <c r="D1141">
        <v>1417508426</v>
      </c>
      <c r="E1141" s="10">
        <f t="shared" si="35"/>
        <v>41975.34752314815</v>
      </c>
    </row>
    <row r="1142" spans="1:5" x14ac:dyDescent="0.2">
      <c r="A1142">
        <v>1438859121</v>
      </c>
      <c r="B1142" s="10">
        <f t="shared" si="34"/>
        <v>42222.462048611109</v>
      </c>
      <c r="D1142">
        <v>1436267121</v>
      </c>
      <c r="E1142" s="10">
        <f t="shared" si="35"/>
        <v>42192.462048611109</v>
      </c>
    </row>
    <row r="1143" spans="1:5" x14ac:dyDescent="0.2">
      <c r="A1143">
        <v>1436460450</v>
      </c>
      <c r="B1143" s="10">
        <f t="shared" si="34"/>
        <v>42194.699652777781</v>
      </c>
      <c r="D1143">
        <v>1433868450</v>
      </c>
      <c r="E1143" s="10">
        <f t="shared" si="35"/>
        <v>42164.699652777781</v>
      </c>
    </row>
    <row r="1144" spans="1:5" x14ac:dyDescent="0.2">
      <c r="A1144">
        <v>1424131727</v>
      </c>
      <c r="B1144" s="10">
        <f t="shared" si="34"/>
        <v>42052.006099537037</v>
      </c>
      <c r="D1144">
        <v>1421539727</v>
      </c>
      <c r="E1144" s="10">
        <f t="shared" si="35"/>
        <v>42022.006099537037</v>
      </c>
    </row>
    <row r="1145" spans="1:5" x14ac:dyDescent="0.2">
      <c r="A1145">
        <v>1450327126</v>
      </c>
      <c r="B1145" s="10">
        <f t="shared" si="34"/>
        <v>42355.19358796296</v>
      </c>
      <c r="D1145">
        <v>1447735126</v>
      </c>
      <c r="E1145" s="10">
        <f t="shared" si="35"/>
        <v>42325.19358796296</v>
      </c>
    </row>
    <row r="1146" spans="1:5" x14ac:dyDescent="0.2">
      <c r="A1146">
        <v>1430281320</v>
      </c>
      <c r="B1146" s="10">
        <f t="shared" si="34"/>
        <v>42123.181944444441</v>
      </c>
      <c r="D1146">
        <v>1427689320</v>
      </c>
      <c r="E1146" s="10">
        <f t="shared" si="35"/>
        <v>42093.181944444441</v>
      </c>
    </row>
    <row r="1147" spans="1:5" x14ac:dyDescent="0.2">
      <c r="A1147">
        <v>1412272592</v>
      </c>
      <c r="B1147" s="10">
        <f t="shared" si="34"/>
        <v>41914.74759259259</v>
      </c>
      <c r="D1147">
        <v>1407088592</v>
      </c>
      <c r="E1147" s="10">
        <f t="shared" si="35"/>
        <v>41854.74759259259</v>
      </c>
    </row>
    <row r="1148" spans="1:5" x14ac:dyDescent="0.2">
      <c r="A1148">
        <v>1399071173</v>
      </c>
      <c r="B1148" s="10">
        <f t="shared" si="34"/>
        <v>41761.9533912037</v>
      </c>
      <c r="D1148">
        <v>1395787973</v>
      </c>
      <c r="E1148" s="10">
        <f t="shared" si="35"/>
        <v>41723.9533912037</v>
      </c>
    </row>
    <row r="1149" spans="1:5" x14ac:dyDescent="0.2">
      <c r="A1149">
        <v>1413760783</v>
      </c>
      <c r="B1149" s="10">
        <f t="shared" si="34"/>
        <v>41931.972025462965</v>
      </c>
      <c r="D1149">
        <v>1408576783</v>
      </c>
      <c r="E1149" s="10">
        <f t="shared" si="35"/>
        <v>41871.972025462965</v>
      </c>
    </row>
    <row r="1150" spans="1:5" x14ac:dyDescent="0.2">
      <c r="A1150">
        <v>1480568781</v>
      </c>
      <c r="B1150" s="10">
        <f t="shared" si="34"/>
        <v>42705.212743055556</v>
      </c>
      <c r="D1150">
        <v>1477973181</v>
      </c>
      <c r="E1150" s="10">
        <f t="shared" si="35"/>
        <v>42675.171076388884</v>
      </c>
    </row>
    <row r="1151" spans="1:5" x14ac:dyDescent="0.2">
      <c r="A1151">
        <v>1466096566</v>
      </c>
      <c r="B1151" s="10">
        <f t="shared" si="34"/>
        <v>42537.71025462963</v>
      </c>
      <c r="D1151">
        <v>1463504566</v>
      </c>
      <c r="E1151" s="10">
        <f t="shared" si="35"/>
        <v>42507.71025462963</v>
      </c>
    </row>
    <row r="1152" spans="1:5" x14ac:dyDescent="0.2">
      <c r="A1152">
        <v>1452293675</v>
      </c>
      <c r="B1152" s="10">
        <f t="shared" si="34"/>
        <v>42377.954571759255</v>
      </c>
      <c r="D1152">
        <v>1447109675</v>
      </c>
      <c r="E1152" s="10">
        <f t="shared" si="35"/>
        <v>42317.954571759255</v>
      </c>
    </row>
    <row r="1153" spans="1:5" x14ac:dyDescent="0.2">
      <c r="A1153">
        <v>1441592863</v>
      </c>
      <c r="B1153" s="10">
        <f t="shared" si="34"/>
        <v>42254.102581018524</v>
      </c>
      <c r="D1153">
        <v>1439000863</v>
      </c>
      <c r="E1153" s="10">
        <f t="shared" si="35"/>
        <v>42224.102581018524</v>
      </c>
    </row>
    <row r="1154" spans="1:5" x14ac:dyDescent="0.2">
      <c r="A1154">
        <v>1431709312</v>
      </c>
      <c r="B1154" s="10">
        <f t="shared" si="34"/>
        <v>42139.709629629629</v>
      </c>
      <c r="D1154">
        <v>1429117312</v>
      </c>
      <c r="E1154" s="10">
        <f t="shared" si="35"/>
        <v>42109.709629629629</v>
      </c>
    </row>
    <row r="1155" spans="1:5" x14ac:dyDescent="0.2">
      <c r="A1155">
        <v>1434647305</v>
      </c>
      <c r="B1155" s="10">
        <f t="shared" ref="B1155:B1218" si="36">(A1155/86400)+25569</f>
        <v>42173.714178240742</v>
      </c>
      <c r="D1155">
        <v>1432055305</v>
      </c>
      <c r="E1155" s="10">
        <f t="shared" ref="E1155:E1218" si="37">(D1155/86400) + 25569</f>
        <v>42143.714178240742</v>
      </c>
    </row>
    <row r="1156" spans="1:5" x14ac:dyDescent="0.2">
      <c r="A1156">
        <v>1441507006</v>
      </c>
      <c r="B1156" s="10">
        <f t="shared" si="36"/>
        <v>42253.108865740738</v>
      </c>
      <c r="D1156">
        <v>1438915006</v>
      </c>
      <c r="E1156" s="10">
        <f t="shared" si="37"/>
        <v>42223.108865740738</v>
      </c>
    </row>
    <row r="1157" spans="1:5" x14ac:dyDescent="0.2">
      <c r="A1157">
        <v>1408040408</v>
      </c>
      <c r="B1157" s="10">
        <f t="shared" si="36"/>
        <v>41865.763981481483</v>
      </c>
      <c r="D1157">
        <v>1405448408</v>
      </c>
      <c r="E1157" s="10">
        <f t="shared" si="37"/>
        <v>41835.763981481483</v>
      </c>
    </row>
    <row r="1158" spans="1:5" x14ac:dyDescent="0.2">
      <c r="A1158">
        <v>1424742162</v>
      </c>
      <c r="B1158" s="10">
        <f t="shared" si="36"/>
        <v>42059.07131944444</v>
      </c>
      <c r="D1158">
        <v>1422150162</v>
      </c>
      <c r="E1158" s="10">
        <f t="shared" si="37"/>
        <v>42029.07131944444</v>
      </c>
    </row>
    <row r="1159" spans="1:5" x14ac:dyDescent="0.2">
      <c r="A1159">
        <v>1417795480</v>
      </c>
      <c r="B1159" s="10">
        <f t="shared" si="36"/>
        <v>41978.669907407406</v>
      </c>
      <c r="D1159">
        <v>1412607880</v>
      </c>
      <c r="E1159" s="10">
        <f t="shared" si="37"/>
        <v>41918.628240740742</v>
      </c>
    </row>
    <row r="1160" spans="1:5" x14ac:dyDescent="0.2">
      <c r="A1160">
        <v>1418091128</v>
      </c>
      <c r="B1160" s="10">
        <f t="shared" si="36"/>
        <v>41982.09175925926</v>
      </c>
      <c r="D1160">
        <v>1415499128</v>
      </c>
      <c r="E1160" s="10">
        <f t="shared" si="37"/>
        <v>41952.09175925926</v>
      </c>
    </row>
    <row r="1161" spans="1:5" x14ac:dyDescent="0.2">
      <c r="A1161">
        <v>1435679100</v>
      </c>
      <c r="B1161" s="10">
        <f t="shared" si="36"/>
        <v>42185.65625</v>
      </c>
      <c r="D1161">
        <v>1433006765</v>
      </c>
      <c r="E1161" s="10">
        <f t="shared" si="37"/>
        <v>42154.726446759261</v>
      </c>
    </row>
    <row r="1162" spans="1:5" x14ac:dyDescent="0.2">
      <c r="A1162">
        <v>1427510586</v>
      </c>
      <c r="B1162" s="10">
        <f t="shared" si="36"/>
        <v>42091.113263888888</v>
      </c>
      <c r="D1162">
        <v>1424922186</v>
      </c>
      <c r="E1162" s="10">
        <f t="shared" si="37"/>
        <v>42061.154930555553</v>
      </c>
    </row>
    <row r="1163" spans="1:5" x14ac:dyDescent="0.2">
      <c r="A1163">
        <v>1432047989</v>
      </c>
      <c r="B1163" s="10">
        <f t="shared" si="36"/>
        <v>42143.629502314812</v>
      </c>
      <c r="D1163">
        <v>1430233589</v>
      </c>
      <c r="E1163" s="10">
        <f t="shared" si="37"/>
        <v>42122.629502314812</v>
      </c>
    </row>
    <row r="1164" spans="1:5" x14ac:dyDescent="0.2">
      <c r="A1164">
        <v>1411662264</v>
      </c>
      <c r="B1164" s="10">
        <f t="shared" si="36"/>
        <v>41907.683611111112</v>
      </c>
      <c r="D1164">
        <v>1408983864</v>
      </c>
      <c r="E1164" s="10">
        <f t="shared" si="37"/>
        <v>41876.683611111112</v>
      </c>
    </row>
    <row r="1165" spans="1:5" x14ac:dyDescent="0.2">
      <c r="A1165">
        <v>1407604920</v>
      </c>
      <c r="B1165" s="10">
        <f t="shared" si="36"/>
        <v>41860.723611111112</v>
      </c>
      <c r="D1165">
        <v>1405012920</v>
      </c>
      <c r="E1165" s="10">
        <f t="shared" si="37"/>
        <v>41830.723611111112</v>
      </c>
    </row>
    <row r="1166" spans="1:5" x14ac:dyDescent="0.2">
      <c r="A1166">
        <v>1466270582</v>
      </c>
      <c r="B1166" s="10">
        <f t="shared" si="36"/>
        <v>42539.724328703705</v>
      </c>
      <c r="D1166">
        <v>1463678582</v>
      </c>
      <c r="E1166" s="10">
        <f t="shared" si="37"/>
        <v>42509.724328703705</v>
      </c>
    </row>
    <row r="1167" spans="1:5" x14ac:dyDescent="0.2">
      <c r="A1167">
        <v>1404623330</v>
      </c>
      <c r="B1167" s="10">
        <f t="shared" si="36"/>
        <v>41826.214467592596</v>
      </c>
      <c r="D1167">
        <v>1401685730</v>
      </c>
      <c r="E1167" s="10">
        <f t="shared" si="37"/>
        <v>41792.214467592596</v>
      </c>
    </row>
    <row r="1168" spans="1:5" x14ac:dyDescent="0.2">
      <c r="A1168">
        <v>1435291200</v>
      </c>
      <c r="B1168" s="10">
        <f t="shared" si="36"/>
        <v>42181.166666666672</v>
      </c>
      <c r="D1168">
        <v>1432640342</v>
      </c>
      <c r="E1168" s="10">
        <f t="shared" si="37"/>
        <v>42150.485439814816</v>
      </c>
    </row>
    <row r="1169" spans="1:5" x14ac:dyDescent="0.2">
      <c r="A1169">
        <v>1410543495</v>
      </c>
      <c r="B1169" s="10">
        <f t="shared" si="36"/>
        <v>41894.734895833331</v>
      </c>
      <c r="D1169">
        <v>1407865095</v>
      </c>
      <c r="E1169" s="10">
        <f t="shared" si="37"/>
        <v>41863.734895833331</v>
      </c>
    </row>
    <row r="1170" spans="1:5" x14ac:dyDescent="0.2">
      <c r="A1170">
        <v>1474507065</v>
      </c>
      <c r="B1170" s="10">
        <f t="shared" si="36"/>
        <v>42635.053993055553</v>
      </c>
      <c r="D1170">
        <v>1471915065</v>
      </c>
      <c r="E1170" s="10">
        <f t="shared" si="37"/>
        <v>42605.053993055553</v>
      </c>
    </row>
    <row r="1171" spans="1:5" x14ac:dyDescent="0.2">
      <c r="A1171">
        <v>1424593763</v>
      </c>
      <c r="B1171" s="10">
        <f t="shared" si="36"/>
        <v>42057.353738425925</v>
      </c>
      <c r="D1171">
        <v>1422001763</v>
      </c>
      <c r="E1171" s="10">
        <f t="shared" si="37"/>
        <v>42027.353738425925</v>
      </c>
    </row>
    <row r="1172" spans="1:5" x14ac:dyDescent="0.2">
      <c r="A1172">
        <v>1433021171</v>
      </c>
      <c r="B1172" s="10">
        <f t="shared" si="36"/>
        <v>42154.893182870372</v>
      </c>
      <c r="D1172">
        <v>1430429171</v>
      </c>
      <c r="E1172" s="10">
        <f t="shared" si="37"/>
        <v>42124.893182870372</v>
      </c>
    </row>
    <row r="1173" spans="1:5" x14ac:dyDescent="0.2">
      <c r="A1173">
        <v>1415909927</v>
      </c>
      <c r="B1173" s="10">
        <f t="shared" si="36"/>
        <v>41956.846377314811</v>
      </c>
      <c r="D1173">
        <v>1414351127</v>
      </c>
      <c r="E1173" s="10">
        <f t="shared" si="37"/>
        <v>41938.804710648146</v>
      </c>
    </row>
    <row r="1174" spans="1:5" x14ac:dyDescent="0.2">
      <c r="A1174">
        <v>1408551752</v>
      </c>
      <c r="B1174" s="10">
        <f t="shared" si="36"/>
        <v>41871.682314814811</v>
      </c>
      <c r="D1174">
        <v>1405959752</v>
      </c>
      <c r="E1174" s="10">
        <f t="shared" si="37"/>
        <v>41841.682314814811</v>
      </c>
    </row>
    <row r="1175" spans="1:5" x14ac:dyDescent="0.2">
      <c r="A1175">
        <v>1438576057</v>
      </c>
      <c r="B1175" s="10">
        <f t="shared" si="36"/>
        <v>42219.185844907406</v>
      </c>
      <c r="D1175">
        <v>1435552057</v>
      </c>
      <c r="E1175" s="10">
        <f t="shared" si="37"/>
        <v>42184.185844907406</v>
      </c>
    </row>
    <row r="1176" spans="1:5" x14ac:dyDescent="0.2">
      <c r="A1176">
        <v>1462738327</v>
      </c>
      <c r="B1176" s="10">
        <f t="shared" si="36"/>
        <v>42498.84174768519</v>
      </c>
      <c r="D1176">
        <v>1460146327</v>
      </c>
      <c r="E1176" s="10">
        <f t="shared" si="37"/>
        <v>42468.84174768519</v>
      </c>
    </row>
    <row r="1177" spans="1:5" x14ac:dyDescent="0.2">
      <c r="A1177">
        <v>1436981339</v>
      </c>
      <c r="B1177" s="10">
        <f t="shared" si="36"/>
        <v>42200.728460648148</v>
      </c>
      <c r="D1177">
        <v>1434389339</v>
      </c>
      <c r="E1177" s="10">
        <f t="shared" si="37"/>
        <v>42170.728460648148</v>
      </c>
    </row>
    <row r="1178" spans="1:5" x14ac:dyDescent="0.2">
      <c r="A1178">
        <v>1488805200</v>
      </c>
      <c r="B1178" s="10">
        <f t="shared" si="36"/>
        <v>42800.541666666672</v>
      </c>
      <c r="D1178">
        <v>1484094498</v>
      </c>
      <c r="E1178" s="10">
        <f t="shared" si="37"/>
        <v>42746.019652777773</v>
      </c>
    </row>
    <row r="1179" spans="1:5" x14ac:dyDescent="0.2">
      <c r="A1179">
        <v>1413388296</v>
      </c>
      <c r="B1179" s="10">
        <f t="shared" si="36"/>
        <v>41927.660833333335</v>
      </c>
      <c r="D1179">
        <v>1410796296</v>
      </c>
      <c r="E1179" s="10">
        <f t="shared" si="37"/>
        <v>41897.660833333335</v>
      </c>
    </row>
    <row r="1180" spans="1:5" x14ac:dyDescent="0.2">
      <c r="A1180">
        <v>1408225452</v>
      </c>
      <c r="B1180" s="10">
        <f t="shared" si="36"/>
        <v>41867.905694444446</v>
      </c>
      <c r="D1180">
        <v>1405633452</v>
      </c>
      <c r="E1180" s="10">
        <f t="shared" si="37"/>
        <v>41837.905694444446</v>
      </c>
    </row>
    <row r="1181" spans="1:5" x14ac:dyDescent="0.2">
      <c r="A1181">
        <v>1446052627</v>
      </c>
      <c r="B1181" s="10">
        <f t="shared" si="36"/>
        <v>42305.720219907409</v>
      </c>
      <c r="D1181">
        <v>1443460627</v>
      </c>
      <c r="E1181" s="10">
        <f t="shared" si="37"/>
        <v>42275.720219907409</v>
      </c>
    </row>
    <row r="1182" spans="1:5" x14ac:dyDescent="0.2">
      <c r="A1182">
        <v>1403983314</v>
      </c>
      <c r="B1182" s="10">
        <f t="shared" si="36"/>
        <v>41818.806875000002</v>
      </c>
      <c r="D1182">
        <v>1400786514</v>
      </c>
      <c r="E1182" s="10">
        <f t="shared" si="37"/>
        <v>41781.806875000002</v>
      </c>
    </row>
    <row r="1183" spans="1:5" x14ac:dyDescent="0.2">
      <c r="A1183">
        <v>1425197321</v>
      </c>
      <c r="B1183" s="10">
        <f t="shared" si="36"/>
        <v>42064.339363425926</v>
      </c>
      <c r="D1183">
        <v>1422605321</v>
      </c>
      <c r="E1183" s="10">
        <f t="shared" si="37"/>
        <v>42034.339363425926</v>
      </c>
    </row>
    <row r="1184" spans="1:5" x14ac:dyDescent="0.2">
      <c r="A1184">
        <v>1484239320</v>
      </c>
      <c r="B1184" s="10">
        <f t="shared" si="36"/>
        <v>42747.695833333331</v>
      </c>
      <c r="D1184">
        <v>1482609088</v>
      </c>
      <c r="E1184" s="10">
        <f t="shared" si="37"/>
        <v>42728.827407407407</v>
      </c>
    </row>
    <row r="1185" spans="1:5" x14ac:dyDescent="0.2">
      <c r="A1185">
        <v>1478059140</v>
      </c>
      <c r="B1185" s="10">
        <f t="shared" si="36"/>
        <v>42676.165972222225</v>
      </c>
      <c r="D1185">
        <v>1476391223</v>
      </c>
      <c r="E1185" s="10">
        <f t="shared" si="37"/>
        <v>42656.86137731481</v>
      </c>
    </row>
    <row r="1186" spans="1:5" x14ac:dyDescent="0.2">
      <c r="A1186">
        <v>1486391011</v>
      </c>
      <c r="B1186" s="10">
        <f t="shared" si="36"/>
        <v>42772.599664351852</v>
      </c>
      <c r="D1186">
        <v>1483712611</v>
      </c>
      <c r="E1186" s="10">
        <f t="shared" si="37"/>
        <v>42741.599664351852</v>
      </c>
    </row>
    <row r="1187" spans="1:5" x14ac:dyDescent="0.2">
      <c r="A1187">
        <v>1433736000</v>
      </c>
      <c r="B1187" s="10">
        <f t="shared" si="36"/>
        <v>42163.166666666672</v>
      </c>
      <c r="D1187">
        <v>1430945149</v>
      </c>
      <c r="E1187" s="10">
        <f t="shared" si="37"/>
        <v>42130.865150462967</v>
      </c>
    </row>
    <row r="1188" spans="1:5" x14ac:dyDescent="0.2">
      <c r="A1188">
        <v>1433198520</v>
      </c>
      <c r="B1188" s="10">
        <f t="shared" si="36"/>
        <v>42156.945833333331</v>
      </c>
      <c r="D1188">
        <v>1430340195</v>
      </c>
      <c r="E1188" s="10">
        <f t="shared" si="37"/>
        <v>42123.86336805555</v>
      </c>
    </row>
    <row r="1189" spans="1:5" x14ac:dyDescent="0.2">
      <c r="A1189">
        <v>1431885600</v>
      </c>
      <c r="B1189" s="10">
        <f t="shared" si="36"/>
        <v>42141.75</v>
      </c>
      <c r="D1189">
        <v>1429133323</v>
      </c>
      <c r="E1189" s="10">
        <f t="shared" si="37"/>
        <v>42109.894942129627</v>
      </c>
    </row>
    <row r="1190" spans="1:5" x14ac:dyDescent="0.2">
      <c r="A1190">
        <v>1482943740</v>
      </c>
      <c r="B1190" s="10">
        <f t="shared" si="36"/>
        <v>42732.700694444444</v>
      </c>
      <c r="D1190">
        <v>1481129340</v>
      </c>
      <c r="E1190" s="10">
        <f t="shared" si="37"/>
        <v>42711.700694444444</v>
      </c>
    </row>
    <row r="1191" spans="1:5" x14ac:dyDescent="0.2">
      <c r="A1191">
        <v>1467242995</v>
      </c>
      <c r="B1191" s="10">
        <f t="shared" si="36"/>
        <v>42550.979108796295</v>
      </c>
      <c r="D1191">
        <v>1465428595</v>
      </c>
      <c r="E1191" s="10">
        <f t="shared" si="37"/>
        <v>42529.979108796295</v>
      </c>
    </row>
    <row r="1192" spans="1:5" x14ac:dyDescent="0.2">
      <c r="A1192">
        <v>1409500725</v>
      </c>
      <c r="B1192" s="10">
        <f t="shared" si="36"/>
        <v>41882.665798611109</v>
      </c>
      <c r="D1192">
        <v>1406908725</v>
      </c>
      <c r="E1192" s="10">
        <f t="shared" si="37"/>
        <v>41852.665798611109</v>
      </c>
    </row>
    <row r="1193" spans="1:5" x14ac:dyDescent="0.2">
      <c r="A1193">
        <v>1458480560</v>
      </c>
      <c r="B1193" s="10">
        <f t="shared" si="36"/>
        <v>42449.562037037038</v>
      </c>
      <c r="D1193">
        <v>1455892160</v>
      </c>
      <c r="E1193" s="10">
        <f t="shared" si="37"/>
        <v>42419.603703703702</v>
      </c>
    </row>
    <row r="1194" spans="1:5" x14ac:dyDescent="0.2">
      <c r="A1194">
        <v>1486814978</v>
      </c>
      <c r="B1194" s="10">
        <f t="shared" si="36"/>
        <v>42777.506689814814</v>
      </c>
      <c r="D1194">
        <v>1484222978</v>
      </c>
      <c r="E1194" s="10">
        <f t="shared" si="37"/>
        <v>42747.506689814814</v>
      </c>
    </row>
    <row r="1195" spans="1:5" x14ac:dyDescent="0.2">
      <c r="A1195">
        <v>1460223453</v>
      </c>
      <c r="B1195" s="10">
        <f t="shared" si="36"/>
        <v>42469.734409722223</v>
      </c>
      <c r="D1195">
        <v>1455043053</v>
      </c>
      <c r="E1195" s="10">
        <f t="shared" si="37"/>
        <v>42409.776076388887</v>
      </c>
    </row>
    <row r="1196" spans="1:5" x14ac:dyDescent="0.2">
      <c r="A1196">
        <v>1428493379</v>
      </c>
      <c r="B1196" s="10">
        <f t="shared" si="36"/>
        <v>42102.488182870366</v>
      </c>
      <c r="D1196">
        <v>1425901379</v>
      </c>
      <c r="E1196" s="10">
        <f t="shared" si="37"/>
        <v>42072.488182870366</v>
      </c>
    </row>
    <row r="1197" spans="1:5" x14ac:dyDescent="0.2">
      <c r="A1197">
        <v>1450602000</v>
      </c>
      <c r="B1197" s="10">
        <f t="shared" si="36"/>
        <v>42358.375</v>
      </c>
      <c r="D1197">
        <v>1445415653</v>
      </c>
      <c r="E1197" s="10">
        <f t="shared" si="37"/>
        <v>42298.34783564815</v>
      </c>
    </row>
    <row r="1198" spans="1:5" x14ac:dyDescent="0.2">
      <c r="A1198">
        <v>1450467539</v>
      </c>
      <c r="B1198" s="10">
        <f t="shared" si="36"/>
        <v>42356.818738425922</v>
      </c>
      <c r="D1198">
        <v>1447875539</v>
      </c>
      <c r="E1198" s="10">
        <f t="shared" si="37"/>
        <v>42326.818738425922</v>
      </c>
    </row>
    <row r="1199" spans="1:5" x14ac:dyDescent="0.2">
      <c r="A1199">
        <v>1465797540</v>
      </c>
      <c r="B1199" s="10">
        <f t="shared" si="36"/>
        <v>42534.249305555553</v>
      </c>
      <c r="D1199">
        <v>1463155034</v>
      </c>
      <c r="E1199" s="10">
        <f t="shared" si="37"/>
        <v>42503.66474537037</v>
      </c>
    </row>
    <row r="1200" spans="1:5" x14ac:dyDescent="0.2">
      <c r="A1200">
        <v>1451530800</v>
      </c>
      <c r="B1200" s="10">
        <f t="shared" si="36"/>
        <v>42369.125</v>
      </c>
      <c r="D1200">
        <v>1448463086</v>
      </c>
      <c r="E1200" s="10">
        <f t="shared" si="37"/>
        <v>42333.619050925925</v>
      </c>
    </row>
    <row r="1201" spans="1:5" x14ac:dyDescent="0.2">
      <c r="A1201">
        <v>1436380200</v>
      </c>
      <c r="B1201" s="10">
        <f t="shared" si="36"/>
        <v>42193.770833333328</v>
      </c>
      <c r="D1201">
        <v>1433615400</v>
      </c>
      <c r="E1201" s="10">
        <f t="shared" si="37"/>
        <v>42161.770833333328</v>
      </c>
    </row>
    <row r="1202" spans="1:5" x14ac:dyDescent="0.2">
      <c r="A1202">
        <v>1429183656</v>
      </c>
      <c r="B1202" s="10">
        <f t="shared" si="36"/>
        <v>42110.477500000001</v>
      </c>
      <c r="D1202">
        <v>1427369256</v>
      </c>
      <c r="E1202" s="10">
        <f t="shared" si="37"/>
        <v>42089.477500000001</v>
      </c>
    </row>
    <row r="1203" spans="1:5" x14ac:dyDescent="0.2">
      <c r="A1203">
        <v>1468593246</v>
      </c>
      <c r="B1203" s="10">
        <f t="shared" si="36"/>
        <v>42566.60701388889</v>
      </c>
      <c r="D1203">
        <v>1466001246</v>
      </c>
      <c r="E1203" s="10">
        <f t="shared" si="37"/>
        <v>42536.60701388889</v>
      </c>
    </row>
    <row r="1204" spans="1:5" x14ac:dyDescent="0.2">
      <c r="A1204">
        <v>1435388154</v>
      </c>
      <c r="B1204" s="10">
        <f t="shared" si="36"/>
        <v>42182.288819444446</v>
      </c>
      <c r="D1204">
        <v>1432796154</v>
      </c>
      <c r="E1204" s="10">
        <f t="shared" si="37"/>
        <v>42152.288819444446</v>
      </c>
    </row>
    <row r="1205" spans="1:5" x14ac:dyDescent="0.2">
      <c r="A1205">
        <v>1433083527</v>
      </c>
      <c r="B1205" s="10">
        <f t="shared" si="36"/>
        <v>42155.614895833336</v>
      </c>
      <c r="D1205">
        <v>1430491527</v>
      </c>
      <c r="E1205" s="10">
        <f t="shared" si="37"/>
        <v>42125.614895833336</v>
      </c>
    </row>
    <row r="1206" spans="1:5" x14ac:dyDescent="0.2">
      <c r="A1206">
        <v>1449205200</v>
      </c>
      <c r="B1206" s="10">
        <f t="shared" si="36"/>
        <v>42342.208333333328</v>
      </c>
      <c r="D1206">
        <v>1445363833</v>
      </c>
      <c r="E1206" s="10">
        <f t="shared" si="37"/>
        <v>42297.748067129629</v>
      </c>
    </row>
    <row r="1207" spans="1:5" x14ac:dyDescent="0.2">
      <c r="A1207">
        <v>1434197351</v>
      </c>
      <c r="B1207" s="10">
        <f t="shared" si="36"/>
        <v>42168.506377314814</v>
      </c>
      <c r="D1207">
        <v>1431605351</v>
      </c>
      <c r="E1207" s="10">
        <f t="shared" si="37"/>
        <v>42138.506377314814</v>
      </c>
    </row>
    <row r="1208" spans="1:5" x14ac:dyDescent="0.2">
      <c r="A1208">
        <v>1489238940</v>
      </c>
      <c r="B1208" s="10">
        <f t="shared" si="36"/>
        <v>42805.561805555553</v>
      </c>
      <c r="D1208">
        <v>1486406253</v>
      </c>
      <c r="E1208" s="10">
        <f t="shared" si="37"/>
        <v>42772.776076388887</v>
      </c>
    </row>
    <row r="1209" spans="1:5" x14ac:dyDescent="0.2">
      <c r="A1209">
        <v>1459418400</v>
      </c>
      <c r="B1209" s="10">
        <f t="shared" si="36"/>
        <v>42460.416666666672</v>
      </c>
      <c r="D1209">
        <v>1456827573</v>
      </c>
      <c r="E1209" s="10">
        <f t="shared" si="37"/>
        <v>42430.430243055554</v>
      </c>
    </row>
    <row r="1210" spans="1:5" x14ac:dyDescent="0.2">
      <c r="A1210">
        <v>1458835264</v>
      </c>
      <c r="B1210" s="10">
        <f t="shared" si="36"/>
        <v>42453.667407407411</v>
      </c>
      <c r="D1210">
        <v>1456246864</v>
      </c>
      <c r="E1210" s="10">
        <f t="shared" si="37"/>
        <v>42423.709074074075</v>
      </c>
    </row>
    <row r="1211" spans="1:5" x14ac:dyDescent="0.2">
      <c r="A1211">
        <v>1488053905</v>
      </c>
      <c r="B1211" s="10">
        <f t="shared" si="36"/>
        <v>42791.846122685187</v>
      </c>
      <c r="D1211">
        <v>1485461905</v>
      </c>
      <c r="E1211" s="10">
        <f t="shared" si="37"/>
        <v>42761.846122685187</v>
      </c>
    </row>
    <row r="1212" spans="1:5" x14ac:dyDescent="0.2">
      <c r="A1212">
        <v>1433106000</v>
      </c>
      <c r="B1212" s="10">
        <f t="shared" si="36"/>
        <v>42155.875</v>
      </c>
      <c r="D1212">
        <v>1431124572</v>
      </c>
      <c r="E1212" s="10">
        <f t="shared" si="37"/>
        <v>42132.941805555558</v>
      </c>
    </row>
    <row r="1213" spans="1:5" x14ac:dyDescent="0.2">
      <c r="A1213">
        <v>1465505261</v>
      </c>
      <c r="B1213" s="10">
        <f t="shared" si="36"/>
        <v>42530.866446759261</v>
      </c>
      <c r="D1213">
        <v>1464209261</v>
      </c>
      <c r="E1213" s="10">
        <f t="shared" si="37"/>
        <v>42515.866446759261</v>
      </c>
    </row>
    <row r="1214" spans="1:5" x14ac:dyDescent="0.2">
      <c r="A1214">
        <v>1448586000</v>
      </c>
      <c r="B1214" s="10">
        <f t="shared" si="36"/>
        <v>42335.041666666672</v>
      </c>
      <c r="D1214">
        <v>1447195695</v>
      </c>
      <c r="E1214" s="10">
        <f t="shared" si="37"/>
        <v>42318.950173611112</v>
      </c>
    </row>
    <row r="1215" spans="1:5" x14ac:dyDescent="0.2">
      <c r="A1215">
        <v>1485886100</v>
      </c>
      <c r="B1215" s="10">
        <f t="shared" si="36"/>
        <v>42766.755787037036</v>
      </c>
      <c r="D1215">
        <v>1482862100</v>
      </c>
      <c r="E1215" s="10">
        <f t="shared" si="37"/>
        <v>42731.755787037036</v>
      </c>
    </row>
    <row r="1216" spans="1:5" x14ac:dyDescent="0.2">
      <c r="A1216">
        <v>1433880605</v>
      </c>
      <c r="B1216" s="10">
        <f t="shared" si="36"/>
        <v>42164.840335648143</v>
      </c>
      <c r="D1216">
        <v>1428696605</v>
      </c>
      <c r="E1216" s="10">
        <f t="shared" si="37"/>
        <v>42104.840335648143</v>
      </c>
    </row>
    <row r="1217" spans="1:5" x14ac:dyDescent="0.2">
      <c r="A1217">
        <v>1401487756</v>
      </c>
      <c r="B1217" s="10">
        <f t="shared" si="36"/>
        <v>41789.923101851848</v>
      </c>
      <c r="D1217">
        <v>1398895756</v>
      </c>
      <c r="E1217" s="10">
        <f t="shared" si="37"/>
        <v>41759.923101851848</v>
      </c>
    </row>
    <row r="1218" spans="1:5" x14ac:dyDescent="0.2">
      <c r="A1218">
        <v>1443826980</v>
      </c>
      <c r="B1218" s="10">
        <f t="shared" si="36"/>
        <v>42279.960416666669</v>
      </c>
      <c r="D1218">
        <v>1441032457</v>
      </c>
      <c r="E1218" s="10">
        <f t="shared" si="37"/>
        <v>42247.616400462968</v>
      </c>
    </row>
    <row r="1219" spans="1:5" x14ac:dyDescent="0.2">
      <c r="A1219">
        <v>1468524340</v>
      </c>
      <c r="B1219" s="10">
        <f t="shared" ref="B1219:B1282" si="38">(A1219/86400)+25569</f>
        <v>42565.809490740736</v>
      </c>
      <c r="D1219">
        <v>1465932340</v>
      </c>
      <c r="E1219" s="10">
        <f t="shared" ref="E1219:E1282" si="39">(D1219/86400) + 25569</f>
        <v>42535.809490740736</v>
      </c>
    </row>
    <row r="1220" spans="1:5" x14ac:dyDescent="0.2">
      <c r="A1220">
        <v>1446346800</v>
      </c>
      <c r="B1220" s="10">
        <f t="shared" si="38"/>
        <v>42309.125</v>
      </c>
      <c r="D1220">
        <v>1443714800</v>
      </c>
      <c r="E1220" s="10">
        <f t="shared" si="39"/>
        <v>42278.662037037036</v>
      </c>
    </row>
    <row r="1221" spans="1:5" x14ac:dyDescent="0.2">
      <c r="A1221">
        <v>1476961513</v>
      </c>
      <c r="B1221" s="10">
        <f t="shared" si="38"/>
        <v>42663.461956018524</v>
      </c>
      <c r="D1221">
        <v>1474369513</v>
      </c>
      <c r="E1221" s="10">
        <f t="shared" si="39"/>
        <v>42633.461956018524</v>
      </c>
    </row>
    <row r="1222" spans="1:5" x14ac:dyDescent="0.2">
      <c r="A1222">
        <v>1440515112</v>
      </c>
      <c r="B1222" s="10">
        <f t="shared" si="38"/>
        <v>42241.628611111111</v>
      </c>
      <c r="D1222">
        <v>1437923112</v>
      </c>
      <c r="E1222" s="10">
        <f t="shared" si="39"/>
        <v>42211.628611111111</v>
      </c>
    </row>
    <row r="1223" spans="1:5" x14ac:dyDescent="0.2">
      <c r="A1223">
        <v>1480809600</v>
      </c>
      <c r="B1223" s="10">
        <f t="shared" si="38"/>
        <v>42708</v>
      </c>
      <c r="D1223">
        <v>1478431488</v>
      </c>
      <c r="E1223" s="10">
        <f t="shared" si="39"/>
        <v>42680.47555555556</v>
      </c>
    </row>
    <row r="1224" spans="1:5" x14ac:dyDescent="0.2">
      <c r="A1224">
        <v>1459483200</v>
      </c>
      <c r="B1224" s="10">
        <f t="shared" si="38"/>
        <v>42461.166666666672</v>
      </c>
      <c r="D1224">
        <v>1456852647</v>
      </c>
      <c r="E1224" s="10">
        <f t="shared" si="39"/>
        <v>42430.720451388886</v>
      </c>
    </row>
    <row r="1225" spans="1:5" x14ac:dyDescent="0.2">
      <c r="A1225">
        <v>1478754909</v>
      </c>
      <c r="B1225" s="10">
        <f t="shared" si="38"/>
        <v>42684.218854166669</v>
      </c>
      <c r="D1225">
        <v>1476159309</v>
      </c>
      <c r="E1225" s="10">
        <f t="shared" si="39"/>
        <v>42654.177187499998</v>
      </c>
    </row>
    <row r="1226" spans="1:5" x14ac:dyDescent="0.2">
      <c r="A1226">
        <v>1402060302</v>
      </c>
      <c r="B1226" s="10">
        <f t="shared" si="38"/>
        <v>41796.549791666665</v>
      </c>
      <c r="D1226">
        <v>1396876302</v>
      </c>
      <c r="E1226" s="10">
        <f t="shared" si="39"/>
        <v>41736.549791666665</v>
      </c>
    </row>
    <row r="1227" spans="1:5" x14ac:dyDescent="0.2">
      <c r="A1227">
        <v>1382478278</v>
      </c>
      <c r="B1227" s="10">
        <f t="shared" si="38"/>
        <v>41569.905995370369</v>
      </c>
      <c r="D1227">
        <v>1377294278</v>
      </c>
      <c r="E1227" s="10">
        <f t="shared" si="39"/>
        <v>41509.905995370369</v>
      </c>
    </row>
    <row r="1228" spans="1:5" x14ac:dyDescent="0.2">
      <c r="A1228">
        <v>1398042000</v>
      </c>
      <c r="B1228" s="10">
        <f t="shared" si="38"/>
        <v>41750.041666666664</v>
      </c>
      <c r="D1228">
        <v>1395089981</v>
      </c>
      <c r="E1228" s="10">
        <f t="shared" si="39"/>
        <v>41715.874780092592</v>
      </c>
    </row>
    <row r="1229" spans="1:5" x14ac:dyDescent="0.2">
      <c r="A1229">
        <v>1407394800</v>
      </c>
      <c r="B1229" s="10">
        <f t="shared" si="38"/>
        <v>41858.291666666664</v>
      </c>
      <c r="D1229">
        <v>1404770616</v>
      </c>
      <c r="E1229" s="10">
        <f t="shared" si="39"/>
        <v>41827.919166666667</v>
      </c>
    </row>
    <row r="1230" spans="1:5" x14ac:dyDescent="0.2">
      <c r="A1230">
        <v>1317231008</v>
      </c>
      <c r="B1230" s="10">
        <f t="shared" si="38"/>
        <v>40814.729259259257</v>
      </c>
      <c r="D1230">
        <v>1312047008</v>
      </c>
      <c r="E1230" s="10">
        <f t="shared" si="39"/>
        <v>40754.729259259257</v>
      </c>
    </row>
    <row r="1231" spans="1:5" x14ac:dyDescent="0.2">
      <c r="A1231">
        <v>1334592000</v>
      </c>
      <c r="B1231" s="10">
        <f t="shared" si="38"/>
        <v>41015.666666666664</v>
      </c>
      <c r="D1231">
        <v>1331982127</v>
      </c>
      <c r="E1231" s="10">
        <f t="shared" si="39"/>
        <v>40985.459803240738</v>
      </c>
    </row>
    <row r="1232" spans="1:5" x14ac:dyDescent="0.2">
      <c r="A1232">
        <v>1298589630</v>
      </c>
      <c r="B1232" s="10">
        <f t="shared" si="38"/>
        <v>40598.972569444442</v>
      </c>
      <c r="D1232">
        <v>1295997630</v>
      </c>
      <c r="E1232" s="10">
        <f t="shared" si="39"/>
        <v>40568.972569444442</v>
      </c>
    </row>
    <row r="1233" spans="1:5" x14ac:dyDescent="0.2">
      <c r="A1233">
        <v>1440723600</v>
      </c>
      <c r="B1233" s="10">
        <f t="shared" si="38"/>
        <v>42244.041666666672</v>
      </c>
      <c r="D1233">
        <v>1436394968</v>
      </c>
      <c r="E1233" s="10">
        <f t="shared" si="39"/>
        <v>42193.941759259258</v>
      </c>
    </row>
    <row r="1234" spans="1:5" x14ac:dyDescent="0.2">
      <c r="A1234">
        <v>1381090870</v>
      </c>
      <c r="B1234" s="10">
        <f t="shared" si="38"/>
        <v>41553.848032407404</v>
      </c>
      <c r="D1234">
        <v>1377030070</v>
      </c>
      <c r="E1234" s="10">
        <f t="shared" si="39"/>
        <v>41506.848032407404</v>
      </c>
    </row>
    <row r="1235" spans="1:5" x14ac:dyDescent="0.2">
      <c r="A1235">
        <v>1329864374</v>
      </c>
      <c r="B1235" s="10">
        <f t="shared" si="38"/>
        <v>40960.948773148149</v>
      </c>
      <c r="D1235">
        <v>1328049974</v>
      </c>
      <c r="E1235" s="10">
        <f t="shared" si="39"/>
        <v>40939.948773148149</v>
      </c>
    </row>
    <row r="1236" spans="1:5" x14ac:dyDescent="0.2">
      <c r="A1236">
        <v>1422903342</v>
      </c>
      <c r="B1236" s="10">
        <f t="shared" si="38"/>
        <v>42037.788680555561</v>
      </c>
      <c r="D1236">
        <v>1420311342</v>
      </c>
      <c r="E1236" s="10">
        <f t="shared" si="39"/>
        <v>42007.788680555561</v>
      </c>
    </row>
    <row r="1237" spans="1:5" x14ac:dyDescent="0.2">
      <c r="A1237">
        <v>1387077299</v>
      </c>
      <c r="B1237" s="10">
        <f t="shared" si="38"/>
        <v>41623.135405092595</v>
      </c>
      <c r="D1237">
        <v>1383621299</v>
      </c>
      <c r="E1237" s="10">
        <f t="shared" si="39"/>
        <v>41583.135405092595</v>
      </c>
    </row>
    <row r="1238" spans="1:5" x14ac:dyDescent="0.2">
      <c r="A1238">
        <v>1343491200</v>
      </c>
      <c r="B1238" s="10">
        <f t="shared" si="38"/>
        <v>41118.666666666664</v>
      </c>
      <c r="D1238">
        <v>1342801164</v>
      </c>
      <c r="E1238" s="10">
        <f t="shared" si="39"/>
        <v>41110.680138888885</v>
      </c>
    </row>
    <row r="1239" spans="1:5" x14ac:dyDescent="0.2">
      <c r="A1239">
        <v>1345790865</v>
      </c>
      <c r="B1239" s="10">
        <f t="shared" si="38"/>
        <v>41145.283159722225</v>
      </c>
      <c r="D1239">
        <v>1344062865</v>
      </c>
      <c r="E1239" s="10">
        <f t="shared" si="39"/>
        <v>41125.283159722225</v>
      </c>
    </row>
    <row r="1240" spans="1:5" x14ac:dyDescent="0.2">
      <c r="A1240">
        <v>1312641536</v>
      </c>
      <c r="B1240" s="10">
        <f t="shared" si="38"/>
        <v>40761.61037037037</v>
      </c>
      <c r="D1240">
        <v>1310049536</v>
      </c>
      <c r="E1240" s="10">
        <f t="shared" si="39"/>
        <v>40731.61037037037</v>
      </c>
    </row>
    <row r="1241" spans="1:5" x14ac:dyDescent="0.2">
      <c r="A1241">
        <v>1325804767</v>
      </c>
      <c r="B1241" s="10">
        <f t="shared" si="38"/>
        <v>40913.962581018517</v>
      </c>
      <c r="D1241">
        <v>1323212767</v>
      </c>
      <c r="E1241" s="10">
        <f t="shared" si="39"/>
        <v>40883.962581018517</v>
      </c>
    </row>
    <row r="1242" spans="1:5" x14ac:dyDescent="0.2">
      <c r="A1242">
        <v>1373665860</v>
      </c>
      <c r="B1242" s="10">
        <f t="shared" si="38"/>
        <v>41467.910416666666</v>
      </c>
      <c r="D1242">
        <v>1368579457</v>
      </c>
      <c r="E1242" s="10">
        <f t="shared" si="39"/>
        <v>41409.040011574078</v>
      </c>
    </row>
    <row r="1243" spans="1:5" x14ac:dyDescent="0.2">
      <c r="A1243">
        <v>1414994340</v>
      </c>
      <c r="B1243" s="10">
        <f t="shared" si="38"/>
        <v>41946.249305555553</v>
      </c>
      <c r="D1243">
        <v>1413057980</v>
      </c>
      <c r="E1243" s="10">
        <f t="shared" si="39"/>
        <v>41923.837731481479</v>
      </c>
    </row>
    <row r="1244" spans="1:5" x14ac:dyDescent="0.2">
      <c r="A1244">
        <v>1315747080</v>
      </c>
      <c r="B1244" s="10">
        <f t="shared" si="38"/>
        <v>40797.554166666669</v>
      </c>
      <c r="D1244">
        <v>1314417502</v>
      </c>
      <c r="E1244" s="10">
        <f t="shared" si="39"/>
        <v>40782.165532407409</v>
      </c>
    </row>
    <row r="1245" spans="1:5" x14ac:dyDescent="0.2">
      <c r="A1245">
        <v>1310158800</v>
      </c>
      <c r="B1245" s="10">
        <f t="shared" si="38"/>
        <v>40732.875</v>
      </c>
      <c r="D1245">
        <v>1304888771</v>
      </c>
      <c r="E1245" s="10">
        <f t="shared" si="39"/>
        <v>40671.879293981481</v>
      </c>
    </row>
    <row r="1246" spans="1:5" x14ac:dyDescent="0.2">
      <c r="A1246">
        <v>1366664400</v>
      </c>
      <c r="B1246" s="10">
        <f t="shared" si="38"/>
        <v>41386.875</v>
      </c>
      <c r="D1246">
        <v>1363981723</v>
      </c>
      <c r="E1246" s="10">
        <f t="shared" si="39"/>
        <v>41355.825497685189</v>
      </c>
    </row>
    <row r="1247" spans="1:5" x14ac:dyDescent="0.2">
      <c r="A1247">
        <v>1402755834</v>
      </c>
      <c r="B1247" s="10">
        <f t="shared" si="38"/>
        <v>41804.59993055556</v>
      </c>
      <c r="D1247">
        <v>1400163834</v>
      </c>
      <c r="E1247" s="10">
        <f t="shared" si="39"/>
        <v>41774.59993055556</v>
      </c>
    </row>
    <row r="1248" spans="1:5" x14ac:dyDescent="0.2">
      <c r="A1248">
        <v>1323136949</v>
      </c>
      <c r="B1248" s="10">
        <f t="shared" si="38"/>
        <v>40883.085057870368</v>
      </c>
      <c r="D1248">
        <v>1319245349</v>
      </c>
      <c r="E1248" s="10">
        <f t="shared" si="39"/>
        <v>40838.043391203704</v>
      </c>
    </row>
    <row r="1249" spans="1:5" x14ac:dyDescent="0.2">
      <c r="A1249">
        <v>1367823655</v>
      </c>
      <c r="B1249" s="10">
        <f t="shared" si="38"/>
        <v>41400.292303240742</v>
      </c>
      <c r="D1249">
        <v>1365231655</v>
      </c>
      <c r="E1249" s="10">
        <f t="shared" si="39"/>
        <v>41370.292303240742</v>
      </c>
    </row>
    <row r="1250" spans="1:5" x14ac:dyDescent="0.2">
      <c r="A1250">
        <v>1402642740</v>
      </c>
      <c r="B1250" s="10">
        <f t="shared" si="38"/>
        <v>41803.290972222225</v>
      </c>
      <c r="D1250">
        <v>1399563953</v>
      </c>
      <c r="E1250" s="10">
        <f t="shared" si="39"/>
        <v>41767.656863425924</v>
      </c>
    </row>
    <row r="1251" spans="1:5" x14ac:dyDescent="0.2">
      <c r="A1251">
        <v>1341683211</v>
      </c>
      <c r="B1251" s="10">
        <f t="shared" si="38"/>
        <v>41097.740868055553</v>
      </c>
      <c r="D1251">
        <v>1339091211</v>
      </c>
      <c r="E1251" s="10">
        <f t="shared" si="39"/>
        <v>41067.740868055553</v>
      </c>
    </row>
    <row r="1252" spans="1:5" x14ac:dyDescent="0.2">
      <c r="A1252">
        <v>1410017131</v>
      </c>
      <c r="B1252" s="10">
        <f t="shared" si="38"/>
        <v>41888.64271990741</v>
      </c>
      <c r="D1252">
        <v>1406129131</v>
      </c>
      <c r="E1252" s="10">
        <f t="shared" si="39"/>
        <v>41843.64271990741</v>
      </c>
    </row>
    <row r="1253" spans="1:5" x14ac:dyDescent="0.2">
      <c r="A1253">
        <v>1316979167</v>
      </c>
      <c r="B1253" s="10">
        <f t="shared" si="38"/>
        <v>40811.814432870371</v>
      </c>
      <c r="D1253">
        <v>1311795167</v>
      </c>
      <c r="E1253" s="10">
        <f t="shared" si="39"/>
        <v>40751.814432870371</v>
      </c>
    </row>
    <row r="1254" spans="1:5" x14ac:dyDescent="0.2">
      <c r="A1254">
        <v>1382658169</v>
      </c>
      <c r="B1254" s="10">
        <f t="shared" si="38"/>
        <v>41571.988067129627</v>
      </c>
      <c r="D1254">
        <v>1380238969</v>
      </c>
      <c r="E1254" s="10">
        <f t="shared" si="39"/>
        <v>41543.988067129627</v>
      </c>
    </row>
    <row r="1255" spans="1:5" x14ac:dyDescent="0.2">
      <c r="A1255">
        <v>1409770107</v>
      </c>
      <c r="B1255" s="10">
        <f t="shared" si="38"/>
        <v>41885.783645833333</v>
      </c>
      <c r="D1255">
        <v>1407178107</v>
      </c>
      <c r="E1255" s="10">
        <f t="shared" si="39"/>
        <v>41855.783645833333</v>
      </c>
    </row>
    <row r="1256" spans="1:5" x14ac:dyDescent="0.2">
      <c r="A1256">
        <v>1293857940</v>
      </c>
      <c r="B1256" s="10">
        <f t="shared" si="38"/>
        <v>40544.207638888889</v>
      </c>
      <c r="D1256">
        <v>1288968886</v>
      </c>
      <c r="E1256" s="10">
        <f t="shared" si="39"/>
        <v>40487.621365740742</v>
      </c>
    </row>
    <row r="1257" spans="1:5" x14ac:dyDescent="0.2">
      <c r="A1257">
        <v>1385932652</v>
      </c>
      <c r="B1257" s="10">
        <f t="shared" si="38"/>
        <v>41609.887175925927</v>
      </c>
      <c r="D1257">
        <v>1383337052</v>
      </c>
      <c r="E1257" s="10">
        <f t="shared" si="39"/>
        <v>41579.845509259263</v>
      </c>
    </row>
    <row r="1258" spans="1:5" x14ac:dyDescent="0.2">
      <c r="A1258">
        <v>1329084231</v>
      </c>
      <c r="B1258" s="10">
        <f t="shared" si="38"/>
        <v>40951.919340277775</v>
      </c>
      <c r="D1258">
        <v>1326492231</v>
      </c>
      <c r="E1258" s="10">
        <f t="shared" si="39"/>
        <v>40921.919340277775</v>
      </c>
    </row>
    <row r="1259" spans="1:5" x14ac:dyDescent="0.2">
      <c r="A1259">
        <v>1301792590</v>
      </c>
      <c r="B1259" s="10">
        <f t="shared" si="38"/>
        <v>40636.043865740743</v>
      </c>
      <c r="D1259">
        <v>1297562590</v>
      </c>
      <c r="E1259" s="10">
        <f t="shared" si="39"/>
        <v>40587.085532407407</v>
      </c>
    </row>
    <row r="1260" spans="1:5" x14ac:dyDescent="0.2">
      <c r="A1260">
        <v>1377960012</v>
      </c>
      <c r="B1260" s="10">
        <f t="shared" si="38"/>
        <v>41517.611250000002</v>
      </c>
      <c r="D1260">
        <v>1375368012</v>
      </c>
      <c r="E1260" s="10">
        <f t="shared" si="39"/>
        <v>41487.611250000002</v>
      </c>
    </row>
    <row r="1261" spans="1:5" x14ac:dyDescent="0.2">
      <c r="A1261">
        <v>1402286340</v>
      </c>
      <c r="B1261" s="10">
        <f t="shared" si="38"/>
        <v>41799.165972222225</v>
      </c>
      <c r="D1261">
        <v>1399504664</v>
      </c>
      <c r="E1261" s="10">
        <f t="shared" si="39"/>
        <v>41766.970648148148</v>
      </c>
    </row>
    <row r="1262" spans="1:5" x14ac:dyDescent="0.2">
      <c r="A1262">
        <v>1393445620</v>
      </c>
      <c r="B1262" s="10">
        <f t="shared" si="38"/>
        <v>41696.842824074076</v>
      </c>
      <c r="D1262">
        <v>1390853620</v>
      </c>
      <c r="E1262" s="10">
        <f t="shared" si="39"/>
        <v>41666.842824074076</v>
      </c>
    </row>
    <row r="1263" spans="1:5" x14ac:dyDescent="0.2">
      <c r="A1263">
        <v>1390983227</v>
      </c>
      <c r="B1263" s="10">
        <f t="shared" si="38"/>
        <v>41668.342905092592</v>
      </c>
      <c r="D1263">
        <v>1388391227</v>
      </c>
      <c r="E1263" s="10">
        <f t="shared" si="39"/>
        <v>41638.342905092592</v>
      </c>
    </row>
    <row r="1264" spans="1:5" x14ac:dyDescent="0.2">
      <c r="A1264">
        <v>1392574692</v>
      </c>
      <c r="B1264" s="10">
        <f t="shared" si="38"/>
        <v>41686.762638888889</v>
      </c>
      <c r="D1264">
        <v>1389982692</v>
      </c>
      <c r="E1264" s="10">
        <f t="shared" si="39"/>
        <v>41656.762638888889</v>
      </c>
    </row>
    <row r="1265" spans="1:5" x14ac:dyDescent="0.2">
      <c r="A1265">
        <v>1396054800</v>
      </c>
      <c r="B1265" s="10">
        <f t="shared" si="38"/>
        <v>41727.041666666664</v>
      </c>
      <c r="D1265">
        <v>1393034470</v>
      </c>
      <c r="E1265" s="10">
        <f t="shared" si="39"/>
        <v>41692.084143518521</v>
      </c>
    </row>
    <row r="1266" spans="1:5" x14ac:dyDescent="0.2">
      <c r="A1266">
        <v>1383062083</v>
      </c>
      <c r="B1266" s="10">
        <f t="shared" si="38"/>
        <v>41576.662997685184</v>
      </c>
      <c r="D1266">
        <v>1380556483</v>
      </c>
      <c r="E1266" s="10">
        <f t="shared" si="39"/>
        <v>41547.662997685184</v>
      </c>
    </row>
    <row r="1267" spans="1:5" x14ac:dyDescent="0.2">
      <c r="A1267">
        <v>1291131815</v>
      </c>
      <c r="B1267" s="10">
        <f t="shared" si="38"/>
        <v>40512.655266203699</v>
      </c>
      <c r="D1267">
        <v>1287071015</v>
      </c>
      <c r="E1267" s="10">
        <f t="shared" si="39"/>
        <v>40465.655266203699</v>
      </c>
    </row>
    <row r="1268" spans="1:5" x14ac:dyDescent="0.2">
      <c r="A1268">
        <v>1389474145</v>
      </c>
      <c r="B1268" s="10">
        <f t="shared" si="38"/>
        <v>41650.87667824074</v>
      </c>
      <c r="D1268">
        <v>1386882145</v>
      </c>
      <c r="E1268" s="10">
        <f t="shared" si="39"/>
        <v>41620.87667824074</v>
      </c>
    </row>
    <row r="1269" spans="1:5" x14ac:dyDescent="0.2">
      <c r="A1269">
        <v>1374674558</v>
      </c>
      <c r="B1269" s="10">
        <f t="shared" si="38"/>
        <v>41479.585162037038</v>
      </c>
      <c r="D1269">
        <v>1372082558</v>
      </c>
      <c r="E1269" s="10">
        <f t="shared" si="39"/>
        <v>41449.585162037038</v>
      </c>
    </row>
    <row r="1270" spans="1:5" x14ac:dyDescent="0.2">
      <c r="A1270">
        <v>1379708247</v>
      </c>
      <c r="B1270" s="10">
        <f t="shared" si="38"/>
        <v>41537.845451388886</v>
      </c>
      <c r="D1270">
        <v>1377116247</v>
      </c>
      <c r="E1270" s="10">
        <f t="shared" si="39"/>
        <v>41507.845451388886</v>
      </c>
    </row>
    <row r="1271" spans="1:5" x14ac:dyDescent="0.2">
      <c r="A1271">
        <v>1460764800</v>
      </c>
      <c r="B1271" s="10">
        <f t="shared" si="38"/>
        <v>42476</v>
      </c>
      <c r="D1271">
        <v>1458157512</v>
      </c>
      <c r="E1271" s="10">
        <f t="shared" si="39"/>
        <v>42445.823055555556</v>
      </c>
    </row>
    <row r="1272" spans="1:5" x14ac:dyDescent="0.2">
      <c r="A1272">
        <v>1332704042</v>
      </c>
      <c r="B1272" s="10">
        <f t="shared" si="38"/>
        <v>40993.815300925926</v>
      </c>
      <c r="D1272">
        <v>1327523642</v>
      </c>
      <c r="E1272" s="10">
        <f t="shared" si="39"/>
        <v>40933.85696759259</v>
      </c>
    </row>
    <row r="1273" spans="1:5" x14ac:dyDescent="0.2">
      <c r="A1273">
        <v>1384363459</v>
      </c>
      <c r="B1273" s="10">
        <f t="shared" si="38"/>
        <v>41591.725219907406</v>
      </c>
      <c r="D1273">
        <v>1381767859</v>
      </c>
      <c r="E1273" s="10">
        <f t="shared" si="39"/>
        <v>41561.683553240742</v>
      </c>
    </row>
    <row r="1274" spans="1:5" x14ac:dyDescent="0.2">
      <c r="A1274">
        <v>1276574400</v>
      </c>
      <c r="B1274" s="10">
        <f t="shared" si="38"/>
        <v>40344.166666666664</v>
      </c>
      <c r="D1274">
        <v>1270576379</v>
      </c>
      <c r="E1274" s="10">
        <f t="shared" si="39"/>
        <v>40274.745127314818</v>
      </c>
    </row>
    <row r="1275" spans="1:5" x14ac:dyDescent="0.2">
      <c r="A1275">
        <v>1409506291</v>
      </c>
      <c r="B1275" s="10">
        <f t="shared" si="38"/>
        <v>41882.730219907404</v>
      </c>
      <c r="D1275">
        <v>1406914291</v>
      </c>
      <c r="E1275" s="10">
        <f t="shared" si="39"/>
        <v>41852.730219907404</v>
      </c>
    </row>
    <row r="1276" spans="1:5" x14ac:dyDescent="0.2">
      <c r="A1276">
        <v>1346344425</v>
      </c>
      <c r="B1276" s="10">
        <f t="shared" si="38"/>
        <v>41151.690104166664</v>
      </c>
      <c r="D1276">
        <v>1343320425</v>
      </c>
      <c r="E1276" s="10">
        <f t="shared" si="39"/>
        <v>41116.690104166664</v>
      </c>
    </row>
    <row r="1277" spans="1:5" x14ac:dyDescent="0.2">
      <c r="A1277">
        <v>1375908587</v>
      </c>
      <c r="B1277" s="10">
        <f t="shared" si="38"/>
        <v>41493.867905092593</v>
      </c>
      <c r="D1277">
        <v>1372884587</v>
      </c>
      <c r="E1277" s="10">
        <f t="shared" si="39"/>
        <v>41458.867905092593</v>
      </c>
    </row>
    <row r="1278" spans="1:5" x14ac:dyDescent="0.2">
      <c r="A1278">
        <v>1251777600</v>
      </c>
      <c r="B1278" s="10">
        <f t="shared" si="38"/>
        <v>40057.166666666664</v>
      </c>
      <c r="D1278">
        <v>1247504047</v>
      </c>
      <c r="E1278" s="10">
        <f t="shared" si="39"/>
        <v>40007.704247685186</v>
      </c>
    </row>
    <row r="1279" spans="1:5" x14ac:dyDescent="0.2">
      <c r="A1279">
        <v>1346765347</v>
      </c>
      <c r="B1279" s="10">
        <f t="shared" si="38"/>
        <v>41156.561886574076</v>
      </c>
      <c r="D1279">
        <v>1343741347</v>
      </c>
      <c r="E1279" s="10">
        <f t="shared" si="39"/>
        <v>41121.561886574076</v>
      </c>
    </row>
    <row r="1280" spans="1:5" x14ac:dyDescent="0.2">
      <c r="A1280">
        <v>1403661600</v>
      </c>
      <c r="B1280" s="10">
        <f t="shared" si="38"/>
        <v>41815.083333333336</v>
      </c>
      <c r="D1280">
        <v>1401196766</v>
      </c>
      <c r="E1280" s="10">
        <f t="shared" si="39"/>
        <v>41786.555162037039</v>
      </c>
    </row>
    <row r="1281" spans="1:5" x14ac:dyDescent="0.2">
      <c r="A1281">
        <v>1395624170</v>
      </c>
      <c r="B1281" s="10">
        <f t="shared" si="38"/>
        <v>41722.057523148149</v>
      </c>
      <c r="D1281">
        <v>1392171770</v>
      </c>
      <c r="E1281" s="10">
        <f t="shared" si="39"/>
        <v>41682.099189814813</v>
      </c>
    </row>
    <row r="1282" spans="1:5" x14ac:dyDescent="0.2">
      <c r="A1282">
        <v>1299003054</v>
      </c>
      <c r="B1282" s="10">
        <f t="shared" si="38"/>
        <v>40603.757569444446</v>
      </c>
      <c r="D1282">
        <v>1291227054</v>
      </c>
      <c r="E1282" s="10">
        <f t="shared" si="39"/>
        <v>40513.757569444446</v>
      </c>
    </row>
    <row r="1283" spans="1:5" x14ac:dyDescent="0.2">
      <c r="A1283">
        <v>1375033836</v>
      </c>
      <c r="B1283" s="10">
        <f t="shared" ref="B1283:B1346" si="40">(A1283/86400)+25569</f>
        <v>41483.743472222224</v>
      </c>
      <c r="D1283">
        <v>1373305836</v>
      </c>
      <c r="E1283" s="10">
        <f t="shared" ref="E1283:E1346" si="41">(D1283/86400) + 25569</f>
        <v>41463.743472222224</v>
      </c>
    </row>
    <row r="1284" spans="1:5" x14ac:dyDescent="0.2">
      <c r="A1284">
        <v>1386565140</v>
      </c>
      <c r="B1284" s="10">
        <f t="shared" si="40"/>
        <v>41617.207638888889</v>
      </c>
      <c r="D1284">
        <v>1383909855</v>
      </c>
      <c r="E1284" s="10">
        <f t="shared" si="41"/>
        <v>41586.475173611107</v>
      </c>
    </row>
    <row r="1285" spans="1:5" x14ac:dyDescent="0.2">
      <c r="A1285">
        <v>1362974400</v>
      </c>
      <c r="B1285" s="10">
        <f t="shared" si="40"/>
        <v>41344.166666666664</v>
      </c>
      <c r="D1285">
        <v>1360948389</v>
      </c>
      <c r="E1285" s="10">
        <f t="shared" si="41"/>
        <v>41320.717465277776</v>
      </c>
    </row>
    <row r="1286" spans="1:5" x14ac:dyDescent="0.2">
      <c r="A1286">
        <v>1483203540</v>
      </c>
      <c r="B1286" s="10">
        <f t="shared" si="40"/>
        <v>42735.707638888889</v>
      </c>
      <c r="D1286">
        <v>1481175482</v>
      </c>
      <c r="E1286" s="10">
        <f t="shared" si="41"/>
        <v>42712.23474537037</v>
      </c>
    </row>
    <row r="1287" spans="1:5" x14ac:dyDescent="0.2">
      <c r="A1287">
        <v>1434808775</v>
      </c>
      <c r="B1287" s="10">
        <f t="shared" si="40"/>
        <v>42175.583043981482</v>
      </c>
      <c r="D1287">
        <v>1433512775</v>
      </c>
      <c r="E1287" s="10">
        <f t="shared" si="41"/>
        <v>42160.583043981482</v>
      </c>
    </row>
    <row r="1288" spans="1:5" x14ac:dyDescent="0.2">
      <c r="A1288">
        <v>1424181600</v>
      </c>
      <c r="B1288" s="10">
        <f t="shared" si="40"/>
        <v>42052.583333333328</v>
      </c>
      <c r="D1288">
        <v>1423041227</v>
      </c>
      <c r="E1288" s="10">
        <f t="shared" si="41"/>
        <v>42039.384571759263</v>
      </c>
    </row>
    <row r="1289" spans="1:5" x14ac:dyDescent="0.2">
      <c r="A1289">
        <v>1434120856</v>
      </c>
      <c r="B1289" s="10">
        <f t="shared" si="40"/>
        <v>42167.621018518519</v>
      </c>
      <c r="D1289">
        <v>1428936856</v>
      </c>
      <c r="E1289" s="10">
        <f t="shared" si="41"/>
        <v>42107.621018518519</v>
      </c>
    </row>
    <row r="1290" spans="1:5" x14ac:dyDescent="0.2">
      <c r="A1290">
        <v>1470801600</v>
      </c>
      <c r="B1290" s="10">
        <f t="shared" si="40"/>
        <v>42592.166666666672</v>
      </c>
      <c r="D1290">
        <v>1468122163</v>
      </c>
      <c r="E1290" s="10">
        <f t="shared" si="41"/>
        <v>42561.154664351852</v>
      </c>
    </row>
    <row r="1291" spans="1:5" x14ac:dyDescent="0.2">
      <c r="A1291">
        <v>1483499645</v>
      </c>
      <c r="B1291" s="10">
        <f t="shared" si="40"/>
        <v>42739.134780092594</v>
      </c>
      <c r="D1291">
        <v>1480907645</v>
      </c>
      <c r="E1291" s="10">
        <f t="shared" si="41"/>
        <v>42709.134780092594</v>
      </c>
    </row>
    <row r="1292" spans="1:5" x14ac:dyDescent="0.2">
      <c r="A1292">
        <v>1429772340</v>
      </c>
      <c r="B1292" s="10">
        <f t="shared" si="40"/>
        <v>42117.290972222225</v>
      </c>
      <c r="D1292">
        <v>1427121931</v>
      </c>
      <c r="E1292" s="10">
        <f t="shared" si="41"/>
        <v>42086.614942129629</v>
      </c>
    </row>
    <row r="1293" spans="1:5" x14ac:dyDescent="0.2">
      <c r="A1293">
        <v>1428390000</v>
      </c>
      <c r="B1293" s="10">
        <f t="shared" si="40"/>
        <v>42101.291666666672</v>
      </c>
      <c r="D1293">
        <v>1425224391</v>
      </c>
      <c r="E1293" s="10">
        <f t="shared" si="41"/>
        <v>42064.652673611112</v>
      </c>
    </row>
    <row r="1294" spans="1:5" x14ac:dyDescent="0.2">
      <c r="A1294">
        <v>1444172340</v>
      </c>
      <c r="B1294" s="10">
        <f t="shared" si="40"/>
        <v>42283.957638888889</v>
      </c>
      <c r="D1294">
        <v>1441822828</v>
      </c>
      <c r="E1294" s="10">
        <f t="shared" si="41"/>
        <v>42256.764212962968</v>
      </c>
    </row>
    <row r="1295" spans="1:5" x14ac:dyDescent="0.2">
      <c r="A1295">
        <v>1447523371</v>
      </c>
      <c r="B1295" s="10">
        <f t="shared" si="40"/>
        <v>42322.742719907408</v>
      </c>
      <c r="D1295">
        <v>1444927771</v>
      </c>
      <c r="E1295" s="10">
        <f t="shared" si="41"/>
        <v>42292.701053240744</v>
      </c>
    </row>
    <row r="1296" spans="1:5" x14ac:dyDescent="0.2">
      <c r="A1296">
        <v>1445252400</v>
      </c>
      <c r="B1296" s="10">
        <f t="shared" si="40"/>
        <v>42296.458333333328</v>
      </c>
      <c r="D1296">
        <v>1443696797</v>
      </c>
      <c r="E1296" s="10">
        <f t="shared" si="41"/>
        <v>42278.453668981485</v>
      </c>
    </row>
    <row r="1297" spans="1:5" x14ac:dyDescent="0.2">
      <c r="A1297">
        <v>1438189200</v>
      </c>
      <c r="B1297" s="10">
        <f t="shared" si="40"/>
        <v>42214.708333333328</v>
      </c>
      <c r="D1297">
        <v>1435585497</v>
      </c>
      <c r="E1297" s="10">
        <f t="shared" si="41"/>
        <v>42184.572881944448</v>
      </c>
    </row>
    <row r="1298" spans="1:5" x14ac:dyDescent="0.2">
      <c r="A1298">
        <v>1457914373</v>
      </c>
      <c r="B1298" s="10">
        <f t="shared" si="40"/>
        <v>42443.008946759262</v>
      </c>
      <c r="D1298">
        <v>1456189973</v>
      </c>
      <c r="E1298" s="10">
        <f t="shared" si="41"/>
        <v>42423.050613425927</v>
      </c>
    </row>
    <row r="1299" spans="1:5" x14ac:dyDescent="0.2">
      <c r="A1299">
        <v>1462125358</v>
      </c>
      <c r="B1299" s="10">
        <f t="shared" si="40"/>
        <v>42491.747199074074</v>
      </c>
      <c r="D1299">
        <v>1459533358</v>
      </c>
      <c r="E1299" s="10">
        <f t="shared" si="41"/>
        <v>42461.747199074074</v>
      </c>
    </row>
    <row r="1300" spans="1:5" x14ac:dyDescent="0.2">
      <c r="A1300">
        <v>1461860432</v>
      </c>
      <c r="B1300" s="10">
        <f t="shared" si="40"/>
        <v>42488.680925925924</v>
      </c>
      <c r="D1300">
        <v>1459268432</v>
      </c>
      <c r="E1300" s="10">
        <f t="shared" si="41"/>
        <v>42458.680925925924</v>
      </c>
    </row>
    <row r="1301" spans="1:5" x14ac:dyDescent="0.2">
      <c r="A1301">
        <v>1436902359</v>
      </c>
      <c r="B1301" s="10">
        <f t="shared" si="40"/>
        <v>42199.814340277779</v>
      </c>
      <c r="D1301">
        <v>1434310359</v>
      </c>
      <c r="E1301" s="10">
        <f t="shared" si="41"/>
        <v>42169.814340277779</v>
      </c>
    </row>
    <row r="1302" spans="1:5" x14ac:dyDescent="0.2">
      <c r="A1302">
        <v>1464807420</v>
      </c>
      <c r="B1302" s="10">
        <f t="shared" si="40"/>
        <v>42522.789583333331</v>
      </c>
      <c r="D1302">
        <v>1461427938</v>
      </c>
      <c r="E1302" s="10">
        <f t="shared" si="41"/>
        <v>42483.675208333334</v>
      </c>
    </row>
    <row r="1303" spans="1:5" x14ac:dyDescent="0.2">
      <c r="A1303">
        <v>1437447600</v>
      </c>
      <c r="B1303" s="10">
        <f t="shared" si="40"/>
        <v>42206.125</v>
      </c>
      <c r="D1303">
        <v>1436551178</v>
      </c>
      <c r="E1303" s="10">
        <f t="shared" si="41"/>
        <v>42195.749745370369</v>
      </c>
    </row>
    <row r="1304" spans="1:5" x14ac:dyDescent="0.2">
      <c r="A1304">
        <v>1480559011</v>
      </c>
      <c r="B1304" s="10">
        <f t="shared" si="40"/>
        <v>42705.099664351852</v>
      </c>
      <c r="D1304">
        <v>1477963411</v>
      </c>
      <c r="E1304" s="10">
        <f t="shared" si="41"/>
        <v>42675.057997685188</v>
      </c>
    </row>
    <row r="1305" spans="1:5" x14ac:dyDescent="0.2">
      <c r="A1305">
        <v>1469962800</v>
      </c>
      <c r="B1305" s="10">
        <f t="shared" si="40"/>
        <v>42582.458333333328</v>
      </c>
      <c r="D1305">
        <v>1468578920</v>
      </c>
      <c r="E1305" s="10">
        <f t="shared" si="41"/>
        <v>42566.441203703704</v>
      </c>
    </row>
    <row r="1306" spans="1:5" x14ac:dyDescent="0.2">
      <c r="A1306">
        <v>1489376405</v>
      </c>
      <c r="B1306" s="10">
        <f t="shared" si="40"/>
        <v>42807.152835648143</v>
      </c>
      <c r="D1306">
        <v>1484196005</v>
      </c>
      <c r="E1306" s="10">
        <f t="shared" si="41"/>
        <v>42747.194502314815</v>
      </c>
    </row>
    <row r="1307" spans="1:5" x14ac:dyDescent="0.2">
      <c r="A1307">
        <v>1469122200</v>
      </c>
      <c r="B1307" s="10">
        <f t="shared" si="40"/>
        <v>42572.729166666672</v>
      </c>
      <c r="D1307">
        <v>1466611108</v>
      </c>
      <c r="E1307" s="10">
        <f t="shared" si="41"/>
        <v>42543.665601851855</v>
      </c>
    </row>
    <row r="1308" spans="1:5" x14ac:dyDescent="0.2">
      <c r="A1308">
        <v>1417690734</v>
      </c>
      <c r="B1308" s="10">
        <f t="shared" si="40"/>
        <v>41977.457569444443</v>
      </c>
      <c r="D1308">
        <v>1415098734</v>
      </c>
      <c r="E1308" s="10">
        <f t="shared" si="41"/>
        <v>41947.457569444443</v>
      </c>
    </row>
    <row r="1309" spans="1:5" x14ac:dyDescent="0.2">
      <c r="A1309">
        <v>1455710679</v>
      </c>
      <c r="B1309" s="10">
        <f t="shared" si="40"/>
        <v>42417.503229166672</v>
      </c>
      <c r="D1309">
        <v>1453118679</v>
      </c>
      <c r="E1309" s="10">
        <f t="shared" si="41"/>
        <v>42387.503229166672</v>
      </c>
    </row>
    <row r="1310" spans="1:5" x14ac:dyDescent="0.2">
      <c r="A1310">
        <v>1475937812</v>
      </c>
      <c r="B1310" s="10">
        <f t="shared" si="40"/>
        <v>42651.613564814819</v>
      </c>
      <c r="D1310">
        <v>1472481812</v>
      </c>
      <c r="E1310" s="10">
        <f t="shared" si="41"/>
        <v>42611.613564814819</v>
      </c>
    </row>
    <row r="1311" spans="1:5" x14ac:dyDescent="0.2">
      <c r="A1311">
        <v>1444943468</v>
      </c>
      <c r="B1311" s="10">
        <f t="shared" si="40"/>
        <v>42292.882731481484</v>
      </c>
      <c r="D1311">
        <v>1441919468</v>
      </c>
      <c r="E1311" s="10">
        <f t="shared" si="41"/>
        <v>42257.882731481484</v>
      </c>
    </row>
    <row r="1312" spans="1:5" x14ac:dyDescent="0.2">
      <c r="A1312">
        <v>1471622450</v>
      </c>
      <c r="B1312" s="10">
        <f t="shared" si="40"/>
        <v>42601.667245370365</v>
      </c>
      <c r="D1312">
        <v>1467734450</v>
      </c>
      <c r="E1312" s="10">
        <f t="shared" si="41"/>
        <v>42556.667245370365</v>
      </c>
    </row>
    <row r="1313" spans="1:5" x14ac:dyDescent="0.2">
      <c r="A1313">
        <v>1480536919</v>
      </c>
      <c r="B1313" s="10">
        <f t="shared" si="40"/>
        <v>42704.843969907408</v>
      </c>
      <c r="D1313">
        <v>1477509319</v>
      </c>
      <c r="E1313" s="10">
        <f t="shared" si="41"/>
        <v>42669.802303240736</v>
      </c>
    </row>
    <row r="1314" spans="1:5" x14ac:dyDescent="0.2">
      <c r="A1314">
        <v>1429375922</v>
      </c>
      <c r="B1314" s="10">
        <f t="shared" si="40"/>
        <v>42112.702800925923</v>
      </c>
      <c r="D1314">
        <v>1426783922</v>
      </c>
      <c r="E1314" s="10">
        <f t="shared" si="41"/>
        <v>42082.702800925923</v>
      </c>
    </row>
    <row r="1315" spans="1:5" x14ac:dyDescent="0.2">
      <c r="A1315">
        <v>1457024514</v>
      </c>
      <c r="B1315" s="10">
        <f t="shared" si="40"/>
        <v>42432.709652777776</v>
      </c>
      <c r="D1315">
        <v>1454432514</v>
      </c>
      <c r="E1315" s="10">
        <f t="shared" si="41"/>
        <v>42402.709652777776</v>
      </c>
    </row>
    <row r="1316" spans="1:5" x14ac:dyDescent="0.2">
      <c r="A1316">
        <v>1477065860</v>
      </c>
      <c r="B1316" s="10">
        <f t="shared" si="40"/>
        <v>42664.669675925921</v>
      </c>
      <c r="D1316">
        <v>1471881860</v>
      </c>
      <c r="E1316" s="10">
        <f t="shared" si="41"/>
        <v>42604.669675925921</v>
      </c>
    </row>
    <row r="1317" spans="1:5" x14ac:dyDescent="0.2">
      <c r="A1317">
        <v>1446771600</v>
      </c>
      <c r="B1317" s="10">
        <f t="shared" si="40"/>
        <v>42314.041666666672</v>
      </c>
      <c r="D1317">
        <v>1443700648</v>
      </c>
      <c r="E1317" s="10">
        <f t="shared" si="41"/>
        <v>42278.498240740737</v>
      </c>
    </row>
    <row r="1318" spans="1:5" x14ac:dyDescent="0.2">
      <c r="A1318">
        <v>1456700709</v>
      </c>
      <c r="B1318" s="10">
        <f t="shared" si="40"/>
        <v>42428.961909722224</v>
      </c>
      <c r="D1318">
        <v>1453676709</v>
      </c>
      <c r="E1318" s="10">
        <f t="shared" si="41"/>
        <v>42393.961909722224</v>
      </c>
    </row>
    <row r="1319" spans="1:5" x14ac:dyDescent="0.2">
      <c r="A1319">
        <v>1469109600</v>
      </c>
      <c r="B1319" s="10">
        <f t="shared" si="40"/>
        <v>42572.583333333328</v>
      </c>
      <c r="D1319">
        <v>1464586746</v>
      </c>
      <c r="E1319" s="10">
        <f t="shared" si="41"/>
        <v>42520.235486111109</v>
      </c>
    </row>
    <row r="1320" spans="1:5" x14ac:dyDescent="0.2">
      <c r="A1320">
        <v>1420938172</v>
      </c>
      <c r="B1320" s="10">
        <f t="shared" si="40"/>
        <v>42015.043657407412</v>
      </c>
      <c r="D1320">
        <v>1418346172</v>
      </c>
      <c r="E1320" s="10">
        <f t="shared" si="41"/>
        <v>41985.043657407412</v>
      </c>
    </row>
    <row r="1321" spans="1:5" x14ac:dyDescent="0.2">
      <c r="A1321">
        <v>1405094400</v>
      </c>
      <c r="B1321" s="10">
        <f t="shared" si="40"/>
        <v>41831.666666666664</v>
      </c>
      <c r="D1321">
        <v>1403810965</v>
      </c>
      <c r="E1321" s="10">
        <f t="shared" si="41"/>
        <v>41816.812094907407</v>
      </c>
    </row>
    <row r="1322" spans="1:5" x14ac:dyDescent="0.2">
      <c r="A1322">
        <v>1483138800</v>
      </c>
      <c r="B1322" s="10">
        <f t="shared" si="40"/>
        <v>42734.958333333328</v>
      </c>
      <c r="D1322">
        <v>1480610046</v>
      </c>
      <c r="E1322" s="10">
        <f t="shared" si="41"/>
        <v>42705.690347222218</v>
      </c>
    </row>
    <row r="1323" spans="1:5" x14ac:dyDescent="0.2">
      <c r="A1323">
        <v>1482515937</v>
      </c>
      <c r="B1323" s="10">
        <f t="shared" si="40"/>
        <v>42727.74927083333</v>
      </c>
      <c r="D1323">
        <v>1479923937</v>
      </c>
      <c r="E1323" s="10">
        <f t="shared" si="41"/>
        <v>42697.74927083333</v>
      </c>
    </row>
    <row r="1324" spans="1:5" x14ac:dyDescent="0.2">
      <c r="A1324">
        <v>1432223125</v>
      </c>
      <c r="B1324" s="10">
        <f t="shared" si="40"/>
        <v>42145.656539351854</v>
      </c>
      <c r="D1324">
        <v>1429631125</v>
      </c>
      <c r="E1324" s="10">
        <f t="shared" si="41"/>
        <v>42115.656539351854</v>
      </c>
    </row>
    <row r="1325" spans="1:5" x14ac:dyDescent="0.2">
      <c r="A1325">
        <v>1461653700</v>
      </c>
      <c r="B1325" s="10">
        <f t="shared" si="40"/>
        <v>42486.288194444445</v>
      </c>
      <c r="D1325">
        <v>1458665146</v>
      </c>
      <c r="E1325" s="10">
        <f t="shared" si="41"/>
        <v>42451.698449074072</v>
      </c>
    </row>
    <row r="1326" spans="1:5" x14ac:dyDescent="0.2">
      <c r="A1326">
        <v>1476371552</v>
      </c>
      <c r="B1326" s="10">
        <f t="shared" si="40"/>
        <v>42656.633703703701</v>
      </c>
      <c r="D1326">
        <v>1473779552</v>
      </c>
      <c r="E1326" s="10">
        <f t="shared" si="41"/>
        <v>42626.633703703701</v>
      </c>
    </row>
    <row r="1327" spans="1:5" x14ac:dyDescent="0.2">
      <c r="A1327">
        <v>1483063435</v>
      </c>
      <c r="B1327" s="10">
        <f t="shared" si="40"/>
        <v>42734.086053240739</v>
      </c>
      <c r="D1327">
        <v>1480471435</v>
      </c>
      <c r="E1327" s="10">
        <f t="shared" si="41"/>
        <v>42704.086053240739</v>
      </c>
    </row>
    <row r="1328" spans="1:5" x14ac:dyDescent="0.2">
      <c r="A1328">
        <v>1421348428</v>
      </c>
      <c r="B1328" s="10">
        <f t="shared" si="40"/>
        <v>42019.791990740741</v>
      </c>
      <c r="D1328">
        <v>1417460428</v>
      </c>
      <c r="E1328" s="10">
        <f t="shared" si="41"/>
        <v>41974.791990740741</v>
      </c>
    </row>
    <row r="1329" spans="1:5" x14ac:dyDescent="0.2">
      <c r="A1329">
        <v>1432916235</v>
      </c>
      <c r="B1329" s="10">
        <f t="shared" si="40"/>
        <v>42153.678645833337</v>
      </c>
      <c r="D1329">
        <v>1430324235</v>
      </c>
      <c r="E1329" s="10">
        <f t="shared" si="41"/>
        <v>42123.678645833337</v>
      </c>
    </row>
    <row r="1330" spans="1:5" x14ac:dyDescent="0.2">
      <c r="A1330">
        <v>1476458734</v>
      </c>
      <c r="B1330" s="10">
        <f t="shared" si="40"/>
        <v>42657.642754629633</v>
      </c>
      <c r="D1330">
        <v>1472570734</v>
      </c>
      <c r="E1330" s="10">
        <f t="shared" si="41"/>
        <v>42612.642754629633</v>
      </c>
    </row>
    <row r="1331" spans="1:5" x14ac:dyDescent="0.2">
      <c r="A1331">
        <v>1417501145</v>
      </c>
      <c r="B1331" s="10">
        <f t="shared" si="40"/>
        <v>41975.263252314813</v>
      </c>
      <c r="D1331">
        <v>1414041545</v>
      </c>
      <c r="E1331" s="10">
        <f t="shared" si="41"/>
        <v>41935.221585648149</v>
      </c>
    </row>
    <row r="1332" spans="1:5" x14ac:dyDescent="0.2">
      <c r="A1332">
        <v>1467432000</v>
      </c>
      <c r="B1332" s="10">
        <f t="shared" si="40"/>
        <v>42553.166666666672</v>
      </c>
      <c r="D1332">
        <v>1464763109</v>
      </c>
      <c r="E1332" s="10">
        <f t="shared" si="41"/>
        <v>42522.276724537034</v>
      </c>
    </row>
    <row r="1333" spans="1:5" x14ac:dyDescent="0.2">
      <c r="A1333">
        <v>1471435554</v>
      </c>
      <c r="B1333" s="10">
        <f t="shared" si="40"/>
        <v>42599.50409722222</v>
      </c>
      <c r="D1333">
        <v>1468843554</v>
      </c>
      <c r="E1333" s="10">
        <f t="shared" si="41"/>
        <v>42569.50409722222</v>
      </c>
    </row>
    <row r="1334" spans="1:5" x14ac:dyDescent="0.2">
      <c r="A1334">
        <v>1485480408</v>
      </c>
      <c r="B1334" s="10">
        <f t="shared" si="40"/>
        <v>42762.060277777782</v>
      </c>
      <c r="D1334">
        <v>1482888408</v>
      </c>
      <c r="E1334" s="10">
        <f t="shared" si="41"/>
        <v>42732.060277777782</v>
      </c>
    </row>
    <row r="1335" spans="1:5" x14ac:dyDescent="0.2">
      <c r="A1335">
        <v>1405478025</v>
      </c>
      <c r="B1335" s="10">
        <f t="shared" si="40"/>
        <v>41836.106770833336</v>
      </c>
      <c r="D1335">
        <v>1402886025</v>
      </c>
      <c r="E1335" s="10">
        <f t="shared" si="41"/>
        <v>41806.106770833336</v>
      </c>
    </row>
    <row r="1336" spans="1:5" x14ac:dyDescent="0.2">
      <c r="A1336">
        <v>1457721287</v>
      </c>
      <c r="B1336" s="10">
        <f t="shared" si="40"/>
        <v>42440.774155092593</v>
      </c>
      <c r="D1336">
        <v>1455129287</v>
      </c>
      <c r="E1336" s="10">
        <f t="shared" si="41"/>
        <v>42410.774155092593</v>
      </c>
    </row>
    <row r="1337" spans="1:5" x14ac:dyDescent="0.2">
      <c r="A1337">
        <v>1449354502</v>
      </c>
      <c r="B1337" s="10">
        <f t="shared" si="40"/>
        <v>42343.936365740738</v>
      </c>
      <c r="D1337">
        <v>1446762502</v>
      </c>
      <c r="E1337" s="10">
        <f t="shared" si="41"/>
        <v>42313.936365740738</v>
      </c>
    </row>
    <row r="1338" spans="1:5" x14ac:dyDescent="0.2">
      <c r="A1338">
        <v>1418849028</v>
      </c>
      <c r="B1338" s="10">
        <f t="shared" si="40"/>
        <v>41990.863750000004</v>
      </c>
      <c r="D1338">
        <v>1415825028</v>
      </c>
      <c r="E1338" s="10">
        <f t="shared" si="41"/>
        <v>41955.863750000004</v>
      </c>
    </row>
    <row r="1339" spans="1:5" x14ac:dyDescent="0.2">
      <c r="A1339">
        <v>1488549079</v>
      </c>
      <c r="B1339" s="10">
        <f t="shared" si="40"/>
        <v>42797.577303240745</v>
      </c>
      <c r="D1339">
        <v>1485957079</v>
      </c>
      <c r="E1339" s="10">
        <f t="shared" si="41"/>
        <v>42767.577303240745</v>
      </c>
    </row>
    <row r="1340" spans="1:5" x14ac:dyDescent="0.2">
      <c r="A1340">
        <v>1438543033</v>
      </c>
      <c r="B1340" s="10">
        <f t="shared" si="40"/>
        <v>42218.803622685184</v>
      </c>
      <c r="D1340">
        <v>1435951033</v>
      </c>
      <c r="E1340" s="10">
        <f t="shared" si="41"/>
        <v>42188.803622685184</v>
      </c>
    </row>
    <row r="1341" spans="1:5" x14ac:dyDescent="0.2">
      <c r="A1341">
        <v>1418056315</v>
      </c>
      <c r="B1341" s="10">
        <f t="shared" si="40"/>
        <v>41981.688831018517</v>
      </c>
      <c r="D1341">
        <v>1414164715</v>
      </c>
      <c r="E1341" s="10">
        <f t="shared" si="41"/>
        <v>41936.647164351853</v>
      </c>
    </row>
    <row r="1342" spans="1:5" x14ac:dyDescent="0.2">
      <c r="A1342">
        <v>1408112253</v>
      </c>
      <c r="B1342" s="10">
        <f t="shared" si="40"/>
        <v>41866.595520833333</v>
      </c>
      <c r="D1342">
        <v>1405520253</v>
      </c>
      <c r="E1342" s="10">
        <f t="shared" si="41"/>
        <v>41836.595520833333</v>
      </c>
    </row>
    <row r="1343" spans="1:5" x14ac:dyDescent="0.2">
      <c r="A1343">
        <v>1475333917</v>
      </c>
      <c r="B1343" s="10">
        <f t="shared" si="40"/>
        <v>42644.624039351853</v>
      </c>
      <c r="D1343">
        <v>1472569117</v>
      </c>
      <c r="E1343" s="10">
        <f t="shared" si="41"/>
        <v>42612.624039351853</v>
      </c>
    </row>
    <row r="1344" spans="1:5" x14ac:dyDescent="0.2">
      <c r="A1344">
        <v>1437161739</v>
      </c>
      <c r="B1344" s="10">
        <f t="shared" si="40"/>
        <v>42202.816423611112</v>
      </c>
      <c r="D1344">
        <v>1434569739</v>
      </c>
      <c r="E1344" s="10">
        <f t="shared" si="41"/>
        <v>42172.816423611112</v>
      </c>
    </row>
    <row r="1345" spans="1:5" x14ac:dyDescent="0.2">
      <c r="A1345">
        <v>1471579140</v>
      </c>
      <c r="B1345" s="10">
        <f t="shared" si="40"/>
        <v>42601.165972222225</v>
      </c>
      <c r="D1345">
        <v>1466512683</v>
      </c>
      <c r="E1345" s="10">
        <f t="shared" si="41"/>
        <v>42542.526423611111</v>
      </c>
    </row>
    <row r="1346" spans="1:5" x14ac:dyDescent="0.2">
      <c r="A1346">
        <v>1467313039</v>
      </c>
      <c r="B1346" s="10">
        <f t="shared" si="40"/>
        <v>42551.789803240739</v>
      </c>
      <c r="D1346">
        <v>1464807439</v>
      </c>
      <c r="E1346" s="10">
        <f t="shared" si="41"/>
        <v>42522.789803240739</v>
      </c>
    </row>
    <row r="1347" spans="1:5" x14ac:dyDescent="0.2">
      <c r="A1347">
        <v>1405366359</v>
      </c>
      <c r="B1347" s="10">
        <f t="shared" ref="B1347:B1410" si="42">(A1347/86400)+25569</f>
        <v>41834.814340277779</v>
      </c>
      <c r="D1347">
        <v>1402342359</v>
      </c>
      <c r="E1347" s="10">
        <f t="shared" ref="E1347:E1410" si="43">(D1347/86400) + 25569</f>
        <v>41799.814340277779</v>
      </c>
    </row>
    <row r="1348" spans="1:5" x14ac:dyDescent="0.2">
      <c r="A1348">
        <v>1372297751</v>
      </c>
      <c r="B1348" s="10">
        <f t="shared" si="42"/>
        <v>41452.075821759259</v>
      </c>
      <c r="D1348">
        <v>1369705751</v>
      </c>
      <c r="E1348" s="10">
        <f t="shared" si="43"/>
        <v>41422.075821759259</v>
      </c>
    </row>
    <row r="1349" spans="1:5" x14ac:dyDescent="0.2">
      <c r="A1349">
        <v>1425741525</v>
      </c>
      <c r="B1349" s="10">
        <f t="shared" si="42"/>
        <v>42070.638020833328</v>
      </c>
      <c r="D1349">
        <v>1423149525</v>
      </c>
      <c r="E1349" s="10">
        <f t="shared" si="43"/>
        <v>42040.638020833328</v>
      </c>
    </row>
    <row r="1350" spans="1:5" x14ac:dyDescent="0.2">
      <c r="A1350">
        <v>1418904533</v>
      </c>
      <c r="B1350" s="10">
        <f t="shared" si="42"/>
        <v>41991.506168981483</v>
      </c>
      <c r="D1350">
        <v>1416485333</v>
      </c>
      <c r="E1350" s="10">
        <f t="shared" si="43"/>
        <v>41963.506168981483</v>
      </c>
    </row>
    <row r="1351" spans="1:5" x14ac:dyDescent="0.2">
      <c r="A1351">
        <v>1450249140</v>
      </c>
      <c r="B1351" s="10">
        <f t="shared" si="42"/>
        <v>42354.290972222225</v>
      </c>
      <c r="D1351">
        <v>1447055935</v>
      </c>
      <c r="E1351" s="10">
        <f t="shared" si="43"/>
        <v>42317.33258101852</v>
      </c>
    </row>
    <row r="1352" spans="1:5" x14ac:dyDescent="0.2">
      <c r="A1352">
        <v>1451089134</v>
      </c>
      <c r="B1352" s="10">
        <f t="shared" si="42"/>
        <v>42364.013124999998</v>
      </c>
      <c r="D1352">
        <v>1448497134</v>
      </c>
      <c r="E1352" s="10">
        <f t="shared" si="43"/>
        <v>42334.013124999998</v>
      </c>
    </row>
    <row r="1353" spans="1:5" x14ac:dyDescent="0.2">
      <c r="A1353">
        <v>1455299144</v>
      </c>
      <c r="B1353" s="10">
        <f t="shared" si="42"/>
        <v>42412.74009259259</v>
      </c>
      <c r="D1353">
        <v>1452707144</v>
      </c>
      <c r="E1353" s="10">
        <f t="shared" si="43"/>
        <v>42382.74009259259</v>
      </c>
    </row>
    <row r="1354" spans="1:5" x14ac:dyDescent="0.2">
      <c r="A1354">
        <v>1441425540</v>
      </c>
      <c r="B1354" s="10">
        <f t="shared" si="42"/>
        <v>42252.165972222225</v>
      </c>
      <c r="D1354">
        <v>1436968366</v>
      </c>
      <c r="E1354" s="10">
        <f t="shared" si="43"/>
        <v>42200.578310185185</v>
      </c>
    </row>
    <row r="1355" spans="1:5" x14ac:dyDescent="0.2">
      <c r="A1355">
        <v>1362960000</v>
      </c>
      <c r="B1355" s="10">
        <f t="shared" si="42"/>
        <v>41344</v>
      </c>
      <c r="D1355">
        <v>1359946188</v>
      </c>
      <c r="E1355" s="10">
        <f t="shared" si="43"/>
        <v>41309.11791666667</v>
      </c>
    </row>
    <row r="1356" spans="1:5" x14ac:dyDescent="0.2">
      <c r="A1356">
        <v>1465672979</v>
      </c>
      <c r="B1356" s="10">
        <f t="shared" si="42"/>
        <v>42532.807627314818</v>
      </c>
      <c r="D1356">
        <v>1463080979</v>
      </c>
      <c r="E1356" s="10">
        <f t="shared" si="43"/>
        <v>42502.807627314818</v>
      </c>
    </row>
    <row r="1357" spans="1:5" x14ac:dyDescent="0.2">
      <c r="A1357">
        <v>1354269600</v>
      </c>
      <c r="B1357" s="10">
        <f t="shared" si="42"/>
        <v>41243.416666666664</v>
      </c>
      <c r="D1357">
        <v>1351663605</v>
      </c>
      <c r="E1357" s="10">
        <f t="shared" si="43"/>
        <v>41213.254687499997</v>
      </c>
    </row>
    <row r="1358" spans="1:5" x14ac:dyDescent="0.2">
      <c r="A1358">
        <v>1372985760</v>
      </c>
      <c r="B1358" s="10">
        <f t="shared" si="42"/>
        <v>41460.038888888885</v>
      </c>
      <c r="D1358">
        <v>1370393760</v>
      </c>
      <c r="E1358" s="10">
        <f t="shared" si="43"/>
        <v>41430.038888888885</v>
      </c>
    </row>
    <row r="1359" spans="1:5" x14ac:dyDescent="0.2">
      <c r="A1359">
        <v>1362117540</v>
      </c>
      <c r="B1359" s="10">
        <f t="shared" si="42"/>
        <v>41334.249305555553</v>
      </c>
      <c r="D1359">
        <v>1359587137</v>
      </c>
      <c r="E1359" s="10">
        <f t="shared" si="43"/>
        <v>41304.962233796294</v>
      </c>
    </row>
    <row r="1360" spans="1:5" x14ac:dyDescent="0.2">
      <c r="A1360">
        <v>1309009323</v>
      </c>
      <c r="B1360" s="10">
        <f t="shared" si="42"/>
        <v>40719.570868055554</v>
      </c>
      <c r="D1360">
        <v>1306417323</v>
      </c>
      <c r="E1360" s="10">
        <f t="shared" si="43"/>
        <v>40689.570868055554</v>
      </c>
    </row>
    <row r="1361" spans="1:5" x14ac:dyDescent="0.2">
      <c r="A1361">
        <v>1309980790</v>
      </c>
      <c r="B1361" s="10">
        <f t="shared" si="42"/>
        <v>40730.814699074072</v>
      </c>
      <c r="D1361">
        <v>1304623990</v>
      </c>
      <c r="E1361" s="10">
        <f t="shared" si="43"/>
        <v>40668.814699074072</v>
      </c>
    </row>
    <row r="1362" spans="1:5" x14ac:dyDescent="0.2">
      <c r="A1362">
        <v>1343943420</v>
      </c>
      <c r="B1362" s="10">
        <f t="shared" si="42"/>
        <v>41123.900694444441</v>
      </c>
      <c r="D1362">
        <v>1341524220</v>
      </c>
      <c r="E1362" s="10">
        <f t="shared" si="43"/>
        <v>41095.900694444441</v>
      </c>
    </row>
    <row r="1363" spans="1:5" x14ac:dyDescent="0.2">
      <c r="A1363">
        <v>1403370772</v>
      </c>
      <c r="B1363" s="10">
        <f t="shared" si="42"/>
        <v>41811.717268518521</v>
      </c>
      <c r="D1363">
        <v>1400778772</v>
      </c>
      <c r="E1363" s="10">
        <f t="shared" si="43"/>
        <v>41781.717268518521</v>
      </c>
    </row>
    <row r="1364" spans="1:5" x14ac:dyDescent="0.2">
      <c r="A1364">
        <v>1378592731</v>
      </c>
      <c r="B1364" s="10">
        <f t="shared" si="42"/>
        <v>41524.934386574074</v>
      </c>
      <c r="D1364">
        <v>1373408731</v>
      </c>
      <c r="E1364" s="10">
        <f t="shared" si="43"/>
        <v>41464.934386574074</v>
      </c>
    </row>
    <row r="1365" spans="1:5" x14ac:dyDescent="0.2">
      <c r="A1365">
        <v>1455523140</v>
      </c>
      <c r="B1365" s="10">
        <f t="shared" si="42"/>
        <v>42415.332638888889</v>
      </c>
      <c r="D1365">
        <v>1453925727</v>
      </c>
      <c r="E1365" s="10">
        <f t="shared" si="43"/>
        <v>42396.8440625</v>
      </c>
    </row>
    <row r="1366" spans="1:5" x14ac:dyDescent="0.2">
      <c r="A1366">
        <v>1420648906</v>
      </c>
      <c r="B1366" s="10">
        <f t="shared" si="42"/>
        <v>42011.6956712963</v>
      </c>
      <c r="D1366">
        <v>1415464906</v>
      </c>
      <c r="E1366" s="10">
        <f t="shared" si="43"/>
        <v>41951.6956712963</v>
      </c>
    </row>
    <row r="1367" spans="1:5" x14ac:dyDescent="0.2">
      <c r="A1367">
        <v>1426523752</v>
      </c>
      <c r="B1367" s="10">
        <f t="shared" si="42"/>
        <v>42079.691574074073</v>
      </c>
      <c r="D1367">
        <v>1423935352</v>
      </c>
      <c r="E1367" s="10">
        <f t="shared" si="43"/>
        <v>42049.733240740738</v>
      </c>
    </row>
    <row r="1368" spans="1:5" x14ac:dyDescent="0.2">
      <c r="A1368">
        <v>1417049663</v>
      </c>
      <c r="B1368" s="10">
        <f t="shared" si="42"/>
        <v>41970.037766203706</v>
      </c>
      <c r="D1368">
        <v>1413158063</v>
      </c>
      <c r="E1368" s="10">
        <f t="shared" si="43"/>
        <v>41924.996099537035</v>
      </c>
    </row>
    <row r="1369" spans="1:5" x14ac:dyDescent="0.2">
      <c r="A1369">
        <v>1447463050</v>
      </c>
      <c r="B1369" s="10">
        <f t="shared" si="42"/>
        <v>42322.044560185182</v>
      </c>
      <c r="D1369">
        <v>1444867450</v>
      </c>
      <c r="E1369" s="10">
        <f t="shared" si="43"/>
        <v>42292.002893518518</v>
      </c>
    </row>
    <row r="1370" spans="1:5" x14ac:dyDescent="0.2">
      <c r="A1370">
        <v>1434342894</v>
      </c>
      <c r="B1370" s="10">
        <f t="shared" si="42"/>
        <v>42170.190902777773</v>
      </c>
      <c r="D1370">
        <v>1432269294</v>
      </c>
      <c r="E1370" s="10">
        <f t="shared" si="43"/>
        <v>42146.190902777773</v>
      </c>
    </row>
    <row r="1371" spans="1:5" x14ac:dyDescent="0.2">
      <c r="A1371">
        <v>1397225746</v>
      </c>
      <c r="B1371" s="10">
        <f t="shared" si="42"/>
        <v>41740.594282407408</v>
      </c>
      <c r="D1371">
        <v>1394633746</v>
      </c>
      <c r="E1371" s="10">
        <f t="shared" si="43"/>
        <v>41710.594282407408</v>
      </c>
    </row>
    <row r="1372" spans="1:5" x14ac:dyDescent="0.2">
      <c r="A1372">
        <v>1381881890</v>
      </c>
      <c r="B1372" s="10">
        <f t="shared" si="42"/>
        <v>41563.00335648148</v>
      </c>
      <c r="D1372">
        <v>1380585890</v>
      </c>
      <c r="E1372" s="10">
        <f t="shared" si="43"/>
        <v>41548.00335648148</v>
      </c>
    </row>
    <row r="1373" spans="1:5" x14ac:dyDescent="0.2">
      <c r="A1373">
        <v>1431022342</v>
      </c>
      <c r="B1373" s="10">
        <f t="shared" si="42"/>
        <v>42131.758587962962</v>
      </c>
      <c r="D1373">
        <v>1428430342</v>
      </c>
      <c r="E1373" s="10">
        <f t="shared" si="43"/>
        <v>42101.758587962962</v>
      </c>
    </row>
    <row r="1374" spans="1:5" x14ac:dyDescent="0.2">
      <c r="A1374">
        <v>1342115132</v>
      </c>
      <c r="B1374" s="10">
        <f t="shared" si="42"/>
        <v>41102.739953703705</v>
      </c>
      <c r="D1374">
        <v>1339523132</v>
      </c>
      <c r="E1374" s="10">
        <f t="shared" si="43"/>
        <v>41072.739953703705</v>
      </c>
    </row>
    <row r="1375" spans="1:5" x14ac:dyDescent="0.2">
      <c r="A1375">
        <v>1483138233</v>
      </c>
      <c r="B1375" s="10">
        <f t="shared" si="42"/>
        <v>42734.95177083333</v>
      </c>
      <c r="D1375">
        <v>1480546233</v>
      </c>
      <c r="E1375" s="10">
        <f t="shared" si="43"/>
        <v>42704.95177083333</v>
      </c>
    </row>
    <row r="1376" spans="1:5" x14ac:dyDescent="0.2">
      <c r="A1376">
        <v>1458874388</v>
      </c>
      <c r="B1376" s="10">
        <f t="shared" si="42"/>
        <v>42454.12023148148</v>
      </c>
      <c r="D1376">
        <v>1456285988</v>
      </c>
      <c r="E1376" s="10">
        <f t="shared" si="43"/>
        <v>42424.161898148144</v>
      </c>
    </row>
    <row r="1377" spans="1:5" x14ac:dyDescent="0.2">
      <c r="A1377">
        <v>1484444119</v>
      </c>
      <c r="B1377" s="10">
        <f t="shared" si="42"/>
        <v>42750.066192129627</v>
      </c>
      <c r="D1377">
        <v>1481852119</v>
      </c>
      <c r="E1377" s="10">
        <f t="shared" si="43"/>
        <v>42720.066192129627</v>
      </c>
    </row>
    <row r="1378" spans="1:5" x14ac:dyDescent="0.2">
      <c r="A1378">
        <v>1480784606</v>
      </c>
      <c r="B1378" s="10">
        <f t="shared" si="42"/>
        <v>42707.710717592592</v>
      </c>
      <c r="D1378">
        <v>1478189006</v>
      </c>
      <c r="E1378" s="10">
        <f t="shared" si="43"/>
        <v>42677.669050925921</v>
      </c>
    </row>
    <row r="1379" spans="1:5" x14ac:dyDescent="0.2">
      <c r="A1379">
        <v>1486095060</v>
      </c>
      <c r="B1379" s="10">
        <f t="shared" si="42"/>
        <v>42769.174305555556</v>
      </c>
      <c r="D1379">
        <v>1484198170</v>
      </c>
      <c r="E1379" s="10">
        <f t="shared" si="43"/>
        <v>42747.219560185185</v>
      </c>
    </row>
    <row r="1380" spans="1:5" x14ac:dyDescent="0.2">
      <c r="A1380">
        <v>1470075210</v>
      </c>
      <c r="B1380" s="10">
        <f t="shared" si="42"/>
        <v>42583.759375000001</v>
      </c>
      <c r="D1380">
        <v>1468779210</v>
      </c>
      <c r="E1380" s="10">
        <f t="shared" si="43"/>
        <v>42568.759375000001</v>
      </c>
    </row>
    <row r="1381" spans="1:5" x14ac:dyDescent="0.2">
      <c r="A1381">
        <v>1433504876</v>
      </c>
      <c r="B1381" s="10">
        <f t="shared" si="42"/>
        <v>42160.491620370369</v>
      </c>
      <c r="D1381">
        <v>1430912876</v>
      </c>
      <c r="E1381" s="10">
        <f t="shared" si="43"/>
        <v>42130.491620370369</v>
      </c>
    </row>
    <row r="1382" spans="1:5" x14ac:dyDescent="0.2">
      <c r="A1382">
        <v>1433815200</v>
      </c>
      <c r="B1382" s="10">
        <f t="shared" si="42"/>
        <v>42164.083333333328</v>
      </c>
      <c r="D1382">
        <v>1431886706</v>
      </c>
      <c r="E1382" s="10">
        <f t="shared" si="43"/>
        <v>42141.762800925921</v>
      </c>
    </row>
    <row r="1383" spans="1:5" x14ac:dyDescent="0.2">
      <c r="A1383">
        <v>1482988125</v>
      </c>
      <c r="B1383" s="10">
        <f t="shared" si="42"/>
        <v>42733.214409722219</v>
      </c>
      <c r="D1383">
        <v>1480396125</v>
      </c>
      <c r="E1383" s="10">
        <f t="shared" si="43"/>
        <v>42703.214409722219</v>
      </c>
    </row>
    <row r="1384" spans="1:5" x14ac:dyDescent="0.2">
      <c r="A1384">
        <v>1367867536</v>
      </c>
      <c r="B1384" s="10">
        <f t="shared" si="42"/>
        <v>41400.800185185188</v>
      </c>
      <c r="D1384">
        <v>1365275536</v>
      </c>
      <c r="E1384" s="10">
        <f t="shared" si="43"/>
        <v>41370.800185185188</v>
      </c>
    </row>
    <row r="1385" spans="1:5" x14ac:dyDescent="0.2">
      <c r="A1385">
        <v>1482457678</v>
      </c>
      <c r="B1385" s="10">
        <f t="shared" si="42"/>
        <v>42727.074976851851</v>
      </c>
      <c r="D1385">
        <v>1480729678</v>
      </c>
      <c r="E1385" s="10">
        <f t="shared" si="43"/>
        <v>42707.074976851851</v>
      </c>
    </row>
    <row r="1386" spans="1:5" x14ac:dyDescent="0.2">
      <c r="A1386">
        <v>1436117922</v>
      </c>
      <c r="B1386" s="10">
        <f t="shared" si="42"/>
        <v>42190.735208333332</v>
      </c>
      <c r="D1386">
        <v>1433525922</v>
      </c>
      <c r="E1386" s="10">
        <f t="shared" si="43"/>
        <v>42160.735208333332</v>
      </c>
    </row>
    <row r="1387" spans="1:5" x14ac:dyDescent="0.2">
      <c r="A1387">
        <v>1461931860</v>
      </c>
      <c r="B1387" s="10">
        <f t="shared" si="42"/>
        <v>42489.507638888885</v>
      </c>
      <c r="D1387">
        <v>1457109121</v>
      </c>
      <c r="E1387" s="10">
        <f t="shared" si="43"/>
        <v>42433.688900462963</v>
      </c>
    </row>
    <row r="1388" spans="1:5" x14ac:dyDescent="0.2">
      <c r="A1388">
        <v>1438183889</v>
      </c>
      <c r="B1388" s="10">
        <f t="shared" si="42"/>
        <v>42214.646863425922</v>
      </c>
      <c r="D1388">
        <v>1435591889</v>
      </c>
      <c r="E1388" s="10">
        <f t="shared" si="43"/>
        <v>42184.646863425922</v>
      </c>
    </row>
    <row r="1389" spans="1:5" x14ac:dyDescent="0.2">
      <c r="A1389">
        <v>1433305800</v>
      </c>
      <c r="B1389" s="10">
        <f t="shared" si="42"/>
        <v>42158.1875</v>
      </c>
      <c r="D1389">
        <v>1430604395</v>
      </c>
      <c r="E1389" s="10">
        <f t="shared" si="43"/>
        <v>42126.92123842593</v>
      </c>
    </row>
    <row r="1390" spans="1:5" x14ac:dyDescent="0.2">
      <c r="A1390">
        <v>1476720840</v>
      </c>
      <c r="B1390" s="10">
        <f t="shared" si="42"/>
        <v>42660.676388888889</v>
      </c>
      <c r="D1390">
        <v>1474469117</v>
      </c>
      <c r="E1390" s="10">
        <f t="shared" si="43"/>
        <v>42634.614780092597</v>
      </c>
    </row>
    <row r="1391" spans="1:5" x14ac:dyDescent="0.2">
      <c r="A1391">
        <v>1471087957</v>
      </c>
      <c r="B1391" s="10">
        <f t="shared" si="42"/>
        <v>42595.480983796297</v>
      </c>
      <c r="D1391">
        <v>1468495957</v>
      </c>
      <c r="E1391" s="10">
        <f t="shared" si="43"/>
        <v>42565.480983796297</v>
      </c>
    </row>
    <row r="1392" spans="1:5" x14ac:dyDescent="0.2">
      <c r="A1392">
        <v>1430154720</v>
      </c>
      <c r="B1392" s="10">
        <f t="shared" si="42"/>
        <v>42121.716666666667</v>
      </c>
      <c r="D1392">
        <v>1427224606</v>
      </c>
      <c r="E1392" s="10">
        <f t="shared" si="43"/>
        <v>42087.803310185191</v>
      </c>
    </row>
    <row r="1393" spans="1:5" x14ac:dyDescent="0.2">
      <c r="A1393">
        <v>1440219540</v>
      </c>
      <c r="B1393" s="10">
        <f t="shared" si="42"/>
        <v>42238.207638888889</v>
      </c>
      <c r="D1393">
        <v>1436369818</v>
      </c>
      <c r="E1393" s="10">
        <f t="shared" si="43"/>
        <v>42193.650671296295</v>
      </c>
    </row>
    <row r="1394" spans="1:5" x14ac:dyDescent="0.2">
      <c r="A1394">
        <v>1456976586</v>
      </c>
      <c r="B1394" s="10">
        <f t="shared" si="42"/>
        <v>42432.154930555553</v>
      </c>
      <c r="D1394">
        <v>1454298186</v>
      </c>
      <c r="E1394" s="10">
        <f t="shared" si="43"/>
        <v>42401.154930555553</v>
      </c>
    </row>
    <row r="1395" spans="1:5" x14ac:dyDescent="0.2">
      <c r="A1395">
        <v>1470068523</v>
      </c>
      <c r="B1395" s="10">
        <f t="shared" si="42"/>
        <v>42583.681979166664</v>
      </c>
      <c r="D1395">
        <v>1467476523</v>
      </c>
      <c r="E1395" s="10">
        <f t="shared" si="43"/>
        <v>42553.681979166664</v>
      </c>
    </row>
    <row r="1396" spans="1:5" x14ac:dyDescent="0.2">
      <c r="A1396">
        <v>1488337200</v>
      </c>
      <c r="B1396" s="10">
        <f t="shared" si="42"/>
        <v>42795.125</v>
      </c>
      <c r="D1396">
        <v>1484623726</v>
      </c>
      <c r="E1396" s="10">
        <f t="shared" si="43"/>
        <v>42752.144976851851</v>
      </c>
    </row>
    <row r="1397" spans="1:5" x14ac:dyDescent="0.2">
      <c r="A1397">
        <v>1484430481</v>
      </c>
      <c r="B1397" s="10">
        <f t="shared" si="42"/>
        <v>42749.90834490741</v>
      </c>
      <c r="D1397">
        <v>1481838481</v>
      </c>
      <c r="E1397" s="10">
        <f t="shared" si="43"/>
        <v>42719.90834490741</v>
      </c>
    </row>
    <row r="1398" spans="1:5" x14ac:dyDescent="0.2">
      <c r="A1398">
        <v>1423871882</v>
      </c>
      <c r="B1398" s="10">
        <f t="shared" si="42"/>
        <v>42048.99863425926</v>
      </c>
      <c r="D1398">
        <v>1421279882</v>
      </c>
      <c r="E1398" s="10">
        <f t="shared" si="43"/>
        <v>42018.99863425926</v>
      </c>
    </row>
    <row r="1399" spans="1:5" x14ac:dyDescent="0.2">
      <c r="A1399">
        <v>1477603140</v>
      </c>
      <c r="B1399" s="10">
        <f t="shared" si="42"/>
        <v>42670.888194444444</v>
      </c>
      <c r="D1399">
        <v>1475013710</v>
      </c>
      <c r="E1399" s="10">
        <f t="shared" si="43"/>
        <v>42640.917939814812</v>
      </c>
    </row>
    <row r="1400" spans="1:5" x14ac:dyDescent="0.2">
      <c r="A1400">
        <v>1467752334</v>
      </c>
      <c r="B1400" s="10">
        <f t="shared" si="42"/>
        <v>42556.874236111107</v>
      </c>
      <c r="D1400">
        <v>1465160334</v>
      </c>
      <c r="E1400" s="10">
        <f t="shared" si="43"/>
        <v>42526.874236111107</v>
      </c>
    </row>
    <row r="1401" spans="1:5" x14ac:dyDescent="0.2">
      <c r="A1401">
        <v>1412640373</v>
      </c>
      <c r="B1401" s="10">
        <f t="shared" si="42"/>
        <v>41919.004317129627</v>
      </c>
      <c r="D1401">
        <v>1410048373</v>
      </c>
      <c r="E1401" s="10">
        <f t="shared" si="43"/>
        <v>41889.004317129627</v>
      </c>
    </row>
    <row r="1402" spans="1:5" x14ac:dyDescent="0.2">
      <c r="A1402">
        <v>1465709400</v>
      </c>
      <c r="B1402" s="10">
        <f t="shared" si="42"/>
        <v>42533.229166666672</v>
      </c>
      <c r="D1402">
        <v>1462695073</v>
      </c>
      <c r="E1402" s="10">
        <f t="shared" si="43"/>
        <v>42498.341122685189</v>
      </c>
    </row>
    <row r="1403" spans="1:5" x14ac:dyDescent="0.2">
      <c r="A1403">
        <v>1369612474</v>
      </c>
      <c r="B1403" s="10">
        <f t="shared" si="42"/>
        <v>41420.99622685185</v>
      </c>
      <c r="D1403">
        <v>1367798074</v>
      </c>
      <c r="E1403" s="10">
        <f t="shared" si="43"/>
        <v>41399.99622685185</v>
      </c>
    </row>
    <row r="1404" spans="1:5" x14ac:dyDescent="0.2">
      <c r="A1404">
        <v>1430439411</v>
      </c>
      <c r="B1404" s="10">
        <f t="shared" si="42"/>
        <v>42125.011701388888</v>
      </c>
      <c r="D1404">
        <v>1425259011</v>
      </c>
      <c r="E1404" s="10">
        <f t="shared" si="43"/>
        <v>42065.053368055553</v>
      </c>
    </row>
    <row r="1405" spans="1:5" x14ac:dyDescent="0.2">
      <c r="A1405">
        <v>1374802235</v>
      </c>
      <c r="B1405" s="10">
        <f t="shared" si="42"/>
        <v>41481.062905092593</v>
      </c>
      <c r="D1405">
        <v>1372210235</v>
      </c>
      <c r="E1405" s="10">
        <f t="shared" si="43"/>
        <v>41451.062905092593</v>
      </c>
    </row>
    <row r="1406" spans="1:5" x14ac:dyDescent="0.2">
      <c r="A1406">
        <v>1424607285</v>
      </c>
      <c r="B1406" s="10">
        <f t="shared" si="42"/>
        <v>42057.510243055556</v>
      </c>
      <c r="D1406">
        <v>1422447285</v>
      </c>
      <c r="E1406" s="10">
        <f t="shared" si="43"/>
        <v>42032.510243055556</v>
      </c>
    </row>
    <row r="1407" spans="1:5" x14ac:dyDescent="0.2">
      <c r="A1407">
        <v>1417195201</v>
      </c>
      <c r="B1407" s="10">
        <f t="shared" si="42"/>
        <v>41971.722233796296</v>
      </c>
      <c r="D1407">
        <v>1414599601</v>
      </c>
      <c r="E1407" s="10">
        <f t="shared" si="43"/>
        <v>41941.680567129632</v>
      </c>
    </row>
    <row r="1408" spans="1:5" x14ac:dyDescent="0.2">
      <c r="A1408">
        <v>1449914400</v>
      </c>
      <c r="B1408" s="10">
        <f t="shared" si="42"/>
        <v>42350.416666666672</v>
      </c>
      <c r="D1408">
        <v>1445336607</v>
      </c>
      <c r="E1408" s="10">
        <f t="shared" si="43"/>
        <v>42297.432951388888</v>
      </c>
    </row>
    <row r="1409" spans="1:5" x14ac:dyDescent="0.2">
      <c r="A1409">
        <v>1407847978</v>
      </c>
      <c r="B1409" s="10">
        <f t="shared" si="42"/>
        <v>41863.536782407406</v>
      </c>
      <c r="D1409">
        <v>1405687978</v>
      </c>
      <c r="E1409" s="10">
        <f t="shared" si="43"/>
        <v>41838.536782407406</v>
      </c>
    </row>
    <row r="1410" spans="1:5" x14ac:dyDescent="0.2">
      <c r="A1410">
        <v>1447451756</v>
      </c>
      <c r="B1410" s="10">
        <f t="shared" si="42"/>
        <v>42321.913842592592</v>
      </c>
      <c r="D1410">
        <v>1444856156</v>
      </c>
      <c r="E1410" s="10">
        <f t="shared" si="43"/>
        <v>42291.872175925921</v>
      </c>
    </row>
    <row r="1411" spans="1:5" x14ac:dyDescent="0.2">
      <c r="A1411">
        <v>1420085535</v>
      </c>
      <c r="B1411" s="10">
        <f t="shared" ref="B1411:B1474" si="44">(A1411/86400)+25569</f>
        <v>42005.175173611111</v>
      </c>
      <c r="D1411">
        <v>1414897935</v>
      </c>
      <c r="E1411" s="10">
        <f t="shared" ref="E1411:E1474" si="45">(D1411/86400) + 25569</f>
        <v>41945.133506944447</v>
      </c>
    </row>
    <row r="1412" spans="1:5" x14ac:dyDescent="0.2">
      <c r="A1412">
        <v>1464939520</v>
      </c>
      <c r="B1412" s="10">
        <f t="shared" si="44"/>
        <v>42524.318518518514</v>
      </c>
      <c r="D1412">
        <v>1461051520</v>
      </c>
      <c r="E1412" s="10">
        <f t="shared" si="45"/>
        <v>42479.318518518514</v>
      </c>
    </row>
    <row r="1413" spans="1:5" x14ac:dyDescent="0.2">
      <c r="A1413">
        <v>1423185900</v>
      </c>
      <c r="B1413" s="10">
        <f t="shared" si="44"/>
        <v>42041.059027777781</v>
      </c>
      <c r="D1413">
        <v>1420766700</v>
      </c>
      <c r="E1413" s="10">
        <f t="shared" si="45"/>
        <v>42013.059027777781</v>
      </c>
    </row>
    <row r="1414" spans="1:5" x14ac:dyDescent="0.2">
      <c r="A1414">
        <v>1417656699</v>
      </c>
      <c r="B1414" s="10">
        <f t="shared" si="44"/>
        <v>41977.063645833332</v>
      </c>
      <c r="D1414">
        <v>1415064699</v>
      </c>
      <c r="E1414" s="10">
        <f t="shared" si="45"/>
        <v>41947.063645833332</v>
      </c>
    </row>
    <row r="1415" spans="1:5" x14ac:dyDescent="0.2">
      <c r="A1415">
        <v>1455964170</v>
      </c>
      <c r="B1415" s="10">
        <f t="shared" si="44"/>
        <v>42420.437152777777</v>
      </c>
      <c r="D1415">
        <v>1450780170</v>
      </c>
      <c r="E1415" s="10">
        <f t="shared" si="45"/>
        <v>42360.437152777777</v>
      </c>
    </row>
    <row r="1416" spans="1:5" x14ac:dyDescent="0.2">
      <c r="A1416">
        <v>1483423467</v>
      </c>
      <c r="B1416" s="10">
        <f t="shared" si="44"/>
        <v>42738.25309027778</v>
      </c>
      <c r="D1416">
        <v>1480831467</v>
      </c>
      <c r="E1416" s="10">
        <f t="shared" si="45"/>
        <v>42708.25309027778</v>
      </c>
    </row>
    <row r="1417" spans="1:5" x14ac:dyDescent="0.2">
      <c r="A1417">
        <v>1439741591</v>
      </c>
      <c r="B1417" s="10">
        <f t="shared" si="44"/>
        <v>42232.675821759258</v>
      </c>
      <c r="D1417">
        <v>1436285591</v>
      </c>
      <c r="E1417" s="10">
        <f t="shared" si="45"/>
        <v>42192.675821759258</v>
      </c>
    </row>
    <row r="1418" spans="1:5" x14ac:dyDescent="0.2">
      <c r="A1418">
        <v>1448147619</v>
      </c>
      <c r="B1418" s="10">
        <f t="shared" si="44"/>
        <v>42329.967812499999</v>
      </c>
      <c r="D1418">
        <v>1445552019</v>
      </c>
      <c r="E1418" s="10">
        <f t="shared" si="45"/>
        <v>42299.926145833335</v>
      </c>
    </row>
    <row r="1419" spans="1:5" x14ac:dyDescent="0.2">
      <c r="A1419">
        <v>1442315460</v>
      </c>
      <c r="B1419" s="10">
        <f t="shared" si="44"/>
        <v>42262.46597222222</v>
      </c>
      <c r="D1419">
        <v>1439696174</v>
      </c>
      <c r="E1419" s="10">
        <f t="shared" si="45"/>
        <v>42232.15016203704</v>
      </c>
    </row>
    <row r="1420" spans="1:5" x14ac:dyDescent="0.2">
      <c r="A1420">
        <v>1456397834</v>
      </c>
      <c r="B1420" s="10">
        <f t="shared" si="44"/>
        <v>42425.456412037034</v>
      </c>
      <c r="D1420">
        <v>1453805834</v>
      </c>
      <c r="E1420" s="10">
        <f t="shared" si="45"/>
        <v>42395.456412037034</v>
      </c>
    </row>
    <row r="1421" spans="1:5" x14ac:dyDescent="0.2">
      <c r="A1421">
        <v>1476010619</v>
      </c>
      <c r="B1421" s="10">
        <f t="shared" si="44"/>
        <v>42652.456238425926</v>
      </c>
      <c r="D1421">
        <v>1473418619</v>
      </c>
      <c r="E1421" s="10">
        <f t="shared" si="45"/>
        <v>42622.456238425926</v>
      </c>
    </row>
    <row r="1422" spans="1:5" x14ac:dyDescent="0.2">
      <c r="A1422">
        <v>1467129686</v>
      </c>
      <c r="B1422" s="10">
        <f t="shared" si="44"/>
        <v>42549.667662037042</v>
      </c>
      <c r="D1422">
        <v>1464969686</v>
      </c>
      <c r="E1422" s="10">
        <f t="shared" si="45"/>
        <v>42524.667662037042</v>
      </c>
    </row>
    <row r="1423" spans="1:5" x14ac:dyDescent="0.2">
      <c r="A1423">
        <v>1423432709</v>
      </c>
      <c r="B1423" s="10">
        <f t="shared" si="44"/>
        <v>42043.915613425925</v>
      </c>
      <c r="D1423">
        <v>1420840709</v>
      </c>
      <c r="E1423" s="10">
        <f t="shared" si="45"/>
        <v>42013.915613425925</v>
      </c>
    </row>
    <row r="1424" spans="1:5" x14ac:dyDescent="0.2">
      <c r="A1424">
        <v>1474436704</v>
      </c>
      <c r="B1424" s="10">
        <f t="shared" si="44"/>
        <v>42634.239629629628</v>
      </c>
      <c r="D1424">
        <v>1471844704</v>
      </c>
      <c r="E1424" s="10">
        <f t="shared" si="45"/>
        <v>42604.239629629628</v>
      </c>
    </row>
    <row r="1425" spans="1:5" x14ac:dyDescent="0.2">
      <c r="A1425">
        <v>1451637531</v>
      </c>
      <c r="B1425" s="10">
        <f t="shared" si="44"/>
        <v>42370.360312500001</v>
      </c>
      <c r="D1425">
        <v>1449045531</v>
      </c>
      <c r="E1425" s="10">
        <f t="shared" si="45"/>
        <v>42340.360312500001</v>
      </c>
    </row>
    <row r="1426" spans="1:5" x14ac:dyDescent="0.2">
      <c r="A1426">
        <v>1479233602</v>
      </c>
      <c r="B1426" s="10">
        <f t="shared" si="44"/>
        <v>42689.759282407409</v>
      </c>
      <c r="D1426">
        <v>1478106802</v>
      </c>
      <c r="E1426" s="10">
        <f t="shared" si="45"/>
        <v>42676.717615740738</v>
      </c>
    </row>
    <row r="1427" spans="1:5" x14ac:dyDescent="0.2">
      <c r="A1427">
        <v>1430276959</v>
      </c>
      <c r="B1427" s="10">
        <f t="shared" si="44"/>
        <v>42123.131469907406</v>
      </c>
      <c r="D1427">
        <v>1427684959</v>
      </c>
      <c r="E1427" s="10">
        <f t="shared" si="45"/>
        <v>42093.131469907406</v>
      </c>
    </row>
    <row r="1428" spans="1:5" x14ac:dyDescent="0.2">
      <c r="A1428">
        <v>1440408120</v>
      </c>
      <c r="B1428" s="10">
        <f t="shared" si="44"/>
        <v>42240.390277777777</v>
      </c>
      <c r="D1428">
        <v>1435224120</v>
      </c>
      <c r="E1428" s="10">
        <f t="shared" si="45"/>
        <v>42180.390277777777</v>
      </c>
    </row>
    <row r="1429" spans="1:5" x14ac:dyDescent="0.2">
      <c r="A1429">
        <v>1474230385</v>
      </c>
      <c r="B1429" s="10">
        <f t="shared" si="44"/>
        <v>42631.851678240739</v>
      </c>
      <c r="D1429">
        <v>1471638385</v>
      </c>
      <c r="E1429" s="10">
        <f t="shared" si="45"/>
        <v>42601.851678240739</v>
      </c>
    </row>
    <row r="1430" spans="1:5" x14ac:dyDescent="0.2">
      <c r="A1430">
        <v>1459584417</v>
      </c>
      <c r="B1430" s="10">
        <f t="shared" si="44"/>
        <v>42462.338159722218</v>
      </c>
      <c r="D1430">
        <v>1456996017</v>
      </c>
      <c r="E1430" s="10">
        <f t="shared" si="45"/>
        <v>42432.379826388889</v>
      </c>
    </row>
    <row r="1431" spans="1:5" x14ac:dyDescent="0.2">
      <c r="A1431">
        <v>1428629242</v>
      </c>
      <c r="B1431" s="10">
        <f t="shared" si="44"/>
        <v>42104.060671296298</v>
      </c>
      <c r="D1431">
        <v>1426037242</v>
      </c>
      <c r="E1431" s="10">
        <f t="shared" si="45"/>
        <v>42074.060671296298</v>
      </c>
    </row>
    <row r="1432" spans="1:5" x14ac:dyDescent="0.2">
      <c r="A1432">
        <v>1419017488</v>
      </c>
      <c r="B1432" s="10">
        <f t="shared" si="44"/>
        <v>41992.813518518524</v>
      </c>
      <c r="D1432">
        <v>1416339088</v>
      </c>
      <c r="E1432" s="10">
        <f t="shared" si="45"/>
        <v>41961.813518518524</v>
      </c>
    </row>
    <row r="1433" spans="1:5" x14ac:dyDescent="0.2">
      <c r="A1433">
        <v>1448517816</v>
      </c>
      <c r="B1433" s="10">
        <f t="shared" si="44"/>
        <v>42334.252500000002</v>
      </c>
      <c r="D1433">
        <v>1445922216</v>
      </c>
      <c r="E1433" s="10">
        <f t="shared" si="45"/>
        <v>42304.210833333331</v>
      </c>
    </row>
    <row r="1434" spans="1:5" x14ac:dyDescent="0.2">
      <c r="A1434">
        <v>1437417828</v>
      </c>
      <c r="B1434" s="10">
        <f t="shared" si="44"/>
        <v>42205.780416666668</v>
      </c>
      <c r="D1434">
        <v>1434825828</v>
      </c>
      <c r="E1434" s="10">
        <f t="shared" si="45"/>
        <v>42175.780416666668</v>
      </c>
    </row>
    <row r="1435" spans="1:5" x14ac:dyDescent="0.2">
      <c r="A1435">
        <v>1481367600</v>
      </c>
      <c r="B1435" s="10">
        <f t="shared" si="44"/>
        <v>42714.458333333328</v>
      </c>
      <c r="D1435">
        <v>1477839675</v>
      </c>
      <c r="E1435" s="10">
        <f t="shared" si="45"/>
        <v>42673.625868055555</v>
      </c>
    </row>
    <row r="1436" spans="1:5" x14ac:dyDescent="0.2">
      <c r="A1436">
        <v>1433775600</v>
      </c>
      <c r="B1436" s="10">
        <f t="shared" si="44"/>
        <v>42163.625</v>
      </c>
      <c r="D1436">
        <v>1431973478</v>
      </c>
      <c r="E1436" s="10">
        <f t="shared" si="45"/>
        <v>42142.767106481479</v>
      </c>
    </row>
    <row r="1437" spans="1:5" x14ac:dyDescent="0.2">
      <c r="A1437">
        <v>1444589020</v>
      </c>
      <c r="B1437" s="10">
        <f t="shared" si="44"/>
        <v>42288.780324074076</v>
      </c>
      <c r="D1437">
        <v>1441997020</v>
      </c>
      <c r="E1437" s="10">
        <f t="shared" si="45"/>
        <v>42258.780324074076</v>
      </c>
    </row>
    <row r="1438" spans="1:5" x14ac:dyDescent="0.2">
      <c r="A1438">
        <v>1456043057</v>
      </c>
      <c r="B1438" s="10">
        <f t="shared" si="44"/>
        <v>42421.35019675926</v>
      </c>
      <c r="D1438">
        <v>1453451057</v>
      </c>
      <c r="E1438" s="10">
        <f t="shared" si="45"/>
        <v>42391.35019675926</v>
      </c>
    </row>
    <row r="1439" spans="1:5" x14ac:dyDescent="0.2">
      <c r="A1439">
        <v>1405227540</v>
      </c>
      <c r="B1439" s="10">
        <f t="shared" si="44"/>
        <v>41833.207638888889</v>
      </c>
      <c r="D1439">
        <v>1402058739</v>
      </c>
      <c r="E1439" s="10">
        <f t="shared" si="45"/>
        <v>41796.531701388885</v>
      </c>
    </row>
    <row r="1440" spans="1:5" x14ac:dyDescent="0.2">
      <c r="A1440">
        <v>1461765300</v>
      </c>
      <c r="B1440" s="10">
        <f t="shared" si="44"/>
        <v>42487.579861111109</v>
      </c>
      <c r="D1440">
        <v>1459198499</v>
      </c>
      <c r="E1440" s="10">
        <f t="shared" si="45"/>
        <v>42457.871516203704</v>
      </c>
    </row>
    <row r="1441" spans="1:5" x14ac:dyDescent="0.2">
      <c r="A1441">
        <v>1425758101</v>
      </c>
      <c r="B1441" s="10">
        <f t="shared" si="44"/>
        <v>42070.829872685186</v>
      </c>
      <c r="D1441">
        <v>1423166101</v>
      </c>
      <c r="E1441" s="10">
        <f t="shared" si="45"/>
        <v>42040.829872685186</v>
      </c>
    </row>
    <row r="1442" spans="1:5" x14ac:dyDescent="0.2">
      <c r="A1442">
        <v>1464285463</v>
      </c>
      <c r="B1442" s="10">
        <f t="shared" si="44"/>
        <v>42516.748414351852</v>
      </c>
      <c r="D1442">
        <v>1461693463</v>
      </c>
      <c r="E1442" s="10">
        <f t="shared" si="45"/>
        <v>42486.748414351852</v>
      </c>
    </row>
    <row r="1443" spans="1:5" x14ac:dyDescent="0.2">
      <c r="A1443">
        <v>1441995769</v>
      </c>
      <c r="B1443" s="10">
        <f t="shared" si="44"/>
        <v>42258.765844907408</v>
      </c>
      <c r="D1443">
        <v>1436811769</v>
      </c>
      <c r="E1443" s="10">
        <f t="shared" si="45"/>
        <v>42198.765844907408</v>
      </c>
    </row>
    <row r="1444" spans="1:5" x14ac:dyDescent="0.2">
      <c r="A1444">
        <v>1464190158</v>
      </c>
      <c r="B1444" s="10">
        <f t="shared" si="44"/>
        <v>42515.64534722222</v>
      </c>
      <c r="D1444">
        <v>1461598158</v>
      </c>
      <c r="E1444" s="10">
        <f t="shared" si="45"/>
        <v>42485.64534722222</v>
      </c>
    </row>
    <row r="1445" spans="1:5" x14ac:dyDescent="0.2">
      <c r="A1445">
        <v>1483395209</v>
      </c>
      <c r="B1445" s="10">
        <f t="shared" si="44"/>
        <v>42737.926030092596</v>
      </c>
      <c r="D1445">
        <v>1480803209</v>
      </c>
      <c r="E1445" s="10">
        <f t="shared" si="45"/>
        <v>42707.926030092596</v>
      </c>
    </row>
    <row r="1446" spans="1:5" x14ac:dyDescent="0.2">
      <c r="A1446">
        <v>1442091462</v>
      </c>
      <c r="B1446" s="10">
        <f t="shared" si="44"/>
        <v>42259.873402777783</v>
      </c>
      <c r="D1446">
        <v>1436907462</v>
      </c>
      <c r="E1446" s="10">
        <f t="shared" si="45"/>
        <v>42199.873402777783</v>
      </c>
    </row>
    <row r="1447" spans="1:5" x14ac:dyDescent="0.2">
      <c r="A1447">
        <v>1434286855</v>
      </c>
      <c r="B1447" s="10">
        <f t="shared" si="44"/>
        <v>42169.542303240742</v>
      </c>
      <c r="D1447">
        <v>1431694855</v>
      </c>
      <c r="E1447" s="10">
        <f t="shared" si="45"/>
        <v>42139.542303240742</v>
      </c>
    </row>
    <row r="1448" spans="1:5" x14ac:dyDescent="0.2">
      <c r="A1448">
        <v>1461235478</v>
      </c>
      <c r="B1448" s="10">
        <f t="shared" si="44"/>
        <v>42481.447662037041</v>
      </c>
      <c r="D1448">
        <v>1459507478</v>
      </c>
      <c r="E1448" s="10">
        <f t="shared" si="45"/>
        <v>42461.447662037041</v>
      </c>
    </row>
    <row r="1449" spans="1:5" x14ac:dyDescent="0.2">
      <c r="A1449">
        <v>1467999134</v>
      </c>
      <c r="B1449" s="10">
        <f t="shared" si="44"/>
        <v>42559.730717592596</v>
      </c>
      <c r="D1449">
        <v>1465407134</v>
      </c>
      <c r="E1449" s="10">
        <f t="shared" si="45"/>
        <v>42529.730717592596</v>
      </c>
    </row>
    <row r="1450" spans="1:5" x14ac:dyDescent="0.2">
      <c r="A1450">
        <v>1432272300</v>
      </c>
      <c r="B1450" s="10">
        <f t="shared" si="44"/>
        <v>42146.225694444445</v>
      </c>
      <c r="D1450">
        <v>1429655318</v>
      </c>
      <c r="E1450" s="10">
        <f t="shared" si="45"/>
        <v>42115.936550925922</v>
      </c>
    </row>
    <row r="1451" spans="1:5" x14ac:dyDescent="0.2">
      <c r="A1451">
        <v>1431286105</v>
      </c>
      <c r="B1451" s="10">
        <f t="shared" si="44"/>
        <v>42134.811400462961</v>
      </c>
      <c r="D1451">
        <v>1427138905</v>
      </c>
      <c r="E1451" s="10">
        <f t="shared" si="45"/>
        <v>42086.811400462961</v>
      </c>
    </row>
    <row r="1452" spans="1:5" x14ac:dyDescent="0.2">
      <c r="A1452">
        <v>1455941197</v>
      </c>
      <c r="B1452" s="10">
        <f t="shared" si="44"/>
        <v>42420.171261574069</v>
      </c>
      <c r="D1452">
        <v>1453349197</v>
      </c>
      <c r="E1452" s="10">
        <f t="shared" si="45"/>
        <v>42390.171261574069</v>
      </c>
    </row>
    <row r="1453" spans="1:5" x14ac:dyDescent="0.2">
      <c r="A1453">
        <v>1416355259</v>
      </c>
      <c r="B1453" s="10">
        <f t="shared" si="44"/>
        <v>41962.00068287037</v>
      </c>
      <c r="D1453">
        <v>1413759659</v>
      </c>
      <c r="E1453" s="10">
        <f t="shared" si="45"/>
        <v>41931.959016203706</v>
      </c>
    </row>
    <row r="1454" spans="1:5" x14ac:dyDescent="0.2">
      <c r="A1454">
        <v>1406566363</v>
      </c>
      <c r="B1454" s="10">
        <f t="shared" si="44"/>
        <v>41848.703275462962</v>
      </c>
      <c r="D1454">
        <v>1403974363</v>
      </c>
      <c r="E1454" s="10">
        <f t="shared" si="45"/>
        <v>41818.703275462962</v>
      </c>
    </row>
    <row r="1455" spans="1:5" x14ac:dyDescent="0.2">
      <c r="A1455">
        <v>1492270947</v>
      </c>
      <c r="B1455" s="10">
        <f t="shared" si="44"/>
        <v>42840.654479166667</v>
      </c>
      <c r="D1455">
        <v>1488386547</v>
      </c>
      <c r="E1455" s="10">
        <f t="shared" si="45"/>
        <v>42795.696145833332</v>
      </c>
    </row>
    <row r="1456" spans="1:5" x14ac:dyDescent="0.2">
      <c r="A1456">
        <v>1461535140</v>
      </c>
      <c r="B1456" s="10">
        <f t="shared" si="44"/>
        <v>42484.915972222225</v>
      </c>
      <c r="D1456">
        <v>1459716480</v>
      </c>
      <c r="E1456" s="10">
        <f t="shared" si="45"/>
        <v>42463.866666666669</v>
      </c>
    </row>
    <row r="1457" spans="1:5" x14ac:dyDescent="0.2">
      <c r="A1457">
        <v>1409924340</v>
      </c>
      <c r="B1457" s="10">
        <f t="shared" si="44"/>
        <v>41887.568749999999</v>
      </c>
      <c r="D1457">
        <v>1405181320</v>
      </c>
      <c r="E1457" s="10">
        <f t="shared" si="45"/>
        <v>41832.672685185185</v>
      </c>
    </row>
    <row r="1458" spans="1:5" x14ac:dyDescent="0.2">
      <c r="A1458">
        <v>1483459365</v>
      </c>
      <c r="B1458" s="10">
        <f t="shared" si="44"/>
        <v>42738.668576388889</v>
      </c>
      <c r="D1458">
        <v>1480867365</v>
      </c>
      <c r="E1458" s="10">
        <f t="shared" si="45"/>
        <v>42708.668576388889</v>
      </c>
    </row>
    <row r="1459" spans="1:5" x14ac:dyDescent="0.2">
      <c r="A1459">
        <v>1447281044</v>
      </c>
      <c r="B1459" s="10">
        <f t="shared" si="44"/>
        <v>42319.938009259262</v>
      </c>
      <c r="D1459">
        <v>1444685444</v>
      </c>
      <c r="E1459" s="10">
        <f t="shared" si="45"/>
        <v>42289.89634259259</v>
      </c>
    </row>
    <row r="1460" spans="1:5" x14ac:dyDescent="0.2">
      <c r="A1460">
        <v>1407729600</v>
      </c>
      <c r="B1460" s="10">
        <f t="shared" si="44"/>
        <v>41862.166666666664</v>
      </c>
      <c r="D1460">
        <v>1405097760</v>
      </c>
      <c r="E1460" s="10">
        <f t="shared" si="45"/>
        <v>41831.705555555556</v>
      </c>
    </row>
    <row r="1461" spans="1:5" x14ac:dyDescent="0.2">
      <c r="A1461">
        <v>1449077100</v>
      </c>
      <c r="B1461" s="10">
        <f t="shared" si="44"/>
        <v>42340.725694444445</v>
      </c>
      <c r="D1461">
        <v>1446612896</v>
      </c>
      <c r="E1461" s="10">
        <f t="shared" si="45"/>
        <v>42312.204814814817</v>
      </c>
    </row>
    <row r="1462" spans="1:5" x14ac:dyDescent="0.2">
      <c r="A1462">
        <v>1417391100</v>
      </c>
      <c r="B1462" s="10">
        <f t="shared" si="44"/>
        <v>41973.989583333328</v>
      </c>
      <c r="D1462">
        <v>1412371898</v>
      </c>
      <c r="E1462" s="10">
        <f t="shared" si="45"/>
        <v>41915.896967592591</v>
      </c>
    </row>
    <row r="1463" spans="1:5" x14ac:dyDescent="0.2">
      <c r="A1463">
        <v>1413849600</v>
      </c>
      <c r="B1463" s="10">
        <f t="shared" si="44"/>
        <v>41933</v>
      </c>
      <c r="D1463">
        <v>1410967754</v>
      </c>
      <c r="E1463" s="10">
        <f t="shared" si="45"/>
        <v>41899.645300925928</v>
      </c>
    </row>
    <row r="1464" spans="1:5" x14ac:dyDescent="0.2">
      <c r="A1464">
        <v>1365609271</v>
      </c>
      <c r="B1464" s="10">
        <f t="shared" si="44"/>
        <v>41374.662858796299</v>
      </c>
      <c r="D1464">
        <v>1363017271</v>
      </c>
      <c r="E1464" s="10">
        <f t="shared" si="45"/>
        <v>41344.662858796299</v>
      </c>
    </row>
    <row r="1465" spans="1:5" x14ac:dyDescent="0.2">
      <c r="A1465">
        <v>1365367938</v>
      </c>
      <c r="B1465" s="10">
        <f t="shared" si="44"/>
        <v>41371.869652777779</v>
      </c>
      <c r="D1465">
        <v>1361483538</v>
      </c>
      <c r="E1465" s="10">
        <f t="shared" si="45"/>
        <v>41326.911319444444</v>
      </c>
    </row>
    <row r="1466" spans="1:5" x14ac:dyDescent="0.2">
      <c r="A1466">
        <v>1361029958</v>
      </c>
      <c r="B1466" s="10">
        <f t="shared" si="44"/>
        <v>41321.661550925928</v>
      </c>
      <c r="D1466">
        <v>1358437958</v>
      </c>
      <c r="E1466" s="10">
        <f t="shared" si="45"/>
        <v>41291.661550925928</v>
      </c>
    </row>
    <row r="1467" spans="1:5" x14ac:dyDescent="0.2">
      <c r="A1467">
        <v>1332385200</v>
      </c>
      <c r="B1467" s="10">
        <f t="shared" si="44"/>
        <v>40990.125</v>
      </c>
      <c r="D1467">
        <v>1329759452</v>
      </c>
      <c r="E1467" s="10">
        <f t="shared" si="45"/>
        <v>40959.734398148146</v>
      </c>
    </row>
    <row r="1468" spans="1:5" x14ac:dyDescent="0.2">
      <c r="A1468">
        <v>1452574800</v>
      </c>
      <c r="B1468" s="10">
        <f t="shared" si="44"/>
        <v>42381.208333333328</v>
      </c>
      <c r="D1468">
        <v>1449029266</v>
      </c>
      <c r="E1468" s="10">
        <f t="shared" si="45"/>
        <v>42340.172060185185</v>
      </c>
    </row>
    <row r="1469" spans="1:5" x14ac:dyDescent="0.2">
      <c r="A1469">
        <v>1332699285</v>
      </c>
      <c r="B1469" s="10">
        <f t="shared" si="44"/>
        <v>40993.760243055556</v>
      </c>
      <c r="D1469">
        <v>1327518885</v>
      </c>
      <c r="E1469" s="10">
        <f t="shared" si="45"/>
        <v>40933.80190972222</v>
      </c>
    </row>
    <row r="1470" spans="1:5" x14ac:dyDescent="0.2">
      <c r="A1470">
        <v>1307838049</v>
      </c>
      <c r="B1470" s="10">
        <f t="shared" si="44"/>
        <v>40706.014456018514</v>
      </c>
      <c r="D1470">
        <v>1302654049</v>
      </c>
      <c r="E1470" s="10">
        <f t="shared" si="45"/>
        <v>40646.014456018514</v>
      </c>
    </row>
    <row r="1471" spans="1:5" x14ac:dyDescent="0.2">
      <c r="A1471">
        <v>1360938109</v>
      </c>
      <c r="B1471" s="10">
        <f t="shared" si="44"/>
        <v>41320.598483796297</v>
      </c>
      <c r="D1471">
        <v>1358346109</v>
      </c>
      <c r="E1471" s="10">
        <f t="shared" si="45"/>
        <v>41290.598483796297</v>
      </c>
    </row>
    <row r="1472" spans="1:5" x14ac:dyDescent="0.2">
      <c r="A1472">
        <v>1356724263</v>
      </c>
      <c r="B1472" s="10">
        <f t="shared" si="44"/>
        <v>41271.827118055553</v>
      </c>
      <c r="D1472">
        <v>1354909863</v>
      </c>
      <c r="E1472" s="10">
        <f t="shared" si="45"/>
        <v>41250.827118055553</v>
      </c>
    </row>
    <row r="1473" spans="1:5" x14ac:dyDescent="0.2">
      <c r="A1473">
        <v>1428620334</v>
      </c>
      <c r="B1473" s="10">
        <f t="shared" si="44"/>
        <v>42103.957569444443</v>
      </c>
      <c r="D1473">
        <v>1426028334</v>
      </c>
      <c r="E1473" s="10">
        <f t="shared" si="45"/>
        <v>42073.957569444443</v>
      </c>
    </row>
    <row r="1474" spans="1:5" x14ac:dyDescent="0.2">
      <c r="A1474">
        <v>1381928503</v>
      </c>
      <c r="B1474" s="10">
        <f t="shared" si="44"/>
        <v>41563.542858796296</v>
      </c>
      <c r="D1474">
        <v>1379336503</v>
      </c>
      <c r="E1474" s="10">
        <f t="shared" si="45"/>
        <v>41533.542858796296</v>
      </c>
    </row>
    <row r="1475" spans="1:5" x14ac:dyDescent="0.2">
      <c r="A1475">
        <v>1330644639</v>
      </c>
      <c r="B1475" s="10">
        <f t="shared" ref="B1475:B1538" si="46">(A1475/86400)+25569</f>
        <v>40969.979618055557</v>
      </c>
      <c r="D1475">
        <v>1328052639</v>
      </c>
      <c r="E1475" s="10">
        <f t="shared" ref="E1475:E1538" si="47">(D1475/86400) + 25569</f>
        <v>40939.979618055557</v>
      </c>
    </row>
    <row r="1476" spans="1:5" x14ac:dyDescent="0.2">
      <c r="A1476">
        <v>1379093292</v>
      </c>
      <c r="B1476" s="10">
        <f t="shared" si="46"/>
        <v>41530.72791666667</v>
      </c>
      <c r="D1476">
        <v>1376501292</v>
      </c>
      <c r="E1476" s="10">
        <f t="shared" si="47"/>
        <v>41500.72791666667</v>
      </c>
    </row>
    <row r="1477" spans="1:5" x14ac:dyDescent="0.2">
      <c r="A1477">
        <v>1419051540</v>
      </c>
      <c r="B1477" s="10">
        <f t="shared" si="46"/>
        <v>41993.207638888889</v>
      </c>
      <c r="D1477">
        <v>1416244863</v>
      </c>
      <c r="E1477" s="10">
        <f t="shared" si="47"/>
        <v>41960.722951388889</v>
      </c>
    </row>
    <row r="1478" spans="1:5" x14ac:dyDescent="0.2">
      <c r="A1478">
        <v>1315616422</v>
      </c>
      <c r="B1478" s="10">
        <f t="shared" si="46"/>
        <v>40796.041921296295</v>
      </c>
      <c r="D1478">
        <v>1313024422</v>
      </c>
      <c r="E1478" s="10">
        <f t="shared" si="47"/>
        <v>40766.041921296295</v>
      </c>
    </row>
    <row r="1479" spans="1:5" x14ac:dyDescent="0.2">
      <c r="A1479">
        <v>1324609200</v>
      </c>
      <c r="B1479" s="10">
        <f t="shared" si="46"/>
        <v>40900.125</v>
      </c>
      <c r="D1479">
        <v>1319467604</v>
      </c>
      <c r="E1479" s="10">
        <f t="shared" si="47"/>
        <v>40840.615787037037</v>
      </c>
    </row>
    <row r="1480" spans="1:5" x14ac:dyDescent="0.2">
      <c r="A1480">
        <v>1368564913</v>
      </c>
      <c r="B1480" s="10">
        <f t="shared" si="46"/>
        <v>41408.871678240743</v>
      </c>
      <c r="D1480">
        <v>1367355313</v>
      </c>
      <c r="E1480" s="10">
        <f t="shared" si="47"/>
        <v>41394.871678240743</v>
      </c>
    </row>
    <row r="1481" spans="1:5" x14ac:dyDescent="0.2">
      <c r="A1481">
        <v>1399694340</v>
      </c>
      <c r="B1481" s="10">
        <f t="shared" si="46"/>
        <v>41769.165972222225</v>
      </c>
      <c r="D1481">
        <v>1398448389</v>
      </c>
      <c r="E1481" s="10">
        <f t="shared" si="47"/>
        <v>41754.745243055557</v>
      </c>
    </row>
    <row r="1482" spans="1:5" x14ac:dyDescent="0.2">
      <c r="A1482">
        <v>1374858000</v>
      </c>
      <c r="B1482" s="10">
        <f t="shared" si="46"/>
        <v>41481.708333333336</v>
      </c>
      <c r="D1482">
        <v>1373408699</v>
      </c>
      <c r="E1482" s="10">
        <f t="shared" si="47"/>
        <v>41464.934016203704</v>
      </c>
    </row>
    <row r="1483" spans="1:5" x14ac:dyDescent="0.2">
      <c r="A1483">
        <v>1383430145</v>
      </c>
      <c r="B1483" s="10">
        <f t="shared" si="46"/>
        <v>41580.922974537039</v>
      </c>
      <c r="D1483">
        <v>1380838145</v>
      </c>
      <c r="E1483" s="10">
        <f t="shared" si="47"/>
        <v>41550.922974537039</v>
      </c>
    </row>
    <row r="1484" spans="1:5" x14ac:dyDescent="0.2">
      <c r="A1484">
        <v>1347004260</v>
      </c>
      <c r="B1484" s="10">
        <f t="shared" si="46"/>
        <v>41159.327083333337</v>
      </c>
      <c r="D1484">
        <v>1345062936</v>
      </c>
      <c r="E1484" s="10">
        <f t="shared" si="47"/>
        <v>41136.858055555553</v>
      </c>
    </row>
    <row r="1485" spans="1:5" x14ac:dyDescent="0.2">
      <c r="A1485">
        <v>1469162275</v>
      </c>
      <c r="B1485" s="10">
        <f t="shared" si="46"/>
        <v>42573.192997685182</v>
      </c>
      <c r="D1485">
        <v>1467002275</v>
      </c>
      <c r="E1485" s="10">
        <f t="shared" si="47"/>
        <v>42548.192997685182</v>
      </c>
    </row>
    <row r="1486" spans="1:5" x14ac:dyDescent="0.2">
      <c r="A1486">
        <v>1342882260</v>
      </c>
      <c r="B1486" s="10">
        <f t="shared" si="46"/>
        <v>41111.618750000001</v>
      </c>
      <c r="D1486">
        <v>1337834963</v>
      </c>
      <c r="E1486" s="10">
        <f t="shared" si="47"/>
        <v>41053.200960648144</v>
      </c>
    </row>
    <row r="1487" spans="1:5" x14ac:dyDescent="0.2">
      <c r="A1487">
        <v>1434827173</v>
      </c>
      <c r="B1487" s="10">
        <f t="shared" si="46"/>
        <v>42175.795983796299</v>
      </c>
      <c r="D1487">
        <v>1430939173</v>
      </c>
      <c r="E1487" s="10">
        <f t="shared" si="47"/>
        <v>42130.795983796299</v>
      </c>
    </row>
    <row r="1488" spans="1:5" x14ac:dyDescent="0.2">
      <c r="A1488">
        <v>1425009761</v>
      </c>
      <c r="B1488" s="10">
        <f t="shared" si="46"/>
        <v>42062.168530092589</v>
      </c>
      <c r="D1488">
        <v>1422417761</v>
      </c>
      <c r="E1488" s="10">
        <f t="shared" si="47"/>
        <v>42032.168530092589</v>
      </c>
    </row>
    <row r="1489" spans="1:5" x14ac:dyDescent="0.2">
      <c r="A1489">
        <v>1470175271</v>
      </c>
      <c r="B1489" s="10">
        <f t="shared" si="46"/>
        <v>42584.917488425926</v>
      </c>
      <c r="D1489">
        <v>1467583271</v>
      </c>
      <c r="E1489" s="10">
        <f t="shared" si="47"/>
        <v>42554.917488425926</v>
      </c>
    </row>
    <row r="1490" spans="1:5" x14ac:dyDescent="0.2">
      <c r="A1490">
        <v>1388928660</v>
      </c>
      <c r="B1490" s="10">
        <f t="shared" si="46"/>
        <v>41644.563194444447</v>
      </c>
      <c r="D1490">
        <v>1386336660</v>
      </c>
      <c r="E1490" s="10">
        <f t="shared" si="47"/>
        <v>41614.563194444447</v>
      </c>
    </row>
    <row r="1491" spans="1:5" x14ac:dyDescent="0.2">
      <c r="A1491">
        <v>1352994052</v>
      </c>
      <c r="B1491" s="10">
        <f t="shared" si="46"/>
        <v>41228.653379629628</v>
      </c>
      <c r="D1491">
        <v>1350398452</v>
      </c>
      <c r="E1491" s="10">
        <f t="shared" si="47"/>
        <v>41198.611712962964</v>
      </c>
    </row>
    <row r="1492" spans="1:5" x14ac:dyDescent="0.2">
      <c r="A1492">
        <v>1380720474</v>
      </c>
      <c r="B1492" s="10">
        <f t="shared" si="46"/>
        <v>41549.561041666668</v>
      </c>
      <c r="D1492">
        <v>1378214874</v>
      </c>
      <c r="E1492" s="10">
        <f t="shared" si="47"/>
        <v>41520.561041666668</v>
      </c>
    </row>
    <row r="1493" spans="1:5" x14ac:dyDescent="0.2">
      <c r="A1493">
        <v>1424014680</v>
      </c>
      <c r="B1493" s="10">
        <f t="shared" si="46"/>
        <v>42050.651388888888</v>
      </c>
      <c r="D1493">
        <v>1418922443</v>
      </c>
      <c r="E1493" s="10">
        <f t="shared" si="47"/>
        <v>41991.713460648149</v>
      </c>
    </row>
    <row r="1494" spans="1:5" x14ac:dyDescent="0.2">
      <c r="A1494">
        <v>1308431646</v>
      </c>
      <c r="B1494" s="10">
        <f t="shared" si="46"/>
        <v>40712.884791666671</v>
      </c>
      <c r="D1494">
        <v>1305839646</v>
      </c>
      <c r="E1494" s="10">
        <f t="shared" si="47"/>
        <v>40682.884791666671</v>
      </c>
    </row>
    <row r="1495" spans="1:5" x14ac:dyDescent="0.2">
      <c r="A1495">
        <v>1371415675</v>
      </c>
      <c r="B1495" s="10">
        <f t="shared" si="46"/>
        <v>41441.866608796292</v>
      </c>
      <c r="D1495">
        <v>1368823675</v>
      </c>
      <c r="E1495" s="10">
        <f t="shared" si="47"/>
        <v>41411.866608796292</v>
      </c>
    </row>
    <row r="1496" spans="1:5" x14ac:dyDescent="0.2">
      <c r="A1496">
        <v>1428075480</v>
      </c>
      <c r="B1496" s="10">
        <f t="shared" si="46"/>
        <v>42097.651388888888</v>
      </c>
      <c r="D1496">
        <v>1425489613</v>
      </c>
      <c r="E1496" s="10">
        <f t="shared" si="47"/>
        <v>42067.722372685181</v>
      </c>
    </row>
    <row r="1497" spans="1:5" x14ac:dyDescent="0.2">
      <c r="A1497">
        <v>1314471431</v>
      </c>
      <c r="B1497" s="10">
        <f t="shared" si="46"/>
        <v>40782.789710648147</v>
      </c>
      <c r="D1497">
        <v>1311879431</v>
      </c>
      <c r="E1497" s="10">
        <f t="shared" si="47"/>
        <v>40752.789710648147</v>
      </c>
    </row>
    <row r="1498" spans="1:5" x14ac:dyDescent="0.2">
      <c r="A1498">
        <v>1410866659</v>
      </c>
      <c r="B1498" s="10">
        <f t="shared" si="46"/>
        <v>41898.475219907406</v>
      </c>
      <c r="D1498">
        <v>1405682659</v>
      </c>
      <c r="E1498" s="10">
        <f t="shared" si="47"/>
        <v>41838.475219907406</v>
      </c>
    </row>
    <row r="1499" spans="1:5" x14ac:dyDescent="0.2">
      <c r="A1499">
        <v>1375299780</v>
      </c>
      <c r="B1499" s="10">
        <f t="shared" si="46"/>
        <v>41486.821527777778</v>
      </c>
      <c r="D1499">
        <v>1371655522</v>
      </c>
      <c r="E1499" s="10">
        <f t="shared" si="47"/>
        <v>41444.64261574074</v>
      </c>
    </row>
    <row r="1500" spans="1:5" x14ac:dyDescent="0.2">
      <c r="A1500">
        <v>1409787378</v>
      </c>
      <c r="B1500" s="10">
        <f t="shared" si="46"/>
        <v>41885.983541666668</v>
      </c>
      <c r="D1500">
        <v>1405899378</v>
      </c>
      <c r="E1500" s="10">
        <f t="shared" si="47"/>
        <v>41840.983541666668</v>
      </c>
    </row>
    <row r="1501" spans="1:5" x14ac:dyDescent="0.2">
      <c r="A1501">
        <v>1470355833</v>
      </c>
      <c r="B1501" s="10">
        <f t="shared" si="46"/>
        <v>42587.007326388892</v>
      </c>
      <c r="D1501">
        <v>1465171833</v>
      </c>
      <c r="E1501" s="10">
        <f t="shared" si="47"/>
        <v>42527.007326388892</v>
      </c>
    </row>
    <row r="1502" spans="1:5" x14ac:dyDescent="0.2">
      <c r="A1502">
        <v>1367444557</v>
      </c>
      <c r="B1502" s="10">
        <f t="shared" si="46"/>
        <v>41395.904594907406</v>
      </c>
      <c r="D1502">
        <v>1364852557</v>
      </c>
      <c r="E1502" s="10">
        <f t="shared" si="47"/>
        <v>41365.904594907406</v>
      </c>
    </row>
    <row r="1503" spans="1:5" x14ac:dyDescent="0.2">
      <c r="A1503">
        <v>1436364023</v>
      </c>
      <c r="B1503" s="10">
        <f t="shared" si="46"/>
        <v>42193.583599537036</v>
      </c>
      <c r="D1503">
        <v>1433772023</v>
      </c>
      <c r="E1503" s="10">
        <f t="shared" si="47"/>
        <v>42163.583599537036</v>
      </c>
    </row>
    <row r="1504" spans="1:5" x14ac:dyDescent="0.2">
      <c r="A1504">
        <v>1458943200</v>
      </c>
      <c r="B1504" s="10">
        <f t="shared" si="46"/>
        <v>42454.916666666672</v>
      </c>
      <c r="D1504">
        <v>1456491680</v>
      </c>
      <c r="E1504" s="10">
        <f t="shared" si="47"/>
        <v>42426.542592592596</v>
      </c>
    </row>
    <row r="1505" spans="1:5" x14ac:dyDescent="0.2">
      <c r="A1505">
        <v>1477210801</v>
      </c>
      <c r="B1505" s="10">
        <f t="shared" si="46"/>
        <v>42666.347233796296</v>
      </c>
      <c r="D1505">
        <v>1472026801</v>
      </c>
      <c r="E1505" s="10">
        <f t="shared" si="47"/>
        <v>42606.347233796296</v>
      </c>
    </row>
    <row r="1506" spans="1:5" x14ac:dyDescent="0.2">
      <c r="A1506">
        <v>1402389180</v>
      </c>
      <c r="B1506" s="10">
        <f t="shared" si="46"/>
        <v>41800.356249999997</v>
      </c>
      <c r="D1506">
        <v>1399996024</v>
      </c>
      <c r="E1506" s="10">
        <f t="shared" si="47"/>
        <v>41772.657685185186</v>
      </c>
    </row>
    <row r="1507" spans="1:5" x14ac:dyDescent="0.2">
      <c r="A1507">
        <v>1458676860</v>
      </c>
      <c r="B1507" s="10">
        <f t="shared" si="46"/>
        <v>42451.834027777775</v>
      </c>
      <c r="D1507">
        <v>1455446303</v>
      </c>
      <c r="E1507" s="10">
        <f t="shared" si="47"/>
        <v>42414.44332175926</v>
      </c>
    </row>
    <row r="1508" spans="1:5" x14ac:dyDescent="0.2">
      <c r="A1508">
        <v>1406227904</v>
      </c>
      <c r="B1508" s="10">
        <f t="shared" si="46"/>
        <v>41844.785925925928</v>
      </c>
      <c r="D1508">
        <v>1403635904</v>
      </c>
      <c r="E1508" s="10">
        <f t="shared" si="47"/>
        <v>41814.785925925928</v>
      </c>
    </row>
    <row r="1509" spans="1:5" x14ac:dyDescent="0.2">
      <c r="A1509">
        <v>1273911000</v>
      </c>
      <c r="B1509" s="10">
        <f t="shared" si="46"/>
        <v>40313.340277777781</v>
      </c>
      <c r="D1509">
        <v>1268822909</v>
      </c>
      <c r="E1509" s="10">
        <f t="shared" si="47"/>
        <v>40254.450335648144</v>
      </c>
    </row>
    <row r="1510" spans="1:5" x14ac:dyDescent="0.2">
      <c r="A1510">
        <v>1403880281</v>
      </c>
      <c r="B1510" s="10">
        <f t="shared" si="46"/>
        <v>41817.614363425928</v>
      </c>
      <c r="D1510">
        <v>1401201881</v>
      </c>
      <c r="E1510" s="10">
        <f t="shared" si="47"/>
        <v>41786.614363425928</v>
      </c>
    </row>
    <row r="1511" spans="1:5" x14ac:dyDescent="0.2">
      <c r="A1511">
        <v>1487113140</v>
      </c>
      <c r="B1511" s="10">
        <f t="shared" si="46"/>
        <v>42780.957638888889</v>
      </c>
      <c r="D1511">
        <v>1484570885</v>
      </c>
      <c r="E1511" s="10">
        <f t="shared" si="47"/>
        <v>42751.533391203702</v>
      </c>
    </row>
    <row r="1512" spans="1:5" x14ac:dyDescent="0.2">
      <c r="A1512">
        <v>1405761278</v>
      </c>
      <c r="B1512" s="10">
        <f t="shared" si="46"/>
        <v>41839.385162037041</v>
      </c>
      <c r="D1512">
        <v>1403169278</v>
      </c>
      <c r="E1512" s="10">
        <f t="shared" si="47"/>
        <v>41809.385162037041</v>
      </c>
    </row>
    <row r="1513" spans="1:5" x14ac:dyDescent="0.2">
      <c r="A1513">
        <v>1447858804</v>
      </c>
      <c r="B1513" s="10">
        <f t="shared" si="46"/>
        <v>42326.625046296293</v>
      </c>
      <c r="D1513">
        <v>1445263204</v>
      </c>
      <c r="E1513" s="10">
        <f t="shared" si="47"/>
        <v>42296.583379629628</v>
      </c>
    </row>
    <row r="1514" spans="1:5" x14ac:dyDescent="0.2">
      <c r="A1514">
        <v>1486311939</v>
      </c>
      <c r="B1514" s="10">
        <f t="shared" si="46"/>
        <v>42771.684479166666</v>
      </c>
      <c r="D1514">
        <v>1483719939</v>
      </c>
      <c r="E1514" s="10">
        <f t="shared" si="47"/>
        <v>42741.684479166666</v>
      </c>
    </row>
    <row r="1515" spans="1:5" x14ac:dyDescent="0.2">
      <c r="A1515">
        <v>1405523866</v>
      </c>
      <c r="B1515" s="10">
        <f t="shared" si="46"/>
        <v>41836.637337962966</v>
      </c>
      <c r="D1515">
        <v>1402931866</v>
      </c>
      <c r="E1515" s="10">
        <f t="shared" si="47"/>
        <v>41806.637337962966</v>
      </c>
    </row>
    <row r="1516" spans="1:5" x14ac:dyDescent="0.2">
      <c r="A1516">
        <v>1443363640</v>
      </c>
      <c r="B1516" s="10">
        <f t="shared" si="46"/>
        <v>42274.597685185188</v>
      </c>
      <c r="D1516">
        <v>1439907640</v>
      </c>
      <c r="E1516" s="10">
        <f t="shared" si="47"/>
        <v>42234.597685185188</v>
      </c>
    </row>
    <row r="1517" spans="1:5" x14ac:dyDescent="0.2">
      <c r="A1517">
        <v>1458104697</v>
      </c>
      <c r="B1517" s="10">
        <f t="shared" si="46"/>
        <v>42445.211770833332</v>
      </c>
      <c r="D1517">
        <v>1455516297</v>
      </c>
      <c r="E1517" s="10">
        <f t="shared" si="47"/>
        <v>42415.253437499996</v>
      </c>
    </row>
    <row r="1518" spans="1:5" x14ac:dyDescent="0.2">
      <c r="A1518">
        <v>1475762400</v>
      </c>
      <c r="B1518" s="10">
        <f t="shared" si="46"/>
        <v>42649.583333333328</v>
      </c>
      <c r="D1518">
        <v>1473160292</v>
      </c>
      <c r="E1518" s="10">
        <f t="shared" si="47"/>
        <v>42619.466342592597</v>
      </c>
    </row>
    <row r="1519" spans="1:5" x14ac:dyDescent="0.2">
      <c r="A1519">
        <v>1417845600</v>
      </c>
      <c r="B1519" s="10">
        <f t="shared" si="46"/>
        <v>41979.25</v>
      </c>
      <c r="D1519">
        <v>1415194553</v>
      </c>
      <c r="E1519" s="10">
        <f t="shared" si="47"/>
        <v>41948.56658564815</v>
      </c>
    </row>
    <row r="1520" spans="1:5" x14ac:dyDescent="0.2">
      <c r="A1520">
        <v>1401565252</v>
      </c>
      <c r="B1520" s="10">
        <f t="shared" si="46"/>
        <v>41790.8200462963</v>
      </c>
      <c r="D1520">
        <v>1398973252</v>
      </c>
      <c r="E1520" s="10">
        <f t="shared" si="47"/>
        <v>41760.8200462963</v>
      </c>
    </row>
    <row r="1521" spans="1:5" x14ac:dyDescent="0.2">
      <c r="A1521">
        <v>1403301540</v>
      </c>
      <c r="B1521" s="10">
        <f t="shared" si="46"/>
        <v>41810.915972222225</v>
      </c>
      <c r="D1521">
        <v>1400867283</v>
      </c>
      <c r="E1521" s="10">
        <f t="shared" si="47"/>
        <v>41782.741701388892</v>
      </c>
    </row>
    <row r="1522" spans="1:5" x14ac:dyDescent="0.2">
      <c r="A1522">
        <v>1418961600</v>
      </c>
      <c r="B1522" s="10">
        <f t="shared" si="46"/>
        <v>41992.166666666672</v>
      </c>
      <c r="D1522">
        <v>1415824513</v>
      </c>
      <c r="E1522" s="10">
        <f t="shared" si="47"/>
        <v>41955.857789351852</v>
      </c>
    </row>
    <row r="1523" spans="1:5" x14ac:dyDescent="0.2">
      <c r="A1523">
        <v>1465272091</v>
      </c>
      <c r="B1523" s="10">
        <f t="shared" si="46"/>
        <v>42528.167719907404</v>
      </c>
      <c r="D1523">
        <v>1462248091</v>
      </c>
      <c r="E1523" s="10">
        <f t="shared" si="47"/>
        <v>42493.167719907404</v>
      </c>
    </row>
    <row r="1524" spans="1:5" x14ac:dyDescent="0.2">
      <c r="A1524">
        <v>1413575739</v>
      </c>
      <c r="B1524" s="10">
        <f t="shared" si="46"/>
        <v>41929.830312500002</v>
      </c>
      <c r="D1524">
        <v>1410983739</v>
      </c>
      <c r="E1524" s="10">
        <f t="shared" si="47"/>
        <v>41899.830312500002</v>
      </c>
    </row>
    <row r="1525" spans="1:5" x14ac:dyDescent="0.2">
      <c r="A1525">
        <v>1419292800</v>
      </c>
      <c r="B1525" s="10">
        <f t="shared" si="46"/>
        <v>41996</v>
      </c>
      <c r="D1525">
        <v>1416592916</v>
      </c>
      <c r="E1525" s="10">
        <f t="shared" si="47"/>
        <v>41964.751342592594</v>
      </c>
    </row>
    <row r="1526" spans="1:5" x14ac:dyDescent="0.2">
      <c r="A1526">
        <v>1487592090</v>
      </c>
      <c r="B1526" s="10">
        <f t="shared" si="46"/>
        <v>42786.501041666663</v>
      </c>
      <c r="D1526">
        <v>1485000090</v>
      </c>
      <c r="E1526" s="10">
        <f t="shared" si="47"/>
        <v>42756.501041666663</v>
      </c>
    </row>
    <row r="1527" spans="1:5" x14ac:dyDescent="0.2">
      <c r="A1527">
        <v>1471539138</v>
      </c>
      <c r="B1527" s="10">
        <f t="shared" si="46"/>
        <v>42600.702986111108</v>
      </c>
      <c r="D1527">
        <v>1468947138</v>
      </c>
      <c r="E1527" s="10">
        <f t="shared" si="47"/>
        <v>42570.702986111108</v>
      </c>
    </row>
    <row r="1528" spans="1:5" x14ac:dyDescent="0.2">
      <c r="A1528">
        <v>1453185447</v>
      </c>
      <c r="B1528" s="10">
        <f t="shared" si="46"/>
        <v>42388.276006944448</v>
      </c>
      <c r="D1528">
        <v>1448951847</v>
      </c>
      <c r="E1528" s="10">
        <f t="shared" si="47"/>
        <v>42339.276006944448</v>
      </c>
    </row>
    <row r="1529" spans="1:5" x14ac:dyDescent="0.2">
      <c r="A1529">
        <v>1489497886</v>
      </c>
      <c r="B1529" s="10">
        <f t="shared" si="46"/>
        <v>42808.558865740742</v>
      </c>
      <c r="D1529">
        <v>1487082286</v>
      </c>
      <c r="E1529" s="10">
        <f t="shared" si="47"/>
        <v>42780.600532407407</v>
      </c>
    </row>
    <row r="1530" spans="1:5" x14ac:dyDescent="0.2">
      <c r="A1530">
        <v>1485907200</v>
      </c>
      <c r="B1530" s="10">
        <f t="shared" si="46"/>
        <v>42767</v>
      </c>
      <c r="D1530">
        <v>1483292122</v>
      </c>
      <c r="E1530" s="10">
        <f t="shared" si="47"/>
        <v>42736.732893518521</v>
      </c>
    </row>
    <row r="1531" spans="1:5" x14ac:dyDescent="0.2">
      <c r="A1531">
        <v>1426773920</v>
      </c>
      <c r="B1531" s="10">
        <f t="shared" si="46"/>
        <v>42082.587037037039</v>
      </c>
      <c r="D1531">
        <v>1424185520</v>
      </c>
      <c r="E1531" s="10">
        <f t="shared" si="47"/>
        <v>42052.628703703704</v>
      </c>
    </row>
    <row r="1532" spans="1:5" x14ac:dyDescent="0.2">
      <c r="A1532">
        <v>1445624695</v>
      </c>
      <c r="B1532" s="10">
        <f t="shared" si="46"/>
        <v>42300.76730324074</v>
      </c>
      <c r="D1532">
        <v>1443464695</v>
      </c>
      <c r="E1532" s="10">
        <f t="shared" si="47"/>
        <v>42275.76730324074</v>
      </c>
    </row>
    <row r="1533" spans="1:5" x14ac:dyDescent="0.2">
      <c r="A1533">
        <v>1417402800</v>
      </c>
      <c r="B1533" s="10">
        <f t="shared" si="46"/>
        <v>41974.125</v>
      </c>
      <c r="D1533">
        <v>1414610126</v>
      </c>
      <c r="E1533" s="10">
        <f t="shared" si="47"/>
        <v>41941.802384259259</v>
      </c>
    </row>
    <row r="1534" spans="1:5" x14ac:dyDescent="0.2">
      <c r="A1534">
        <v>1455548400</v>
      </c>
      <c r="B1534" s="10">
        <f t="shared" si="46"/>
        <v>42415.625</v>
      </c>
      <c r="D1534">
        <v>1453461865</v>
      </c>
      <c r="E1534" s="10">
        <f t="shared" si="47"/>
        <v>42391.475289351853</v>
      </c>
    </row>
    <row r="1535" spans="1:5" x14ac:dyDescent="0.2">
      <c r="A1535">
        <v>1462161540</v>
      </c>
      <c r="B1535" s="10">
        <f t="shared" si="46"/>
        <v>42492.165972222225</v>
      </c>
      <c r="D1535">
        <v>1457913777</v>
      </c>
      <c r="E1535" s="10">
        <f t="shared" si="47"/>
        <v>42443.00204861111</v>
      </c>
    </row>
    <row r="1536" spans="1:5" x14ac:dyDescent="0.2">
      <c r="A1536">
        <v>1441383062</v>
      </c>
      <c r="B1536" s="10">
        <f t="shared" si="46"/>
        <v>42251.674328703702</v>
      </c>
      <c r="D1536">
        <v>1438791062</v>
      </c>
      <c r="E1536" s="10">
        <f t="shared" si="47"/>
        <v>42221.674328703702</v>
      </c>
    </row>
    <row r="1537" spans="1:5" x14ac:dyDescent="0.2">
      <c r="A1537">
        <v>1464040800</v>
      </c>
      <c r="B1537" s="10">
        <f t="shared" si="46"/>
        <v>42513.916666666672</v>
      </c>
      <c r="D1537">
        <v>1461527631</v>
      </c>
      <c r="E1537" s="10">
        <f t="shared" si="47"/>
        <v>42484.829062500001</v>
      </c>
    </row>
    <row r="1538" spans="1:5" x14ac:dyDescent="0.2">
      <c r="A1538">
        <v>1440702910</v>
      </c>
      <c r="B1538" s="10">
        <f t="shared" si="46"/>
        <v>42243.802199074074</v>
      </c>
      <c r="D1538">
        <v>1438110910</v>
      </c>
      <c r="E1538" s="10">
        <f t="shared" si="47"/>
        <v>42213.802199074074</v>
      </c>
    </row>
    <row r="1539" spans="1:5" x14ac:dyDescent="0.2">
      <c r="A1539">
        <v>1470506400</v>
      </c>
      <c r="B1539" s="10">
        <f t="shared" ref="B1539:B1602" si="48">(A1539/86400)+25569</f>
        <v>42588.75</v>
      </c>
      <c r="D1539">
        <v>1467358427</v>
      </c>
      <c r="E1539" s="10">
        <f t="shared" ref="E1539:E1602" si="49">(D1539/86400) + 25569</f>
        <v>42552.315127314811</v>
      </c>
    </row>
    <row r="1540" spans="1:5" x14ac:dyDescent="0.2">
      <c r="A1540">
        <v>1421952370</v>
      </c>
      <c r="B1540" s="10">
        <f t="shared" si="48"/>
        <v>42026.782060185185</v>
      </c>
      <c r="D1540">
        <v>1418064370</v>
      </c>
      <c r="E1540" s="10">
        <f t="shared" si="49"/>
        <v>41981.782060185185</v>
      </c>
    </row>
    <row r="1541" spans="1:5" x14ac:dyDescent="0.2">
      <c r="A1541">
        <v>1483481019</v>
      </c>
      <c r="B1541" s="10">
        <f t="shared" si="48"/>
        <v>42738.91920138889</v>
      </c>
      <c r="D1541">
        <v>1480629819</v>
      </c>
      <c r="E1541" s="10">
        <f t="shared" si="49"/>
        <v>42705.91920138889</v>
      </c>
    </row>
    <row r="1542" spans="1:5" x14ac:dyDescent="0.2">
      <c r="A1542">
        <v>1416964500</v>
      </c>
      <c r="B1542" s="10">
        <f t="shared" si="48"/>
        <v>41969.052083333328</v>
      </c>
      <c r="D1542">
        <v>1414368616</v>
      </c>
      <c r="E1542" s="10">
        <f t="shared" si="49"/>
        <v>41939.00712962963</v>
      </c>
    </row>
    <row r="1543" spans="1:5" x14ac:dyDescent="0.2">
      <c r="A1543">
        <v>1420045538</v>
      </c>
      <c r="B1543" s="10">
        <f t="shared" si="48"/>
        <v>42004.712245370371</v>
      </c>
      <c r="D1543">
        <v>1417453538</v>
      </c>
      <c r="E1543" s="10">
        <f t="shared" si="49"/>
        <v>41974.712245370371</v>
      </c>
    </row>
    <row r="1544" spans="1:5" x14ac:dyDescent="0.2">
      <c r="A1544">
        <v>1435708500</v>
      </c>
      <c r="B1544" s="10">
        <f t="shared" si="48"/>
        <v>42185.996527777781</v>
      </c>
      <c r="D1544">
        <v>1434412500</v>
      </c>
      <c r="E1544" s="10">
        <f t="shared" si="49"/>
        <v>42170.996527777781</v>
      </c>
    </row>
    <row r="1545" spans="1:5" x14ac:dyDescent="0.2">
      <c r="A1545">
        <v>1416662034</v>
      </c>
      <c r="B1545" s="10">
        <f t="shared" si="48"/>
        <v>41965.551319444443</v>
      </c>
      <c r="D1545">
        <v>1414066434</v>
      </c>
      <c r="E1545" s="10">
        <f t="shared" si="49"/>
        <v>41935.509652777779</v>
      </c>
    </row>
    <row r="1546" spans="1:5" x14ac:dyDescent="0.2">
      <c r="A1546">
        <v>1427847480</v>
      </c>
      <c r="B1546" s="10">
        <f t="shared" si="48"/>
        <v>42095.012499999997</v>
      </c>
      <c r="D1546">
        <v>1424222024</v>
      </c>
      <c r="E1546" s="10">
        <f t="shared" si="49"/>
        <v>42053.051203703704</v>
      </c>
    </row>
    <row r="1547" spans="1:5" x14ac:dyDescent="0.2">
      <c r="A1547">
        <v>1425330960</v>
      </c>
      <c r="B1547" s="10">
        <f t="shared" si="48"/>
        <v>42065.886111111111</v>
      </c>
      <c r="D1547">
        <v>1422393234</v>
      </c>
      <c r="E1547" s="10">
        <f t="shared" si="49"/>
        <v>42031.884652777779</v>
      </c>
    </row>
    <row r="1548" spans="1:5" x14ac:dyDescent="0.2">
      <c r="A1548">
        <v>1410930399</v>
      </c>
      <c r="B1548" s="10">
        <f t="shared" si="48"/>
        <v>41899.212951388887</v>
      </c>
      <c r="D1548">
        <v>1405746399</v>
      </c>
      <c r="E1548" s="10">
        <f t="shared" si="49"/>
        <v>41839.212951388887</v>
      </c>
    </row>
    <row r="1549" spans="1:5" x14ac:dyDescent="0.2">
      <c r="A1549">
        <v>1487844882</v>
      </c>
      <c r="B1549" s="10">
        <f t="shared" si="48"/>
        <v>42789.426875000005</v>
      </c>
      <c r="D1549">
        <v>1487240082</v>
      </c>
      <c r="E1549" s="10">
        <f t="shared" si="49"/>
        <v>42782.426875000005</v>
      </c>
    </row>
    <row r="1550" spans="1:5" x14ac:dyDescent="0.2">
      <c r="A1550">
        <v>1447020620</v>
      </c>
      <c r="B1550" s="10">
        <f t="shared" si="48"/>
        <v>42316.923842592594</v>
      </c>
      <c r="D1550">
        <v>1444425020</v>
      </c>
      <c r="E1550" s="10">
        <f t="shared" si="49"/>
        <v>42286.88217592593</v>
      </c>
    </row>
    <row r="1551" spans="1:5" x14ac:dyDescent="0.2">
      <c r="A1551">
        <v>1446524159</v>
      </c>
      <c r="B1551" s="10">
        <f t="shared" si="48"/>
        <v>42311.177766203706</v>
      </c>
      <c r="D1551">
        <v>1443928559</v>
      </c>
      <c r="E1551" s="10">
        <f t="shared" si="49"/>
        <v>42281.136099537034</v>
      </c>
    </row>
    <row r="1552" spans="1:5" x14ac:dyDescent="0.2">
      <c r="A1552">
        <v>1463050034</v>
      </c>
      <c r="B1552" s="10">
        <f t="shared" si="48"/>
        <v>42502.449467592596</v>
      </c>
      <c r="D1552">
        <v>1460458034</v>
      </c>
      <c r="E1552" s="10">
        <f t="shared" si="49"/>
        <v>42472.449467592596</v>
      </c>
    </row>
    <row r="1553" spans="1:5" x14ac:dyDescent="0.2">
      <c r="A1553">
        <v>1432756039</v>
      </c>
      <c r="B1553" s="10">
        <f t="shared" si="48"/>
        <v>42151.824525462958</v>
      </c>
      <c r="D1553">
        <v>1430164039</v>
      </c>
      <c r="E1553" s="10">
        <f t="shared" si="49"/>
        <v>42121.824525462958</v>
      </c>
    </row>
    <row r="1554" spans="1:5" x14ac:dyDescent="0.2">
      <c r="A1554">
        <v>1412135940</v>
      </c>
      <c r="B1554" s="10">
        <f t="shared" si="48"/>
        <v>41913.165972222225</v>
      </c>
      <c r="D1554">
        <v>1410366708</v>
      </c>
      <c r="E1554" s="10">
        <f t="shared" si="49"/>
        <v>41892.688750000001</v>
      </c>
    </row>
    <row r="1555" spans="1:5" x14ac:dyDescent="0.2">
      <c r="A1555">
        <v>1441176447</v>
      </c>
      <c r="B1555" s="10">
        <f t="shared" si="48"/>
        <v>42249.282951388886</v>
      </c>
      <c r="D1555">
        <v>1438584447</v>
      </c>
      <c r="E1555" s="10">
        <f t="shared" si="49"/>
        <v>42219.282951388886</v>
      </c>
    </row>
    <row r="1556" spans="1:5" x14ac:dyDescent="0.2">
      <c r="A1556">
        <v>1438495390</v>
      </c>
      <c r="B1556" s="10">
        <f t="shared" si="48"/>
        <v>42218.252199074079</v>
      </c>
      <c r="D1556">
        <v>1435903390</v>
      </c>
      <c r="E1556" s="10">
        <f t="shared" si="49"/>
        <v>42188.252199074079</v>
      </c>
    </row>
    <row r="1557" spans="1:5" x14ac:dyDescent="0.2">
      <c r="A1557">
        <v>1442509200</v>
      </c>
      <c r="B1557" s="10">
        <f t="shared" si="48"/>
        <v>42264.708333333328</v>
      </c>
      <c r="D1557">
        <v>1440513832</v>
      </c>
      <c r="E1557" s="10">
        <f t="shared" si="49"/>
        <v>42241.613796296297</v>
      </c>
    </row>
    <row r="1558" spans="1:5" x14ac:dyDescent="0.2">
      <c r="A1558">
        <v>1467603624</v>
      </c>
      <c r="B1558" s="10">
        <f t="shared" si="48"/>
        <v>42555.153055555551</v>
      </c>
      <c r="D1558">
        <v>1465011624</v>
      </c>
      <c r="E1558" s="10">
        <f t="shared" si="49"/>
        <v>42525.153055555551</v>
      </c>
    </row>
    <row r="1559" spans="1:5" x14ac:dyDescent="0.2">
      <c r="A1559">
        <v>1411227633</v>
      </c>
      <c r="B1559" s="10">
        <f t="shared" si="48"/>
        <v>41902.65315972222</v>
      </c>
      <c r="D1559">
        <v>1408549233</v>
      </c>
      <c r="E1559" s="10">
        <f t="shared" si="49"/>
        <v>41871.65315972222</v>
      </c>
    </row>
    <row r="1560" spans="1:5" x14ac:dyDescent="0.2">
      <c r="A1560">
        <v>1440763920</v>
      </c>
      <c r="B1560" s="10">
        <f t="shared" si="48"/>
        <v>42244.508333333331</v>
      </c>
      <c r="D1560">
        <v>1435656759</v>
      </c>
      <c r="E1560" s="10">
        <f t="shared" si="49"/>
        <v>42185.397673611107</v>
      </c>
    </row>
    <row r="1561" spans="1:5" x14ac:dyDescent="0.2">
      <c r="A1561">
        <v>1430270199</v>
      </c>
      <c r="B1561" s="10">
        <f t="shared" si="48"/>
        <v>42123.053229166668</v>
      </c>
      <c r="D1561">
        <v>1428974199</v>
      </c>
      <c r="E1561" s="10">
        <f t="shared" si="49"/>
        <v>42108.053229166668</v>
      </c>
    </row>
    <row r="1562" spans="1:5" x14ac:dyDescent="0.2">
      <c r="A1562">
        <v>1415842193</v>
      </c>
      <c r="B1562" s="10">
        <f t="shared" si="48"/>
        <v>41956.062418981484</v>
      </c>
      <c r="D1562">
        <v>1414110593</v>
      </c>
      <c r="E1562" s="10">
        <f t="shared" si="49"/>
        <v>41936.020752314813</v>
      </c>
    </row>
    <row r="1563" spans="1:5" x14ac:dyDescent="0.2">
      <c r="A1563">
        <v>1383789603</v>
      </c>
      <c r="B1563" s="10">
        <f t="shared" si="48"/>
        <v>41585.083368055552</v>
      </c>
      <c r="D1563">
        <v>1381194003</v>
      </c>
      <c r="E1563" s="10">
        <f t="shared" si="49"/>
        <v>41555.041701388887</v>
      </c>
    </row>
    <row r="1564" spans="1:5" x14ac:dyDescent="0.2">
      <c r="A1564">
        <v>1259715000</v>
      </c>
      <c r="B1564" s="10">
        <f t="shared" si="48"/>
        <v>40149.034722222219</v>
      </c>
      <c r="D1564">
        <v>1253712916</v>
      </c>
      <c r="E1564" s="10">
        <f t="shared" si="49"/>
        <v>40079.566157407404</v>
      </c>
    </row>
    <row r="1565" spans="1:5" x14ac:dyDescent="0.2">
      <c r="A1565">
        <v>1394815751</v>
      </c>
      <c r="B1565" s="10">
        <f t="shared" si="48"/>
        <v>41712.700821759259</v>
      </c>
      <c r="D1565">
        <v>1389635351</v>
      </c>
      <c r="E1565" s="10">
        <f t="shared" si="49"/>
        <v>41652.742488425924</v>
      </c>
    </row>
    <row r="1566" spans="1:5" x14ac:dyDescent="0.2">
      <c r="A1566">
        <v>1432843500</v>
      </c>
      <c r="B1566" s="10">
        <f t="shared" si="48"/>
        <v>42152.836805555555</v>
      </c>
      <c r="D1566">
        <v>1430124509</v>
      </c>
      <c r="E1566" s="10">
        <f t="shared" si="49"/>
        <v>42121.367002314815</v>
      </c>
    </row>
    <row r="1567" spans="1:5" x14ac:dyDescent="0.2">
      <c r="A1567">
        <v>1307554261</v>
      </c>
      <c r="B1567" s="10">
        <f t="shared" si="48"/>
        <v>40702.729872685188</v>
      </c>
      <c r="D1567">
        <v>1304962261</v>
      </c>
      <c r="E1567" s="10">
        <f t="shared" si="49"/>
        <v>40672.729872685188</v>
      </c>
    </row>
    <row r="1568" spans="1:5" x14ac:dyDescent="0.2">
      <c r="A1568">
        <v>1469656800</v>
      </c>
      <c r="B1568" s="10">
        <f t="shared" si="48"/>
        <v>42578.916666666672</v>
      </c>
      <c r="D1568">
        <v>1467151204</v>
      </c>
      <c r="E1568" s="10">
        <f t="shared" si="49"/>
        <v>42549.916712962964</v>
      </c>
    </row>
    <row r="1569" spans="1:5" x14ac:dyDescent="0.2">
      <c r="A1569">
        <v>1392595200</v>
      </c>
      <c r="B1569" s="10">
        <f t="shared" si="48"/>
        <v>41687</v>
      </c>
      <c r="D1569">
        <v>1391293745</v>
      </c>
      <c r="E1569" s="10">
        <f t="shared" si="49"/>
        <v>41671.93686342593</v>
      </c>
    </row>
    <row r="1570" spans="1:5" x14ac:dyDescent="0.2">
      <c r="A1570">
        <v>1419384585</v>
      </c>
      <c r="B1570" s="10">
        <f t="shared" si="48"/>
        <v>41997.062326388885</v>
      </c>
      <c r="D1570">
        <v>1416360585</v>
      </c>
      <c r="E1570" s="10">
        <f t="shared" si="49"/>
        <v>41962.062326388885</v>
      </c>
    </row>
    <row r="1571" spans="1:5" x14ac:dyDescent="0.2">
      <c r="A1571">
        <v>1369498714</v>
      </c>
      <c r="B1571" s="10">
        <f t="shared" si="48"/>
        <v>41419.679560185185</v>
      </c>
      <c r="D1571">
        <v>1366906714</v>
      </c>
      <c r="E1571" s="10">
        <f t="shared" si="49"/>
        <v>41389.679560185185</v>
      </c>
    </row>
    <row r="1572" spans="1:5" x14ac:dyDescent="0.2">
      <c r="A1572">
        <v>1460140282</v>
      </c>
      <c r="B1572" s="10">
        <f t="shared" si="48"/>
        <v>42468.771782407406</v>
      </c>
      <c r="D1572">
        <v>1457551882</v>
      </c>
      <c r="E1572" s="10">
        <f t="shared" si="49"/>
        <v>42438.813449074078</v>
      </c>
    </row>
    <row r="1573" spans="1:5" x14ac:dyDescent="0.2">
      <c r="A1573">
        <v>1434738483</v>
      </c>
      <c r="B1573" s="10">
        <f t="shared" si="48"/>
        <v>42174.769479166665</v>
      </c>
      <c r="D1573">
        <v>1432146483</v>
      </c>
      <c r="E1573" s="10">
        <f t="shared" si="49"/>
        <v>42144.769479166665</v>
      </c>
    </row>
    <row r="1574" spans="1:5" x14ac:dyDescent="0.2">
      <c r="A1574">
        <v>1456703940</v>
      </c>
      <c r="B1574" s="10">
        <f t="shared" si="48"/>
        <v>42428.999305555553</v>
      </c>
      <c r="D1574">
        <v>1454546859</v>
      </c>
      <c r="E1574" s="10">
        <f t="shared" si="49"/>
        <v>42404.033090277779</v>
      </c>
    </row>
    <row r="1575" spans="1:5" x14ac:dyDescent="0.2">
      <c r="A1575">
        <v>1491019140</v>
      </c>
      <c r="B1575" s="10">
        <f t="shared" si="48"/>
        <v>42826.165972222225</v>
      </c>
      <c r="D1575">
        <v>1487548802</v>
      </c>
      <c r="E1575" s="10">
        <f t="shared" si="49"/>
        <v>42786.000023148154</v>
      </c>
    </row>
    <row r="1576" spans="1:5" x14ac:dyDescent="0.2">
      <c r="A1576">
        <v>1424211329</v>
      </c>
      <c r="B1576" s="10">
        <f t="shared" si="48"/>
        <v>42052.927418981482</v>
      </c>
      <c r="D1576">
        <v>1421187329</v>
      </c>
      <c r="E1576" s="10">
        <f t="shared" si="49"/>
        <v>42017.927418981482</v>
      </c>
    </row>
    <row r="1577" spans="1:5" x14ac:dyDescent="0.2">
      <c r="A1577">
        <v>1404909296</v>
      </c>
      <c r="B1577" s="10">
        <f t="shared" si="48"/>
        <v>41829.524259259255</v>
      </c>
      <c r="D1577">
        <v>1402317296</v>
      </c>
      <c r="E1577" s="10">
        <f t="shared" si="49"/>
        <v>41799.524259259255</v>
      </c>
    </row>
    <row r="1578" spans="1:5" x14ac:dyDescent="0.2">
      <c r="A1578">
        <v>1435698368</v>
      </c>
      <c r="B1578" s="10">
        <f t="shared" si="48"/>
        <v>42185.879259259258</v>
      </c>
      <c r="D1578">
        <v>1431810368</v>
      </c>
      <c r="E1578" s="10">
        <f t="shared" si="49"/>
        <v>42140.879259259258</v>
      </c>
    </row>
    <row r="1579" spans="1:5" x14ac:dyDescent="0.2">
      <c r="A1579">
        <v>1343161248</v>
      </c>
      <c r="B1579" s="10">
        <f t="shared" si="48"/>
        <v>41114.847777777773</v>
      </c>
      <c r="D1579">
        <v>1337977248</v>
      </c>
      <c r="E1579" s="10">
        <f t="shared" si="49"/>
        <v>41054.847777777773</v>
      </c>
    </row>
    <row r="1580" spans="1:5" x14ac:dyDescent="0.2">
      <c r="A1580">
        <v>1283392800</v>
      </c>
      <c r="B1580" s="10">
        <f t="shared" si="48"/>
        <v>40423.083333333336</v>
      </c>
      <c r="D1580">
        <v>1281317691</v>
      </c>
      <c r="E1580" s="10">
        <f t="shared" si="49"/>
        <v>40399.065868055557</v>
      </c>
    </row>
    <row r="1581" spans="1:5" x14ac:dyDescent="0.2">
      <c r="A1581">
        <v>1377734091</v>
      </c>
      <c r="B1581" s="10">
        <f t="shared" si="48"/>
        <v>41514.996423611112</v>
      </c>
      <c r="D1581">
        <v>1374882891</v>
      </c>
      <c r="E1581" s="10">
        <f t="shared" si="49"/>
        <v>41481.996423611112</v>
      </c>
    </row>
    <row r="1582" spans="1:5" x14ac:dyDescent="0.2">
      <c r="A1582">
        <v>1337562726</v>
      </c>
      <c r="B1582" s="10">
        <f t="shared" si="48"/>
        <v>41050.050069444442</v>
      </c>
      <c r="D1582">
        <v>1332378726</v>
      </c>
      <c r="E1582" s="10">
        <f t="shared" si="49"/>
        <v>40990.050069444442</v>
      </c>
    </row>
    <row r="1583" spans="1:5" x14ac:dyDescent="0.2">
      <c r="A1583">
        <v>1450521990</v>
      </c>
      <c r="B1583" s="10">
        <f t="shared" si="48"/>
        <v>42357.448958333334</v>
      </c>
      <c r="D1583">
        <v>1447757190</v>
      </c>
      <c r="E1583" s="10">
        <f t="shared" si="49"/>
        <v>42325.448958333334</v>
      </c>
    </row>
    <row r="1584" spans="1:5" x14ac:dyDescent="0.2">
      <c r="A1584">
        <v>1445894400</v>
      </c>
      <c r="B1584" s="10">
        <f t="shared" si="48"/>
        <v>42303.888888888891</v>
      </c>
      <c r="D1584">
        <v>1440961053</v>
      </c>
      <c r="E1584" s="10">
        <f t="shared" si="49"/>
        <v>42246.789965277778</v>
      </c>
    </row>
    <row r="1585" spans="1:5" x14ac:dyDescent="0.2">
      <c r="A1585">
        <v>1411681391</v>
      </c>
      <c r="B1585" s="10">
        <f t="shared" si="48"/>
        <v>41907.904988425929</v>
      </c>
      <c r="D1585">
        <v>1409089391</v>
      </c>
      <c r="E1585" s="10">
        <f t="shared" si="49"/>
        <v>41877.904988425929</v>
      </c>
    </row>
    <row r="1586" spans="1:5" x14ac:dyDescent="0.2">
      <c r="A1586">
        <v>1401464101</v>
      </c>
      <c r="B1586" s="10">
        <f t="shared" si="48"/>
        <v>41789.649317129632</v>
      </c>
      <c r="D1586">
        <v>1400600101</v>
      </c>
      <c r="E1586" s="10">
        <f t="shared" si="49"/>
        <v>41779.649317129632</v>
      </c>
    </row>
    <row r="1587" spans="1:5" x14ac:dyDescent="0.2">
      <c r="A1587">
        <v>1482663600</v>
      </c>
      <c r="B1587" s="10">
        <f t="shared" si="48"/>
        <v>42729.458333333328</v>
      </c>
      <c r="D1587">
        <v>1480800568</v>
      </c>
      <c r="E1587" s="10">
        <f t="shared" si="49"/>
        <v>42707.895462962959</v>
      </c>
    </row>
    <row r="1588" spans="1:5" x14ac:dyDescent="0.2">
      <c r="A1588">
        <v>1428197422</v>
      </c>
      <c r="B1588" s="10">
        <f t="shared" si="48"/>
        <v>42099.062754629631</v>
      </c>
      <c r="D1588">
        <v>1425609022</v>
      </c>
      <c r="E1588" s="10">
        <f t="shared" si="49"/>
        <v>42069.104421296295</v>
      </c>
    </row>
    <row r="1589" spans="1:5" x14ac:dyDescent="0.2">
      <c r="A1589">
        <v>1418510965</v>
      </c>
      <c r="B1589" s="10">
        <f t="shared" si="48"/>
        <v>41986.950983796298</v>
      </c>
      <c r="D1589">
        <v>1415918965</v>
      </c>
      <c r="E1589" s="10">
        <f t="shared" si="49"/>
        <v>41956.950983796298</v>
      </c>
    </row>
    <row r="1590" spans="1:5" x14ac:dyDescent="0.2">
      <c r="A1590">
        <v>1422735120</v>
      </c>
      <c r="B1590" s="10">
        <f t="shared" si="48"/>
        <v>42035.841666666667</v>
      </c>
      <c r="D1590">
        <v>1420091999</v>
      </c>
      <c r="E1590" s="10">
        <f t="shared" si="49"/>
        <v>42005.24998842593</v>
      </c>
    </row>
    <row r="1591" spans="1:5" x14ac:dyDescent="0.2">
      <c r="A1591">
        <v>1444433886</v>
      </c>
      <c r="B1591" s="10">
        <f t="shared" si="48"/>
        <v>42286.984791666662</v>
      </c>
      <c r="D1591">
        <v>1441841886</v>
      </c>
      <c r="E1591" s="10">
        <f t="shared" si="49"/>
        <v>42256.984791666662</v>
      </c>
    </row>
    <row r="1592" spans="1:5" x14ac:dyDescent="0.2">
      <c r="A1592">
        <v>1443040464</v>
      </c>
      <c r="B1592" s="10">
        <f t="shared" si="48"/>
        <v>42270.857222222221</v>
      </c>
      <c r="D1592">
        <v>1440448464</v>
      </c>
      <c r="E1592" s="10">
        <f t="shared" si="49"/>
        <v>42240.857222222221</v>
      </c>
    </row>
    <row r="1593" spans="1:5" x14ac:dyDescent="0.2">
      <c r="A1593">
        <v>1459700741</v>
      </c>
      <c r="B1593" s="10">
        <f t="shared" si="48"/>
        <v>42463.68450231482</v>
      </c>
      <c r="D1593">
        <v>1457112341</v>
      </c>
      <c r="E1593" s="10">
        <f t="shared" si="49"/>
        <v>42433.726168981477</v>
      </c>
    </row>
    <row r="1594" spans="1:5" x14ac:dyDescent="0.2">
      <c r="A1594">
        <v>1427503485</v>
      </c>
      <c r="B1594" s="10">
        <f t="shared" si="48"/>
        <v>42091.031076388885</v>
      </c>
      <c r="D1594">
        <v>1423619085</v>
      </c>
      <c r="E1594" s="10">
        <f t="shared" si="49"/>
        <v>42046.072743055556</v>
      </c>
    </row>
    <row r="1595" spans="1:5" x14ac:dyDescent="0.2">
      <c r="A1595">
        <v>1425154655</v>
      </c>
      <c r="B1595" s="10">
        <f t="shared" si="48"/>
        <v>42063.845543981486</v>
      </c>
      <c r="D1595">
        <v>1422562655</v>
      </c>
      <c r="E1595" s="10">
        <f t="shared" si="49"/>
        <v>42033.845543981486</v>
      </c>
    </row>
    <row r="1596" spans="1:5" x14ac:dyDescent="0.2">
      <c r="A1596">
        <v>1463329260</v>
      </c>
      <c r="B1596" s="10">
        <f t="shared" si="48"/>
        <v>42505.681250000001</v>
      </c>
      <c r="D1596">
        <v>1458147982</v>
      </c>
      <c r="E1596" s="10">
        <f t="shared" si="49"/>
        <v>42445.712754629625</v>
      </c>
    </row>
    <row r="1597" spans="1:5" x14ac:dyDescent="0.2">
      <c r="A1597">
        <v>1403122380</v>
      </c>
      <c r="B1597" s="10">
        <f t="shared" si="48"/>
        <v>41808.842361111107</v>
      </c>
      <c r="D1597">
        <v>1400634728</v>
      </c>
      <c r="E1597" s="10">
        <f t="shared" si="49"/>
        <v>41780.050092592595</v>
      </c>
    </row>
    <row r="1598" spans="1:5" x14ac:dyDescent="0.2">
      <c r="A1598">
        <v>1418469569</v>
      </c>
      <c r="B1598" s="10">
        <f t="shared" si="48"/>
        <v>41986.471863425926</v>
      </c>
      <c r="D1598">
        <v>1414577969</v>
      </c>
      <c r="E1598" s="10">
        <f t="shared" si="49"/>
        <v>41941.430196759262</v>
      </c>
    </row>
    <row r="1599" spans="1:5" x14ac:dyDescent="0.2">
      <c r="A1599">
        <v>1474360197</v>
      </c>
      <c r="B1599" s="10">
        <f t="shared" si="48"/>
        <v>42633.354131944448</v>
      </c>
      <c r="D1599">
        <v>1471768197</v>
      </c>
      <c r="E1599" s="10">
        <f t="shared" si="49"/>
        <v>42603.354131944448</v>
      </c>
    </row>
    <row r="1600" spans="1:5" x14ac:dyDescent="0.2">
      <c r="A1600">
        <v>1437926458</v>
      </c>
      <c r="B1600" s="10">
        <f t="shared" si="48"/>
        <v>42211.667337962965</v>
      </c>
      <c r="D1600">
        <v>1432742458</v>
      </c>
      <c r="E1600" s="10">
        <f t="shared" si="49"/>
        <v>42151.667337962965</v>
      </c>
    </row>
    <row r="1601" spans="1:5" x14ac:dyDescent="0.2">
      <c r="A1601">
        <v>1460116576</v>
      </c>
      <c r="B1601" s="10">
        <f t="shared" si="48"/>
        <v>42468.497407407413</v>
      </c>
      <c r="D1601">
        <v>1457528176</v>
      </c>
      <c r="E1601" s="10">
        <f t="shared" si="49"/>
        <v>42438.53907407407</v>
      </c>
    </row>
    <row r="1602" spans="1:5" x14ac:dyDescent="0.2">
      <c r="A1602">
        <v>1405401060</v>
      </c>
      <c r="B1602" s="10">
        <f t="shared" si="48"/>
        <v>41835.21597222222</v>
      </c>
      <c r="D1602">
        <v>1401585752</v>
      </c>
      <c r="E1602" s="10">
        <f t="shared" si="49"/>
        <v>41791.057314814811</v>
      </c>
    </row>
    <row r="1603" spans="1:5" x14ac:dyDescent="0.2">
      <c r="A1603">
        <v>1304561633</v>
      </c>
      <c r="B1603" s="10">
        <f t="shared" ref="B1603:B1666" si="50">(A1603/86400)+25569</f>
        <v>40668.092974537038</v>
      </c>
      <c r="D1603">
        <v>1301969633</v>
      </c>
      <c r="E1603" s="10">
        <f t="shared" ref="E1603:E1666" si="51">(D1603/86400) + 25569</f>
        <v>40638.092974537038</v>
      </c>
    </row>
    <row r="1604" spans="1:5" x14ac:dyDescent="0.2">
      <c r="A1604">
        <v>1318633200</v>
      </c>
      <c r="B1604" s="10">
        <f t="shared" si="50"/>
        <v>40830.958333333336</v>
      </c>
      <c r="D1604">
        <v>1314947317</v>
      </c>
      <c r="E1604" s="10">
        <f t="shared" si="51"/>
        <v>40788.297650462962</v>
      </c>
    </row>
    <row r="1605" spans="1:5" x14ac:dyDescent="0.2">
      <c r="A1605">
        <v>1327723459</v>
      </c>
      <c r="B1605" s="10">
        <f t="shared" si="50"/>
        <v>40936.169664351852</v>
      </c>
      <c r="D1605">
        <v>1322539459</v>
      </c>
      <c r="E1605" s="10">
        <f t="shared" si="51"/>
        <v>40876.169664351852</v>
      </c>
    </row>
    <row r="1606" spans="1:5" x14ac:dyDescent="0.2">
      <c r="A1606">
        <v>1332011835</v>
      </c>
      <c r="B1606" s="10">
        <f t="shared" si="50"/>
        <v>40985.803645833337</v>
      </c>
      <c r="D1606">
        <v>1328559435</v>
      </c>
      <c r="E1606" s="10">
        <f t="shared" si="51"/>
        <v>40945.845312500001</v>
      </c>
    </row>
    <row r="1607" spans="1:5" x14ac:dyDescent="0.2">
      <c r="A1607">
        <v>1312182000</v>
      </c>
      <c r="B1607" s="10">
        <f t="shared" si="50"/>
        <v>40756.291666666664</v>
      </c>
      <c r="D1607">
        <v>1311380313</v>
      </c>
      <c r="E1607" s="10">
        <f t="shared" si="51"/>
        <v>40747.012881944444</v>
      </c>
    </row>
    <row r="1608" spans="1:5" x14ac:dyDescent="0.2">
      <c r="A1608">
        <v>1300930838</v>
      </c>
      <c r="B1608" s="10">
        <f t="shared" si="50"/>
        <v>40626.069884259261</v>
      </c>
      <c r="D1608">
        <v>1293158438</v>
      </c>
      <c r="E1608" s="10">
        <f t="shared" si="51"/>
        <v>40536.111550925925</v>
      </c>
    </row>
    <row r="1609" spans="1:5" x14ac:dyDescent="0.2">
      <c r="A1609">
        <v>1339701851</v>
      </c>
      <c r="B1609" s="10">
        <f t="shared" si="50"/>
        <v>41074.80846064815</v>
      </c>
      <c r="D1609">
        <v>1337887451</v>
      </c>
      <c r="E1609" s="10">
        <f t="shared" si="51"/>
        <v>41053.80846064815</v>
      </c>
    </row>
    <row r="1610" spans="1:5" x14ac:dyDescent="0.2">
      <c r="A1610">
        <v>1388553960</v>
      </c>
      <c r="B1610" s="10">
        <f t="shared" si="50"/>
        <v>41640.226388888885</v>
      </c>
      <c r="D1610">
        <v>1385754986</v>
      </c>
      <c r="E1610" s="10">
        <f t="shared" si="51"/>
        <v>41607.83085648148</v>
      </c>
    </row>
    <row r="1611" spans="1:5" x14ac:dyDescent="0.2">
      <c r="A1611">
        <v>1320220800</v>
      </c>
      <c r="B1611" s="10">
        <f t="shared" si="50"/>
        <v>40849.333333333336</v>
      </c>
      <c r="D1611">
        <v>1315612909</v>
      </c>
      <c r="E1611" s="10">
        <f t="shared" si="51"/>
        <v>40796.001261574071</v>
      </c>
    </row>
    <row r="1612" spans="1:5" x14ac:dyDescent="0.2">
      <c r="A1612">
        <v>1355609510</v>
      </c>
      <c r="B1612" s="10">
        <f t="shared" si="50"/>
        <v>41258.924884259257</v>
      </c>
      <c r="D1612">
        <v>1353017510</v>
      </c>
      <c r="E1612" s="10">
        <f t="shared" si="51"/>
        <v>41228.924884259257</v>
      </c>
    </row>
    <row r="1613" spans="1:5" x14ac:dyDescent="0.2">
      <c r="A1613">
        <v>1370390432</v>
      </c>
      <c r="B1613" s="10">
        <f t="shared" si="50"/>
        <v>41430.00037037037</v>
      </c>
      <c r="D1613">
        <v>1368576032</v>
      </c>
      <c r="E1613" s="10">
        <f t="shared" si="51"/>
        <v>41409.00037037037</v>
      </c>
    </row>
    <row r="1614" spans="1:5" x14ac:dyDescent="0.2">
      <c r="A1614">
        <v>1357160384</v>
      </c>
      <c r="B1614" s="10">
        <f t="shared" si="50"/>
        <v>41276.874814814815</v>
      </c>
      <c r="D1614">
        <v>1354568384</v>
      </c>
      <c r="E1614" s="10">
        <f t="shared" si="51"/>
        <v>41246.874814814815</v>
      </c>
    </row>
    <row r="1615" spans="1:5" x14ac:dyDescent="0.2">
      <c r="A1615">
        <v>1342921202</v>
      </c>
      <c r="B1615" s="10">
        <f t="shared" si="50"/>
        <v>41112.069467592592</v>
      </c>
      <c r="D1615">
        <v>1340329202</v>
      </c>
      <c r="E1615" s="10">
        <f t="shared" si="51"/>
        <v>41082.069467592592</v>
      </c>
    </row>
    <row r="1616" spans="1:5" x14ac:dyDescent="0.2">
      <c r="A1616">
        <v>1407085200</v>
      </c>
      <c r="B1616" s="10">
        <f t="shared" si="50"/>
        <v>41854.708333333336</v>
      </c>
      <c r="D1616">
        <v>1401924769</v>
      </c>
      <c r="E1616" s="10">
        <f t="shared" si="51"/>
        <v>41794.981122685189</v>
      </c>
    </row>
    <row r="1617" spans="1:5" x14ac:dyDescent="0.2">
      <c r="A1617">
        <v>1323742396</v>
      </c>
      <c r="B1617" s="10">
        <f t="shared" si="50"/>
        <v>40890.092546296299</v>
      </c>
      <c r="D1617">
        <v>1319850796</v>
      </c>
      <c r="E1617" s="10">
        <f t="shared" si="51"/>
        <v>40845.050879629627</v>
      </c>
    </row>
    <row r="1618" spans="1:5" x14ac:dyDescent="0.2">
      <c r="A1618">
        <v>1353621600</v>
      </c>
      <c r="B1618" s="10">
        <f t="shared" si="50"/>
        <v>41235.916666666664</v>
      </c>
      <c r="D1618">
        <v>1350061821</v>
      </c>
      <c r="E1618" s="10">
        <f t="shared" si="51"/>
        <v>41194.715520833335</v>
      </c>
    </row>
    <row r="1619" spans="1:5" x14ac:dyDescent="0.2">
      <c r="A1619">
        <v>1383332400</v>
      </c>
      <c r="B1619" s="10">
        <f t="shared" si="50"/>
        <v>41579.791666666664</v>
      </c>
      <c r="D1619">
        <v>1380470188</v>
      </c>
      <c r="E1619" s="10">
        <f t="shared" si="51"/>
        <v>41546.664212962962</v>
      </c>
    </row>
    <row r="1620" spans="1:5" x14ac:dyDescent="0.2">
      <c r="A1620">
        <v>1362757335</v>
      </c>
      <c r="B1620" s="10">
        <f t="shared" si="50"/>
        <v>41341.654340277775</v>
      </c>
      <c r="D1620">
        <v>1359301335</v>
      </c>
      <c r="E1620" s="10">
        <f t="shared" si="51"/>
        <v>41301.654340277775</v>
      </c>
    </row>
    <row r="1621" spans="1:5" x14ac:dyDescent="0.2">
      <c r="A1621">
        <v>1410755286</v>
      </c>
      <c r="B1621" s="10">
        <f t="shared" si="50"/>
        <v>41897.186180555553</v>
      </c>
      <c r="D1621">
        <v>1408940886</v>
      </c>
      <c r="E1621" s="10">
        <f t="shared" si="51"/>
        <v>41876.186180555553</v>
      </c>
    </row>
    <row r="1622" spans="1:5" x14ac:dyDescent="0.2">
      <c r="A1622">
        <v>1361606940</v>
      </c>
      <c r="B1622" s="10">
        <f t="shared" si="50"/>
        <v>41328.339583333334</v>
      </c>
      <c r="D1622">
        <v>1361002140</v>
      </c>
      <c r="E1622" s="10">
        <f t="shared" si="51"/>
        <v>41321.339583333334</v>
      </c>
    </row>
    <row r="1623" spans="1:5" x14ac:dyDescent="0.2">
      <c r="A1623">
        <v>1338177540</v>
      </c>
      <c r="B1623" s="10">
        <f t="shared" si="50"/>
        <v>41057.165972222225</v>
      </c>
      <c r="D1623">
        <v>1333550015</v>
      </c>
      <c r="E1623" s="10">
        <f t="shared" si="51"/>
        <v>41003.60665509259</v>
      </c>
    </row>
    <row r="1624" spans="1:5" x14ac:dyDescent="0.2">
      <c r="A1624">
        <v>1418803140</v>
      </c>
      <c r="B1624" s="10">
        <f t="shared" si="50"/>
        <v>41990.332638888889</v>
      </c>
      <c r="D1624">
        <v>1415343874</v>
      </c>
      <c r="E1624" s="10">
        <f t="shared" si="51"/>
        <v>41950.294837962967</v>
      </c>
    </row>
    <row r="1625" spans="1:5" x14ac:dyDescent="0.2">
      <c r="A1625">
        <v>1377621089</v>
      </c>
      <c r="B1625" s="10">
        <f t="shared" si="50"/>
        <v>41513.688530092593</v>
      </c>
      <c r="D1625">
        <v>1372437089</v>
      </c>
      <c r="E1625" s="10">
        <f t="shared" si="51"/>
        <v>41453.688530092593</v>
      </c>
    </row>
    <row r="1626" spans="1:5" x14ac:dyDescent="0.2">
      <c r="A1626">
        <v>1357721335</v>
      </c>
      <c r="B1626" s="10">
        <f t="shared" si="50"/>
        <v>41283.367303240739</v>
      </c>
      <c r="D1626">
        <v>1354265335</v>
      </c>
      <c r="E1626" s="10">
        <f t="shared" si="51"/>
        <v>41243.367303240739</v>
      </c>
    </row>
    <row r="1627" spans="1:5" x14ac:dyDescent="0.2">
      <c r="A1627">
        <v>1347382053</v>
      </c>
      <c r="B1627" s="10">
        <f t="shared" si="50"/>
        <v>41163.699687500004</v>
      </c>
      <c r="D1627">
        <v>1344962853</v>
      </c>
      <c r="E1627" s="10">
        <f t="shared" si="51"/>
        <v>41135.699687500004</v>
      </c>
    </row>
    <row r="1628" spans="1:5" x14ac:dyDescent="0.2">
      <c r="A1628">
        <v>1385932867</v>
      </c>
      <c r="B1628" s="10">
        <f t="shared" si="50"/>
        <v>41609.889664351853</v>
      </c>
      <c r="D1628">
        <v>1383337267</v>
      </c>
      <c r="E1628" s="10">
        <f t="shared" si="51"/>
        <v>41579.847997685181</v>
      </c>
    </row>
    <row r="1629" spans="1:5" x14ac:dyDescent="0.2">
      <c r="A1629">
        <v>1353905940</v>
      </c>
      <c r="B1629" s="10">
        <f t="shared" si="50"/>
        <v>41239.207638888889</v>
      </c>
      <c r="D1629">
        <v>1351011489</v>
      </c>
      <c r="E1629" s="10">
        <f t="shared" si="51"/>
        <v>41205.707048611112</v>
      </c>
    </row>
    <row r="1630" spans="1:5" x14ac:dyDescent="0.2">
      <c r="A1630">
        <v>1403026882</v>
      </c>
      <c r="B1630" s="10">
        <f t="shared" si="50"/>
        <v>41807.737060185187</v>
      </c>
      <c r="D1630">
        <v>1400175682</v>
      </c>
      <c r="E1630" s="10">
        <f t="shared" si="51"/>
        <v>41774.737060185187</v>
      </c>
    </row>
    <row r="1631" spans="1:5" x14ac:dyDescent="0.2">
      <c r="A1631">
        <v>1392929333</v>
      </c>
      <c r="B1631" s="10">
        <f t="shared" si="50"/>
        <v>41690.867280092592</v>
      </c>
      <c r="D1631">
        <v>1389041333</v>
      </c>
      <c r="E1631" s="10">
        <f t="shared" si="51"/>
        <v>41645.867280092592</v>
      </c>
    </row>
    <row r="1632" spans="1:5" x14ac:dyDescent="0.2">
      <c r="A1632">
        <v>1330671540</v>
      </c>
      <c r="B1632" s="10">
        <f t="shared" si="50"/>
        <v>40970.290972222225</v>
      </c>
      <c r="D1632">
        <v>1328040375</v>
      </c>
      <c r="E1632" s="10">
        <f t="shared" si="51"/>
        <v>40939.837673611109</v>
      </c>
    </row>
    <row r="1633" spans="1:5" x14ac:dyDescent="0.2">
      <c r="A1633">
        <v>1350074261</v>
      </c>
      <c r="B1633" s="10">
        <f t="shared" si="50"/>
        <v>41194.859502314815</v>
      </c>
      <c r="D1633">
        <v>1347482261</v>
      </c>
      <c r="E1633" s="10">
        <f t="shared" si="51"/>
        <v>41164.859502314815</v>
      </c>
    </row>
    <row r="1634" spans="1:5" x14ac:dyDescent="0.2">
      <c r="A1634">
        <v>1316851854</v>
      </c>
      <c r="B1634" s="10">
        <f t="shared" si="50"/>
        <v>40810.340902777782</v>
      </c>
      <c r="D1634">
        <v>1311667854</v>
      </c>
      <c r="E1634" s="10">
        <f t="shared" si="51"/>
        <v>40750.340902777782</v>
      </c>
    </row>
    <row r="1635" spans="1:5" x14ac:dyDescent="0.2">
      <c r="A1635">
        <v>1326690000</v>
      </c>
      <c r="B1635" s="10">
        <f t="shared" si="50"/>
        <v>40924.208333333336</v>
      </c>
      <c r="D1635">
        <v>1324329156</v>
      </c>
      <c r="E1635" s="10">
        <f t="shared" si="51"/>
        <v>40896.883750000001</v>
      </c>
    </row>
    <row r="1636" spans="1:5" x14ac:dyDescent="0.2">
      <c r="A1636">
        <v>1306994340</v>
      </c>
      <c r="B1636" s="10">
        <f t="shared" si="50"/>
        <v>40696.249305555553</v>
      </c>
      <c r="D1636">
        <v>1303706001</v>
      </c>
      <c r="E1636" s="10">
        <f t="shared" si="51"/>
        <v>40658.189826388887</v>
      </c>
    </row>
    <row r="1637" spans="1:5" x14ac:dyDescent="0.2">
      <c r="A1637">
        <v>1468270261</v>
      </c>
      <c r="B1637" s="10">
        <f t="shared" si="50"/>
        <v>42562.868761574078</v>
      </c>
      <c r="D1637">
        <v>1463086261</v>
      </c>
      <c r="E1637" s="10">
        <f t="shared" si="51"/>
        <v>42502.868761574078</v>
      </c>
    </row>
    <row r="1638" spans="1:5" x14ac:dyDescent="0.2">
      <c r="A1638">
        <v>1307851200</v>
      </c>
      <c r="B1638" s="10">
        <f t="shared" si="50"/>
        <v>40706.166666666664</v>
      </c>
      <c r="D1638">
        <v>1304129088</v>
      </c>
      <c r="E1638" s="10">
        <f t="shared" si="51"/>
        <v>40663.08666666667</v>
      </c>
    </row>
    <row r="1639" spans="1:5" x14ac:dyDescent="0.2">
      <c r="A1639">
        <v>1262302740</v>
      </c>
      <c r="B1639" s="10">
        <f t="shared" si="50"/>
        <v>40178.985416666663</v>
      </c>
      <c r="D1639">
        <v>1257444140</v>
      </c>
      <c r="E1639" s="10">
        <f t="shared" si="51"/>
        <v>40122.751620370371</v>
      </c>
    </row>
    <row r="1640" spans="1:5" x14ac:dyDescent="0.2">
      <c r="A1640">
        <v>1362086700</v>
      </c>
      <c r="B1640" s="10">
        <f t="shared" si="50"/>
        <v>41333.892361111109</v>
      </c>
      <c r="D1640">
        <v>1358180968</v>
      </c>
      <c r="E1640" s="10">
        <f t="shared" si="51"/>
        <v>41288.68712962963</v>
      </c>
    </row>
    <row r="1641" spans="1:5" x14ac:dyDescent="0.2">
      <c r="A1641">
        <v>1330789165</v>
      </c>
      <c r="B1641" s="10">
        <f t="shared" si="50"/>
        <v>40971.652372685188</v>
      </c>
      <c r="D1641">
        <v>1328197165</v>
      </c>
      <c r="E1641" s="10">
        <f t="shared" si="51"/>
        <v>40941.652372685188</v>
      </c>
    </row>
    <row r="1642" spans="1:5" x14ac:dyDescent="0.2">
      <c r="A1642">
        <v>1280800740</v>
      </c>
      <c r="B1642" s="10">
        <f t="shared" si="50"/>
        <v>40393.082638888889</v>
      </c>
      <c r="D1642">
        <v>1279603955</v>
      </c>
      <c r="E1642" s="10">
        <f t="shared" si="51"/>
        <v>40379.23096064815</v>
      </c>
    </row>
    <row r="1643" spans="1:5" x14ac:dyDescent="0.2">
      <c r="A1643">
        <v>1418998744</v>
      </c>
      <c r="B1643" s="10">
        <f t="shared" si="50"/>
        <v>41992.596574074079</v>
      </c>
      <c r="D1643">
        <v>1416406744</v>
      </c>
      <c r="E1643" s="10">
        <f t="shared" si="51"/>
        <v>41962.596574074079</v>
      </c>
    </row>
    <row r="1644" spans="1:5" x14ac:dyDescent="0.2">
      <c r="A1644">
        <v>1308011727</v>
      </c>
      <c r="B1644" s="10">
        <f t="shared" si="50"/>
        <v>40708.024618055555</v>
      </c>
      <c r="D1644">
        <v>1306283727</v>
      </c>
      <c r="E1644" s="10">
        <f t="shared" si="51"/>
        <v>40688.024618055555</v>
      </c>
    </row>
    <row r="1645" spans="1:5" x14ac:dyDescent="0.2">
      <c r="A1645">
        <v>1348516012</v>
      </c>
      <c r="B1645" s="10">
        <f t="shared" si="50"/>
        <v>41176.824212962965</v>
      </c>
      <c r="D1645">
        <v>1345924012</v>
      </c>
      <c r="E1645" s="10">
        <f t="shared" si="51"/>
        <v>41146.824212962965</v>
      </c>
    </row>
    <row r="1646" spans="1:5" x14ac:dyDescent="0.2">
      <c r="A1646">
        <v>1353551160</v>
      </c>
      <c r="B1646" s="10">
        <f t="shared" si="50"/>
        <v>41235.101388888885</v>
      </c>
      <c r="D1646">
        <v>1348363560</v>
      </c>
      <c r="E1646" s="10">
        <f t="shared" si="51"/>
        <v>41175.05972222222</v>
      </c>
    </row>
    <row r="1647" spans="1:5" x14ac:dyDescent="0.2">
      <c r="A1647">
        <v>1379515740</v>
      </c>
      <c r="B1647" s="10">
        <f t="shared" si="50"/>
        <v>41535.617361111115</v>
      </c>
      <c r="D1647">
        <v>1378306140</v>
      </c>
      <c r="E1647" s="10">
        <f t="shared" si="51"/>
        <v>41521.617361111115</v>
      </c>
    </row>
    <row r="1648" spans="1:5" x14ac:dyDescent="0.2">
      <c r="A1648">
        <v>1408039860</v>
      </c>
      <c r="B1648" s="10">
        <f t="shared" si="50"/>
        <v>41865.757638888885</v>
      </c>
      <c r="D1648">
        <v>1405248503</v>
      </c>
      <c r="E1648" s="10">
        <f t="shared" si="51"/>
        <v>41833.450266203705</v>
      </c>
    </row>
    <row r="1649" spans="1:5" x14ac:dyDescent="0.2">
      <c r="A1649">
        <v>1339235377</v>
      </c>
      <c r="B1649" s="10">
        <f t="shared" si="50"/>
        <v>41069.409456018519</v>
      </c>
      <c r="D1649">
        <v>1336643377</v>
      </c>
      <c r="E1649" s="10">
        <f t="shared" si="51"/>
        <v>41039.409456018519</v>
      </c>
    </row>
    <row r="1650" spans="1:5" x14ac:dyDescent="0.2">
      <c r="A1650">
        <v>1300636482</v>
      </c>
      <c r="B1650" s="10">
        <f t="shared" si="50"/>
        <v>40622.662986111114</v>
      </c>
      <c r="D1650">
        <v>1298048082</v>
      </c>
      <c r="E1650" s="10">
        <f t="shared" si="51"/>
        <v>40592.704652777778</v>
      </c>
    </row>
    <row r="1651" spans="1:5" x14ac:dyDescent="0.2">
      <c r="A1651">
        <v>1400862355</v>
      </c>
      <c r="B1651" s="10">
        <f t="shared" si="50"/>
        <v>41782.684664351851</v>
      </c>
      <c r="D1651">
        <v>1396974355</v>
      </c>
      <c r="E1651" s="10">
        <f t="shared" si="51"/>
        <v>41737.684664351851</v>
      </c>
    </row>
    <row r="1652" spans="1:5" x14ac:dyDescent="0.2">
      <c r="A1652">
        <v>1381314437</v>
      </c>
      <c r="B1652" s="10">
        <f t="shared" si="50"/>
        <v>41556.435613425929</v>
      </c>
      <c r="D1652">
        <v>1378722437</v>
      </c>
      <c r="E1652" s="10">
        <f t="shared" si="51"/>
        <v>41526.435613425929</v>
      </c>
    </row>
    <row r="1653" spans="1:5" x14ac:dyDescent="0.2">
      <c r="A1653">
        <v>1303801140</v>
      </c>
      <c r="B1653" s="10">
        <f t="shared" si="50"/>
        <v>40659.290972222225</v>
      </c>
      <c r="D1653">
        <v>1300916220</v>
      </c>
      <c r="E1653" s="10">
        <f t="shared" si="51"/>
        <v>40625.900694444441</v>
      </c>
    </row>
    <row r="1654" spans="1:5" x14ac:dyDescent="0.2">
      <c r="A1654">
        <v>1385297393</v>
      </c>
      <c r="B1654" s="10">
        <f t="shared" si="50"/>
        <v>41602.534641203703</v>
      </c>
      <c r="D1654">
        <v>1382701793</v>
      </c>
      <c r="E1654" s="10">
        <f t="shared" si="51"/>
        <v>41572.492974537039</v>
      </c>
    </row>
    <row r="1655" spans="1:5" x14ac:dyDescent="0.2">
      <c r="A1655">
        <v>1303675296</v>
      </c>
      <c r="B1655" s="10">
        <f t="shared" si="50"/>
        <v>40657.834444444445</v>
      </c>
      <c r="D1655">
        <v>1300996896</v>
      </c>
      <c r="E1655" s="10">
        <f t="shared" si="51"/>
        <v>40626.834444444445</v>
      </c>
    </row>
    <row r="1656" spans="1:5" x14ac:dyDescent="0.2">
      <c r="A1656">
        <v>1334784160</v>
      </c>
      <c r="B1656" s="10">
        <f t="shared" si="50"/>
        <v>41017.890740740739</v>
      </c>
      <c r="D1656">
        <v>1332192160</v>
      </c>
      <c r="E1656" s="10">
        <f t="shared" si="51"/>
        <v>40987.890740740739</v>
      </c>
    </row>
    <row r="1657" spans="1:5" x14ac:dyDescent="0.2">
      <c r="A1657">
        <v>1333648820</v>
      </c>
      <c r="B1657" s="10">
        <f t="shared" si="50"/>
        <v>41004.750231481477</v>
      </c>
      <c r="D1657">
        <v>1331060420</v>
      </c>
      <c r="E1657" s="10">
        <f t="shared" si="51"/>
        <v>40974.791898148149</v>
      </c>
    </row>
    <row r="1658" spans="1:5" x14ac:dyDescent="0.2">
      <c r="A1658">
        <v>1355437052</v>
      </c>
      <c r="B1658" s="10">
        <f t="shared" si="50"/>
        <v>41256.928842592592</v>
      </c>
      <c r="D1658">
        <v>1352845052</v>
      </c>
      <c r="E1658" s="10">
        <f t="shared" si="51"/>
        <v>41226.928842592592</v>
      </c>
    </row>
    <row r="1659" spans="1:5" x14ac:dyDescent="0.2">
      <c r="A1659">
        <v>1337885168</v>
      </c>
      <c r="B1659" s="10">
        <f t="shared" si="50"/>
        <v>41053.782037037039</v>
      </c>
      <c r="D1659">
        <v>1335293168</v>
      </c>
      <c r="E1659" s="10">
        <f t="shared" si="51"/>
        <v>41023.782037037039</v>
      </c>
    </row>
    <row r="1660" spans="1:5" x14ac:dyDescent="0.2">
      <c r="A1660">
        <v>1355840400</v>
      </c>
      <c r="B1660" s="10">
        <f t="shared" si="50"/>
        <v>41261.597222222219</v>
      </c>
      <c r="D1660">
        <v>1352524767</v>
      </c>
      <c r="E1660" s="10">
        <f t="shared" si="51"/>
        <v>41223.22184027778</v>
      </c>
    </row>
    <row r="1661" spans="1:5" x14ac:dyDescent="0.2">
      <c r="A1661">
        <v>1387281600</v>
      </c>
      <c r="B1661" s="10">
        <f t="shared" si="50"/>
        <v>41625.5</v>
      </c>
      <c r="D1661">
        <v>1384811721</v>
      </c>
      <c r="E1661" s="10">
        <f t="shared" si="51"/>
        <v>41596.913437499999</v>
      </c>
    </row>
    <row r="1662" spans="1:5" x14ac:dyDescent="0.2">
      <c r="A1662">
        <v>1462053540</v>
      </c>
      <c r="B1662" s="10">
        <f t="shared" si="50"/>
        <v>42490.915972222225</v>
      </c>
      <c r="D1662">
        <v>1459355950</v>
      </c>
      <c r="E1662" s="10">
        <f t="shared" si="51"/>
        <v>42459.693865740745</v>
      </c>
    </row>
    <row r="1663" spans="1:5" x14ac:dyDescent="0.2">
      <c r="A1663">
        <v>1453064400</v>
      </c>
      <c r="B1663" s="10">
        <f t="shared" si="50"/>
        <v>42386.875</v>
      </c>
      <c r="D1663">
        <v>1449359831</v>
      </c>
      <c r="E1663" s="10">
        <f t="shared" si="51"/>
        <v>42343.998043981483</v>
      </c>
    </row>
    <row r="1664" spans="1:5" x14ac:dyDescent="0.2">
      <c r="A1664">
        <v>1325310336</v>
      </c>
      <c r="B1664" s="10">
        <f t="shared" si="50"/>
        <v>40908.239999999998</v>
      </c>
      <c r="D1664">
        <v>1320122736</v>
      </c>
      <c r="E1664" s="10">
        <f t="shared" si="51"/>
        <v>40848.198333333334</v>
      </c>
    </row>
    <row r="1665" spans="1:5" x14ac:dyDescent="0.2">
      <c r="A1665">
        <v>1422750707</v>
      </c>
      <c r="B1665" s="10">
        <f t="shared" si="50"/>
        <v>42036.02207175926</v>
      </c>
      <c r="D1665">
        <v>1420158707</v>
      </c>
      <c r="E1665" s="10">
        <f t="shared" si="51"/>
        <v>42006.02207175926</v>
      </c>
    </row>
    <row r="1666" spans="1:5" x14ac:dyDescent="0.2">
      <c r="A1666">
        <v>1331870340</v>
      </c>
      <c r="B1666" s="10">
        <f t="shared" si="50"/>
        <v>40984.165972222225</v>
      </c>
      <c r="D1666">
        <v>1328033818</v>
      </c>
      <c r="E1666" s="10">
        <f t="shared" si="51"/>
        <v>40939.761782407411</v>
      </c>
    </row>
    <row r="1667" spans="1:5" x14ac:dyDescent="0.2">
      <c r="A1667">
        <v>1298343600</v>
      </c>
      <c r="B1667" s="10">
        <f t="shared" ref="B1667:B1730" si="52">(A1667/86400)+25569</f>
        <v>40596.125</v>
      </c>
      <c r="D1667">
        <v>1295624113</v>
      </c>
      <c r="E1667" s="10">
        <f t="shared" ref="E1667:E1730" si="53">(D1667/86400) + 25569</f>
        <v>40564.649456018517</v>
      </c>
    </row>
    <row r="1668" spans="1:5" x14ac:dyDescent="0.2">
      <c r="A1668">
        <v>1364447073</v>
      </c>
      <c r="B1668" s="10">
        <f t="shared" si="52"/>
        <v>41361.211493055554</v>
      </c>
      <c r="D1668">
        <v>1361858673</v>
      </c>
      <c r="E1668" s="10">
        <f t="shared" si="53"/>
        <v>41331.253159722226</v>
      </c>
    </row>
    <row r="1669" spans="1:5" x14ac:dyDescent="0.2">
      <c r="A1669">
        <v>1394521140</v>
      </c>
      <c r="B1669" s="10">
        <f t="shared" si="52"/>
        <v>41709.290972222225</v>
      </c>
      <c r="D1669">
        <v>1392169298</v>
      </c>
      <c r="E1669" s="10">
        <f t="shared" si="53"/>
        <v>41682.0705787037</v>
      </c>
    </row>
    <row r="1670" spans="1:5" x14ac:dyDescent="0.2">
      <c r="A1670">
        <v>1322454939</v>
      </c>
      <c r="B1670" s="10">
        <f t="shared" si="52"/>
        <v>40875.191423611112</v>
      </c>
      <c r="D1670">
        <v>1319859339</v>
      </c>
      <c r="E1670" s="10">
        <f t="shared" si="53"/>
        <v>40845.149756944447</v>
      </c>
    </row>
    <row r="1671" spans="1:5" x14ac:dyDescent="0.2">
      <c r="A1671">
        <v>1464729276</v>
      </c>
      <c r="B1671" s="10">
        <f t="shared" si="52"/>
        <v>42521.885138888887</v>
      </c>
      <c r="D1671">
        <v>1459545276</v>
      </c>
      <c r="E1671" s="10">
        <f t="shared" si="53"/>
        <v>42461.885138888887</v>
      </c>
    </row>
    <row r="1672" spans="1:5" x14ac:dyDescent="0.2">
      <c r="A1672">
        <v>1278302400</v>
      </c>
      <c r="B1672" s="10">
        <f t="shared" si="52"/>
        <v>40364.166666666664</v>
      </c>
      <c r="D1672">
        <v>1273961999</v>
      </c>
      <c r="E1672" s="10">
        <f t="shared" si="53"/>
        <v>40313.930543981478</v>
      </c>
    </row>
    <row r="1673" spans="1:5" x14ac:dyDescent="0.2">
      <c r="A1673">
        <v>1470056614</v>
      </c>
      <c r="B1673" s="10">
        <f t="shared" si="52"/>
        <v>42583.54414351852</v>
      </c>
      <c r="D1673">
        <v>1467464614</v>
      </c>
      <c r="E1673" s="10">
        <f t="shared" si="53"/>
        <v>42553.54414351852</v>
      </c>
    </row>
    <row r="1674" spans="1:5" x14ac:dyDescent="0.2">
      <c r="A1674">
        <v>1338824730</v>
      </c>
      <c r="B1674" s="10">
        <f t="shared" si="52"/>
        <v>41064.656597222223</v>
      </c>
      <c r="D1674">
        <v>1336232730</v>
      </c>
      <c r="E1674" s="10">
        <f t="shared" si="53"/>
        <v>41034.656597222223</v>
      </c>
    </row>
    <row r="1675" spans="1:5" x14ac:dyDescent="0.2">
      <c r="A1675">
        <v>1425675892</v>
      </c>
      <c r="B1675" s="10">
        <f t="shared" si="52"/>
        <v>42069.878379629634</v>
      </c>
      <c r="D1675">
        <v>1423083892</v>
      </c>
      <c r="E1675" s="10">
        <f t="shared" si="53"/>
        <v>42039.878379629634</v>
      </c>
    </row>
    <row r="1676" spans="1:5" x14ac:dyDescent="0.2">
      <c r="A1676">
        <v>1471503540</v>
      </c>
      <c r="B1676" s="10">
        <f t="shared" si="52"/>
        <v>42600.290972222225</v>
      </c>
      <c r="D1676">
        <v>1468852306</v>
      </c>
      <c r="E1676" s="10">
        <f t="shared" si="53"/>
        <v>42569.605393518519</v>
      </c>
    </row>
    <row r="1677" spans="1:5" x14ac:dyDescent="0.2">
      <c r="A1677">
        <v>1318802580</v>
      </c>
      <c r="B1677" s="10">
        <f t="shared" si="52"/>
        <v>40832.918749999997</v>
      </c>
      <c r="D1677">
        <v>1316194540</v>
      </c>
      <c r="E1677" s="10">
        <f t="shared" si="53"/>
        <v>40802.733101851853</v>
      </c>
    </row>
    <row r="1678" spans="1:5" x14ac:dyDescent="0.2">
      <c r="A1678">
        <v>1334980740</v>
      </c>
      <c r="B1678" s="10">
        <f t="shared" si="52"/>
        <v>41020.165972222225</v>
      </c>
      <c r="D1678">
        <v>1330968347</v>
      </c>
      <c r="E1678" s="10">
        <f t="shared" si="53"/>
        <v>40973.726238425923</v>
      </c>
    </row>
    <row r="1679" spans="1:5" x14ac:dyDescent="0.2">
      <c r="A1679">
        <v>1460786340</v>
      </c>
      <c r="B1679" s="10">
        <f t="shared" si="52"/>
        <v>42476.249305555553</v>
      </c>
      <c r="D1679">
        <v>1455615976</v>
      </c>
      <c r="E1679" s="10">
        <f t="shared" si="53"/>
        <v>42416.407129629632</v>
      </c>
    </row>
    <row r="1680" spans="1:5" x14ac:dyDescent="0.2">
      <c r="A1680">
        <v>1391718671</v>
      </c>
      <c r="B1680" s="10">
        <f t="shared" si="52"/>
        <v>41676.854988425926</v>
      </c>
      <c r="D1680">
        <v>1390509071</v>
      </c>
      <c r="E1680" s="10">
        <f t="shared" si="53"/>
        <v>41662.854988425926</v>
      </c>
    </row>
    <row r="1681" spans="1:5" x14ac:dyDescent="0.2">
      <c r="A1681">
        <v>1311298745</v>
      </c>
      <c r="B1681" s="10">
        <f t="shared" si="52"/>
        <v>40746.068807870368</v>
      </c>
      <c r="D1681">
        <v>1309311545</v>
      </c>
      <c r="E1681" s="10">
        <f t="shared" si="53"/>
        <v>40723.068807870368</v>
      </c>
    </row>
    <row r="1682" spans="1:5" x14ac:dyDescent="0.2">
      <c r="A1682">
        <v>1405188667</v>
      </c>
      <c r="B1682" s="10">
        <f t="shared" si="52"/>
        <v>41832.757719907408</v>
      </c>
      <c r="D1682">
        <v>1402596667</v>
      </c>
      <c r="E1682" s="10">
        <f t="shared" si="53"/>
        <v>41802.757719907408</v>
      </c>
    </row>
    <row r="1683" spans="1:5" x14ac:dyDescent="0.2">
      <c r="A1683">
        <v>1490752800</v>
      </c>
      <c r="B1683" s="10">
        <f t="shared" si="52"/>
        <v>42823.083333333328</v>
      </c>
      <c r="D1683">
        <v>1486522484</v>
      </c>
      <c r="E1683" s="10">
        <f t="shared" si="53"/>
        <v>42774.121342592596</v>
      </c>
    </row>
    <row r="1684" spans="1:5" x14ac:dyDescent="0.2">
      <c r="A1684">
        <v>1492142860</v>
      </c>
      <c r="B1684" s="10">
        <f t="shared" si="52"/>
        <v>42839.171990740739</v>
      </c>
      <c r="D1684">
        <v>1486962460</v>
      </c>
      <c r="E1684" s="10">
        <f t="shared" si="53"/>
        <v>42779.21365740741</v>
      </c>
    </row>
    <row r="1685" spans="1:5" x14ac:dyDescent="0.2">
      <c r="A1685">
        <v>1491590738</v>
      </c>
      <c r="B1685" s="10">
        <f t="shared" si="52"/>
        <v>42832.781689814816</v>
      </c>
      <c r="D1685">
        <v>1489517138</v>
      </c>
      <c r="E1685" s="10">
        <f t="shared" si="53"/>
        <v>42808.781689814816</v>
      </c>
    </row>
    <row r="1686" spans="1:5" x14ac:dyDescent="0.2">
      <c r="A1686">
        <v>1489775641</v>
      </c>
      <c r="B1686" s="10">
        <f t="shared" si="52"/>
        <v>42811.773622685185</v>
      </c>
      <c r="D1686">
        <v>1487360041</v>
      </c>
      <c r="E1686" s="10">
        <f t="shared" si="53"/>
        <v>42783.815289351856</v>
      </c>
    </row>
    <row r="1687" spans="1:5" x14ac:dyDescent="0.2">
      <c r="A1687">
        <v>1490331623</v>
      </c>
      <c r="B1687" s="10">
        <f t="shared" si="52"/>
        <v>42818.208599537036</v>
      </c>
      <c r="D1687">
        <v>1487743223</v>
      </c>
      <c r="E1687" s="10">
        <f t="shared" si="53"/>
        <v>42788.2502662037</v>
      </c>
    </row>
    <row r="1688" spans="1:5" x14ac:dyDescent="0.2">
      <c r="A1688">
        <v>1493320519</v>
      </c>
      <c r="B1688" s="10">
        <f t="shared" si="52"/>
        <v>42852.802303240736</v>
      </c>
      <c r="D1688">
        <v>1488140119</v>
      </c>
      <c r="E1688" s="10">
        <f t="shared" si="53"/>
        <v>42792.843969907408</v>
      </c>
    </row>
    <row r="1689" spans="1:5" x14ac:dyDescent="0.2">
      <c r="A1689">
        <v>1491855300</v>
      </c>
      <c r="B1689" s="10">
        <f t="shared" si="52"/>
        <v>42835.84375</v>
      </c>
      <c r="D1689">
        <v>1488935245</v>
      </c>
      <c r="E1689" s="10">
        <f t="shared" si="53"/>
        <v>42802.046817129631</v>
      </c>
    </row>
    <row r="1690" spans="1:5" x14ac:dyDescent="0.2">
      <c r="A1690">
        <v>1491738594</v>
      </c>
      <c r="B1690" s="10">
        <f t="shared" si="52"/>
        <v>42834.492986111116</v>
      </c>
      <c r="D1690">
        <v>1489150194</v>
      </c>
      <c r="E1690" s="10">
        <f t="shared" si="53"/>
        <v>42804.534652777773</v>
      </c>
    </row>
    <row r="1691" spans="1:5" x14ac:dyDescent="0.2">
      <c r="A1691">
        <v>1489700230</v>
      </c>
      <c r="B1691" s="10">
        <f t="shared" si="52"/>
        <v>42810.900810185187</v>
      </c>
      <c r="D1691">
        <v>1487111830</v>
      </c>
      <c r="E1691" s="10">
        <f t="shared" si="53"/>
        <v>42780.942476851851</v>
      </c>
    </row>
    <row r="1692" spans="1:5" x14ac:dyDescent="0.2">
      <c r="A1692">
        <v>1491470442</v>
      </c>
      <c r="B1692" s="10">
        <f t="shared" si="52"/>
        <v>42831.389374999999</v>
      </c>
      <c r="D1692">
        <v>1488882042</v>
      </c>
      <c r="E1692" s="10">
        <f t="shared" si="53"/>
        <v>42801.43104166667</v>
      </c>
    </row>
    <row r="1693" spans="1:5" x14ac:dyDescent="0.2">
      <c r="A1693">
        <v>1491181200</v>
      </c>
      <c r="B1693" s="10">
        <f t="shared" si="52"/>
        <v>42828.041666666672</v>
      </c>
      <c r="D1693">
        <v>1488387008</v>
      </c>
      <c r="E1693" s="10">
        <f t="shared" si="53"/>
        <v>42795.701481481483</v>
      </c>
    </row>
    <row r="1694" spans="1:5" x14ac:dyDescent="0.2">
      <c r="A1694">
        <v>1490572740</v>
      </c>
      <c r="B1694" s="10">
        <f t="shared" si="52"/>
        <v>42820.999305555553</v>
      </c>
      <c r="D1694">
        <v>1487734667</v>
      </c>
      <c r="E1694" s="10">
        <f t="shared" si="53"/>
        <v>42788.151238425926</v>
      </c>
    </row>
    <row r="1695" spans="1:5" x14ac:dyDescent="0.2">
      <c r="A1695">
        <v>1491768000</v>
      </c>
      <c r="B1695" s="10">
        <f t="shared" si="52"/>
        <v>42834.833333333328</v>
      </c>
      <c r="D1695">
        <v>1489097112</v>
      </c>
      <c r="E1695" s="10">
        <f t="shared" si="53"/>
        <v>42803.920277777783</v>
      </c>
    </row>
    <row r="1696" spans="1:5" x14ac:dyDescent="0.2">
      <c r="A1696">
        <v>1490589360</v>
      </c>
      <c r="B1696" s="10">
        <f t="shared" si="52"/>
        <v>42821.191666666666</v>
      </c>
      <c r="D1696">
        <v>1488038674</v>
      </c>
      <c r="E1696" s="10">
        <f t="shared" si="53"/>
        <v>42791.669837962967</v>
      </c>
    </row>
    <row r="1697" spans="1:5" x14ac:dyDescent="0.2">
      <c r="A1697">
        <v>1491786000</v>
      </c>
      <c r="B1697" s="10">
        <f t="shared" si="52"/>
        <v>42835.041666666672</v>
      </c>
      <c r="D1697">
        <v>1488847514</v>
      </c>
      <c r="E1697" s="10">
        <f t="shared" si="53"/>
        <v>42801.031412037039</v>
      </c>
    </row>
    <row r="1698" spans="1:5" x14ac:dyDescent="0.2">
      <c r="A1698">
        <v>1491007211</v>
      </c>
      <c r="B1698" s="10">
        <f t="shared" si="52"/>
        <v>42826.027905092589</v>
      </c>
      <c r="D1698">
        <v>1488418811</v>
      </c>
      <c r="E1698" s="10">
        <f t="shared" si="53"/>
        <v>42796.069571759261</v>
      </c>
    </row>
    <row r="1699" spans="1:5" x14ac:dyDescent="0.2">
      <c r="A1699">
        <v>1491781648</v>
      </c>
      <c r="B1699" s="10">
        <f t="shared" si="52"/>
        <v>42834.991296296299</v>
      </c>
      <c r="D1699">
        <v>1489193248</v>
      </c>
      <c r="E1699" s="10">
        <f t="shared" si="53"/>
        <v>42805.032962962963</v>
      </c>
    </row>
    <row r="1700" spans="1:5" x14ac:dyDescent="0.2">
      <c r="A1700">
        <v>1490499180</v>
      </c>
      <c r="B1700" s="10">
        <f t="shared" si="52"/>
        <v>42820.147916666669</v>
      </c>
      <c r="D1700">
        <v>1488430760</v>
      </c>
      <c r="E1700" s="10">
        <f t="shared" si="53"/>
        <v>42796.207870370374</v>
      </c>
    </row>
    <row r="1701" spans="1:5" x14ac:dyDescent="0.2">
      <c r="A1701">
        <v>1491943445</v>
      </c>
      <c r="B1701" s="10">
        <f t="shared" si="52"/>
        <v>42836.863946759258</v>
      </c>
      <c r="D1701">
        <v>1489351445</v>
      </c>
      <c r="E1701" s="10">
        <f t="shared" si="53"/>
        <v>42806.863946759258</v>
      </c>
    </row>
    <row r="1702" spans="1:5" x14ac:dyDescent="0.2">
      <c r="A1702">
        <v>1491019200</v>
      </c>
      <c r="B1702" s="10">
        <f t="shared" si="52"/>
        <v>42826.166666666672</v>
      </c>
      <c r="D1702">
        <v>1488418990</v>
      </c>
      <c r="E1702" s="10">
        <f t="shared" si="53"/>
        <v>42796.071643518517</v>
      </c>
    </row>
    <row r="1703" spans="1:5" x14ac:dyDescent="0.2">
      <c r="A1703">
        <v>1421337405</v>
      </c>
      <c r="B1703" s="10">
        <f t="shared" si="52"/>
        <v>42019.664409722223</v>
      </c>
      <c r="D1703">
        <v>1418745405</v>
      </c>
      <c r="E1703" s="10">
        <f t="shared" si="53"/>
        <v>41989.664409722223</v>
      </c>
    </row>
    <row r="1704" spans="1:5" x14ac:dyDescent="0.2">
      <c r="A1704">
        <v>1427745150</v>
      </c>
      <c r="B1704" s="10">
        <f t="shared" si="52"/>
        <v>42093.828125</v>
      </c>
      <c r="D1704">
        <v>1425156750</v>
      </c>
      <c r="E1704" s="10">
        <f t="shared" si="53"/>
        <v>42063.869791666672</v>
      </c>
    </row>
    <row r="1705" spans="1:5" x14ac:dyDescent="0.2">
      <c r="A1705">
        <v>1441003537</v>
      </c>
      <c r="B1705" s="10">
        <f t="shared" si="52"/>
        <v>42247.281678240739</v>
      </c>
      <c r="D1705">
        <v>1435819537</v>
      </c>
      <c r="E1705" s="10">
        <f t="shared" si="53"/>
        <v>42187.281678240739</v>
      </c>
    </row>
    <row r="1706" spans="1:5" x14ac:dyDescent="0.2">
      <c r="A1706">
        <v>1424056873</v>
      </c>
      <c r="B1706" s="10">
        <f t="shared" si="52"/>
        <v>42051.139733796299</v>
      </c>
      <c r="D1706">
        <v>1421464873</v>
      </c>
      <c r="E1706" s="10">
        <f t="shared" si="53"/>
        <v>42021.139733796299</v>
      </c>
    </row>
    <row r="1707" spans="1:5" x14ac:dyDescent="0.2">
      <c r="A1707">
        <v>1441814400</v>
      </c>
      <c r="B1707" s="10">
        <f t="shared" si="52"/>
        <v>42256.666666666672</v>
      </c>
      <c r="D1707">
        <v>1440807846</v>
      </c>
      <c r="E1707" s="10">
        <f t="shared" si="53"/>
        <v>42245.016736111109</v>
      </c>
    </row>
    <row r="1708" spans="1:5" x14ac:dyDescent="0.2">
      <c r="A1708">
        <v>1440314472</v>
      </c>
      <c r="B1708" s="10">
        <f t="shared" si="52"/>
        <v>42239.306388888886</v>
      </c>
      <c r="D1708">
        <v>1435130472</v>
      </c>
      <c r="E1708" s="10">
        <f t="shared" si="53"/>
        <v>42179.306388888886</v>
      </c>
    </row>
    <row r="1709" spans="1:5" x14ac:dyDescent="0.2">
      <c r="A1709">
        <v>1459181895</v>
      </c>
      <c r="B1709" s="10">
        <f t="shared" si="52"/>
        <v>42457.679340277777</v>
      </c>
      <c r="D1709">
        <v>1456593495</v>
      </c>
      <c r="E1709" s="10">
        <f t="shared" si="53"/>
        <v>42427.721006944441</v>
      </c>
    </row>
    <row r="1710" spans="1:5" x14ac:dyDescent="0.2">
      <c r="A1710">
        <v>1462135706</v>
      </c>
      <c r="B1710" s="10">
        <f t="shared" si="52"/>
        <v>42491.866967592592</v>
      </c>
      <c r="D1710">
        <v>1458679706</v>
      </c>
      <c r="E1710" s="10">
        <f t="shared" si="53"/>
        <v>42451.866967592592</v>
      </c>
    </row>
    <row r="1711" spans="1:5" x14ac:dyDescent="0.2">
      <c r="A1711">
        <v>1409513940</v>
      </c>
      <c r="B1711" s="10">
        <f t="shared" si="52"/>
        <v>41882.818749999999</v>
      </c>
      <c r="D1711">
        <v>1405949514</v>
      </c>
      <c r="E1711" s="10">
        <f t="shared" si="53"/>
        <v>41841.563819444447</v>
      </c>
    </row>
    <row r="1712" spans="1:5" x14ac:dyDescent="0.2">
      <c r="A1712">
        <v>1453122000</v>
      </c>
      <c r="B1712" s="10">
        <f t="shared" si="52"/>
        <v>42387.541666666672</v>
      </c>
      <c r="D1712">
        <v>1449151888</v>
      </c>
      <c r="E1712" s="10">
        <f t="shared" si="53"/>
        <v>42341.591296296298</v>
      </c>
    </row>
    <row r="1713" spans="1:5" x14ac:dyDescent="0.2">
      <c r="A1713">
        <v>1409585434</v>
      </c>
      <c r="B1713" s="10">
        <f t="shared" si="52"/>
        <v>41883.646226851852</v>
      </c>
      <c r="D1713">
        <v>1406907034</v>
      </c>
      <c r="E1713" s="10">
        <f t="shared" si="53"/>
        <v>41852.646226851852</v>
      </c>
    </row>
    <row r="1714" spans="1:5" x14ac:dyDescent="0.2">
      <c r="A1714">
        <v>1435701353</v>
      </c>
      <c r="B1714" s="10">
        <f t="shared" si="52"/>
        <v>42185.913807870369</v>
      </c>
      <c r="D1714">
        <v>1430517353</v>
      </c>
      <c r="E1714" s="10">
        <f t="shared" si="53"/>
        <v>42125.913807870369</v>
      </c>
    </row>
    <row r="1715" spans="1:5" x14ac:dyDescent="0.2">
      <c r="A1715">
        <v>1412536412</v>
      </c>
      <c r="B1715" s="10">
        <f t="shared" si="52"/>
        <v>41917.801064814819</v>
      </c>
      <c r="D1715">
        <v>1409944412</v>
      </c>
      <c r="E1715" s="10">
        <f t="shared" si="53"/>
        <v>41887.801064814819</v>
      </c>
    </row>
    <row r="1716" spans="1:5" x14ac:dyDescent="0.2">
      <c r="A1716">
        <v>1430517761</v>
      </c>
      <c r="B1716" s="10">
        <f t="shared" si="52"/>
        <v>42125.918530092589</v>
      </c>
      <c r="D1716">
        <v>1427925761</v>
      </c>
      <c r="E1716" s="10">
        <f t="shared" si="53"/>
        <v>42095.918530092589</v>
      </c>
    </row>
    <row r="1717" spans="1:5" x14ac:dyDescent="0.2">
      <c r="A1717">
        <v>1427772120</v>
      </c>
      <c r="B1717" s="10">
        <f t="shared" si="52"/>
        <v>42094.140277777777</v>
      </c>
      <c r="D1717">
        <v>1425186785</v>
      </c>
      <c r="E1717" s="10">
        <f t="shared" si="53"/>
        <v>42064.217418981483</v>
      </c>
    </row>
    <row r="1718" spans="1:5" x14ac:dyDescent="0.2">
      <c r="A1718">
        <v>1481295099</v>
      </c>
      <c r="B1718" s="10">
        <f t="shared" si="52"/>
        <v>42713.619201388894</v>
      </c>
      <c r="D1718">
        <v>1477835499</v>
      </c>
      <c r="E1718" s="10">
        <f t="shared" si="53"/>
        <v>42673.577534722222</v>
      </c>
    </row>
    <row r="1719" spans="1:5" x14ac:dyDescent="0.2">
      <c r="A1719">
        <v>1461211200</v>
      </c>
      <c r="B1719" s="10">
        <f t="shared" si="52"/>
        <v>42481.166666666672</v>
      </c>
      <c r="D1719">
        <v>1459467238</v>
      </c>
      <c r="E1719" s="10">
        <f t="shared" si="53"/>
        <v>42460.981921296298</v>
      </c>
    </row>
    <row r="1720" spans="1:5" x14ac:dyDescent="0.2">
      <c r="A1720">
        <v>1463201940</v>
      </c>
      <c r="B1720" s="10">
        <f t="shared" si="52"/>
        <v>42504.207638888889</v>
      </c>
      <c r="D1720">
        <v>1459435149</v>
      </c>
      <c r="E1720" s="10">
        <f t="shared" si="53"/>
        <v>42460.610520833332</v>
      </c>
    </row>
    <row r="1721" spans="1:5" x14ac:dyDescent="0.2">
      <c r="A1721">
        <v>1410958191</v>
      </c>
      <c r="B1721" s="10">
        <f t="shared" si="52"/>
        <v>41899.534618055557</v>
      </c>
      <c r="D1721">
        <v>1408366191</v>
      </c>
      <c r="E1721" s="10">
        <f t="shared" si="53"/>
        <v>41869.534618055557</v>
      </c>
    </row>
    <row r="1722" spans="1:5" x14ac:dyDescent="0.2">
      <c r="A1722">
        <v>1415562471</v>
      </c>
      <c r="B1722" s="10">
        <f t="shared" si="52"/>
        <v>41952.824895833335</v>
      </c>
      <c r="D1722">
        <v>1412966871</v>
      </c>
      <c r="E1722" s="10">
        <f t="shared" si="53"/>
        <v>41922.783229166671</v>
      </c>
    </row>
    <row r="1723" spans="1:5" x14ac:dyDescent="0.2">
      <c r="A1723">
        <v>1449831863</v>
      </c>
      <c r="B1723" s="10">
        <f t="shared" si="52"/>
        <v>42349.461377314816</v>
      </c>
      <c r="D1723">
        <v>1447239863</v>
      </c>
      <c r="E1723" s="10">
        <f t="shared" si="53"/>
        <v>42319.461377314816</v>
      </c>
    </row>
    <row r="1724" spans="1:5" x14ac:dyDescent="0.2">
      <c r="A1724">
        <v>1459642200</v>
      </c>
      <c r="B1724" s="10">
        <f t="shared" si="52"/>
        <v>42463.006944444445</v>
      </c>
      <c r="D1724">
        <v>1456441429</v>
      </c>
      <c r="E1724" s="10">
        <f t="shared" si="53"/>
        <v>42425.960983796293</v>
      </c>
    </row>
    <row r="1725" spans="1:5" x14ac:dyDescent="0.2">
      <c r="A1725">
        <v>1435730400</v>
      </c>
      <c r="B1725" s="10">
        <f t="shared" si="52"/>
        <v>42186.25</v>
      </c>
      <c r="D1725">
        <v>1430855315</v>
      </c>
      <c r="E1725" s="10">
        <f t="shared" si="53"/>
        <v>42129.82540509259</v>
      </c>
    </row>
    <row r="1726" spans="1:5" x14ac:dyDescent="0.2">
      <c r="A1726">
        <v>1414707762</v>
      </c>
      <c r="B1726" s="10">
        <f t="shared" si="52"/>
        <v>41942.932430555556</v>
      </c>
      <c r="D1726">
        <v>1412115762</v>
      </c>
      <c r="E1726" s="10">
        <f t="shared" si="53"/>
        <v>41912.932430555556</v>
      </c>
    </row>
    <row r="1727" spans="1:5" x14ac:dyDescent="0.2">
      <c r="A1727">
        <v>1408922049</v>
      </c>
      <c r="B1727" s="10">
        <f t="shared" si="52"/>
        <v>41875.968159722222</v>
      </c>
      <c r="D1727">
        <v>1406330049</v>
      </c>
      <c r="E1727" s="10">
        <f t="shared" si="53"/>
        <v>41845.968159722222</v>
      </c>
    </row>
    <row r="1728" spans="1:5" x14ac:dyDescent="0.2">
      <c r="A1728">
        <v>1403906664</v>
      </c>
      <c r="B1728" s="10">
        <f t="shared" si="52"/>
        <v>41817.919722222221</v>
      </c>
      <c r="D1728">
        <v>1401401064</v>
      </c>
      <c r="E1728" s="10">
        <f t="shared" si="53"/>
        <v>41788.919722222221</v>
      </c>
    </row>
    <row r="1729" spans="1:5" x14ac:dyDescent="0.2">
      <c r="A1729">
        <v>1428231600</v>
      </c>
      <c r="B1729" s="10">
        <f t="shared" si="52"/>
        <v>42099.458333333328</v>
      </c>
      <c r="D1729">
        <v>1423520177</v>
      </c>
      <c r="E1729" s="10">
        <f t="shared" si="53"/>
        <v>42044.927974537037</v>
      </c>
    </row>
    <row r="1730" spans="1:5" x14ac:dyDescent="0.2">
      <c r="A1730">
        <v>1445439674</v>
      </c>
      <c r="B1730" s="10">
        <f t="shared" si="52"/>
        <v>42298.625856481478</v>
      </c>
      <c r="D1730">
        <v>1442847674</v>
      </c>
      <c r="E1730" s="10">
        <f t="shared" si="53"/>
        <v>42268.625856481478</v>
      </c>
    </row>
    <row r="1731" spans="1:5" x14ac:dyDescent="0.2">
      <c r="A1731">
        <v>1465521306</v>
      </c>
      <c r="B1731" s="10">
        <f t="shared" ref="B1731:B1794" si="54">(A1731/86400)+25569</f>
        <v>42531.052152777775</v>
      </c>
      <c r="D1731">
        <v>1460337306</v>
      </c>
      <c r="E1731" s="10">
        <f t="shared" ref="E1731:E1794" si="55">(D1731/86400) + 25569</f>
        <v>42471.052152777775</v>
      </c>
    </row>
    <row r="1732" spans="1:5" x14ac:dyDescent="0.2">
      <c r="A1732">
        <v>1445738783</v>
      </c>
      <c r="B1732" s="10">
        <f t="shared" si="54"/>
        <v>42302.087766203702</v>
      </c>
      <c r="D1732">
        <v>1443146783</v>
      </c>
      <c r="E1732" s="10">
        <f t="shared" si="55"/>
        <v>42272.087766203702</v>
      </c>
    </row>
    <row r="1733" spans="1:5" x14ac:dyDescent="0.2">
      <c r="A1733">
        <v>1434034800</v>
      </c>
      <c r="B1733" s="10">
        <f t="shared" si="54"/>
        <v>42166.625</v>
      </c>
      <c r="D1733">
        <v>1432849552</v>
      </c>
      <c r="E1733" s="10">
        <f t="shared" si="55"/>
        <v>42152.906851851847</v>
      </c>
    </row>
    <row r="1734" spans="1:5" x14ac:dyDescent="0.2">
      <c r="A1734">
        <v>1452920400</v>
      </c>
      <c r="B1734" s="10">
        <f t="shared" si="54"/>
        <v>42385.208333333328</v>
      </c>
      <c r="D1734">
        <v>1447777481</v>
      </c>
      <c r="E1734" s="10">
        <f t="shared" si="55"/>
        <v>42325.683807870373</v>
      </c>
    </row>
    <row r="1735" spans="1:5" x14ac:dyDescent="0.2">
      <c r="A1735">
        <v>1473802200</v>
      </c>
      <c r="B1735" s="10">
        <f t="shared" si="54"/>
        <v>42626.895833333328</v>
      </c>
      <c r="D1735">
        <v>1472746374</v>
      </c>
      <c r="E1735" s="10">
        <f t="shared" si="55"/>
        <v>42614.675625000003</v>
      </c>
    </row>
    <row r="1736" spans="1:5" x14ac:dyDescent="0.2">
      <c r="A1736">
        <v>1431046356</v>
      </c>
      <c r="B1736" s="10">
        <f t="shared" si="54"/>
        <v>42132.036527777775</v>
      </c>
      <c r="D1736">
        <v>1428454356</v>
      </c>
      <c r="E1736" s="10">
        <f t="shared" si="55"/>
        <v>42102.036527777775</v>
      </c>
    </row>
    <row r="1737" spans="1:5" x14ac:dyDescent="0.2">
      <c r="A1737">
        <v>1470598345</v>
      </c>
      <c r="B1737" s="10">
        <f t="shared" si="54"/>
        <v>42589.81417824074</v>
      </c>
      <c r="D1737">
        <v>1468006345</v>
      </c>
      <c r="E1737" s="10">
        <f t="shared" si="55"/>
        <v>42559.81417824074</v>
      </c>
    </row>
    <row r="1738" spans="1:5" x14ac:dyDescent="0.2">
      <c r="A1738">
        <v>1447018833</v>
      </c>
      <c r="B1738" s="10">
        <f t="shared" si="54"/>
        <v>42316.90315972222</v>
      </c>
      <c r="D1738">
        <v>1444423233</v>
      </c>
      <c r="E1738" s="10">
        <f t="shared" si="55"/>
        <v>42286.861493055556</v>
      </c>
    </row>
    <row r="1739" spans="1:5" x14ac:dyDescent="0.2">
      <c r="A1739">
        <v>1437432392</v>
      </c>
      <c r="B1739" s="10">
        <f t="shared" si="54"/>
        <v>42205.948981481481</v>
      </c>
      <c r="D1739">
        <v>1434840392</v>
      </c>
      <c r="E1739" s="10">
        <f t="shared" si="55"/>
        <v>42175.948981481481</v>
      </c>
    </row>
    <row r="1740" spans="1:5" x14ac:dyDescent="0.2">
      <c r="A1740">
        <v>1412283542</v>
      </c>
      <c r="B1740" s="10">
        <f t="shared" si="54"/>
        <v>41914.874328703707</v>
      </c>
      <c r="D1740">
        <v>1409691542</v>
      </c>
      <c r="E1740" s="10">
        <f t="shared" si="55"/>
        <v>41884.874328703707</v>
      </c>
    </row>
    <row r="1741" spans="1:5" x14ac:dyDescent="0.2">
      <c r="A1741">
        <v>1462391932</v>
      </c>
      <c r="B1741" s="10">
        <f t="shared" si="54"/>
        <v>42494.832546296297</v>
      </c>
      <c r="D1741">
        <v>1457297932</v>
      </c>
      <c r="E1741" s="10">
        <f t="shared" si="55"/>
        <v>42435.874212962968</v>
      </c>
    </row>
    <row r="1742" spans="1:5" x14ac:dyDescent="0.2">
      <c r="A1742">
        <v>1437075422</v>
      </c>
      <c r="B1742" s="10">
        <f t="shared" si="54"/>
        <v>42201.817384259259</v>
      </c>
      <c r="D1742">
        <v>1434483422</v>
      </c>
      <c r="E1742" s="10">
        <f t="shared" si="55"/>
        <v>42171.817384259259</v>
      </c>
    </row>
    <row r="1743" spans="1:5" x14ac:dyDescent="0.2">
      <c r="A1743">
        <v>1433948671</v>
      </c>
      <c r="B1743" s="10">
        <f t="shared" si="54"/>
        <v>42165.628136574072</v>
      </c>
      <c r="D1743">
        <v>1430060671</v>
      </c>
      <c r="E1743" s="10">
        <f t="shared" si="55"/>
        <v>42120.628136574072</v>
      </c>
    </row>
    <row r="1744" spans="1:5" x14ac:dyDescent="0.2">
      <c r="A1744">
        <v>1483822800</v>
      </c>
      <c r="B1744" s="10">
        <f t="shared" si="54"/>
        <v>42742.875</v>
      </c>
      <c r="D1744">
        <v>1481058170</v>
      </c>
      <c r="E1744" s="10">
        <f t="shared" si="55"/>
        <v>42710.876967592594</v>
      </c>
    </row>
    <row r="1745" spans="1:5" x14ac:dyDescent="0.2">
      <c r="A1745">
        <v>1472270340</v>
      </c>
      <c r="B1745" s="10">
        <f t="shared" si="54"/>
        <v>42609.165972222225</v>
      </c>
      <c r="D1745">
        <v>1470348775</v>
      </c>
      <c r="E1745" s="10">
        <f t="shared" si="55"/>
        <v>42586.925636574073</v>
      </c>
    </row>
    <row r="1746" spans="1:5" x14ac:dyDescent="0.2">
      <c r="A1746">
        <v>1425821477</v>
      </c>
      <c r="B1746" s="10">
        <f t="shared" si="54"/>
        <v>42071.563391203701</v>
      </c>
      <c r="D1746">
        <v>1421937077</v>
      </c>
      <c r="E1746" s="10">
        <f t="shared" si="55"/>
        <v>42026.605057870373</v>
      </c>
    </row>
    <row r="1747" spans="1:5" x14ac:dyDescent="0.2">
      <c r="A1747">
        <v>1482372000</v>
      </c>
      <c r="B1747" s="10">
        <f t="shared" si="54"/>
        <v>42726.083333333328</v>
      </c>
      <c r="D1747">
        <v>1479276838</v>
      </c>
      <c r="E1747" s="10">
        <f t="shared" si="55"/>
        <v>42690.259699074071</v>
      </c>
    </row>
    <row r="1748" spans="1:5" x14ac:dyDescent="0.2">
      <c r="A1748">
        <v>1479952800</v>
      </c>
      <c r="B1748" s="10">
        <f t="shared" si="54"/>
        <v>42698.083333333328</v>
      </c>
      <c r="D1748">
        <v>1477368867</v>
      </c>
      <c r="E1748" s="10">
        <f t="shared" si="55"/>
        <v>42668.176701388889</v>
      </c>
    </row>
    <row r="1749" spans="1:5" x14ac:dyDescent="0.2">
      <c r="A1749">
        <v>1447426800</v>
      </c>
      <c r="B1749" s="10">
        <f t="shared" si="54"/>
        <v>42321.625</v>
      </c>
      <c r="D1749">
        <v>1444904830</v>
      </c>
      <c r="E1749" s="10">
        <f t="shared" si="55"/>
        <v>42292.435532407406</v>
      </c>
    </row>
    <row r="1750" spans="1:5" x14ac:dyDescent="0.2">
      <c r="A1750">
        <v>1441234143</v>
      </c>
      <c r="B1750" s="10">
        <f t="shared" si="54"/>
        <v>42249.950729166667</v>
      </c>
      <c r="D1750">
        <v>1438642143</v>
      </c>
      <c r="E1750" s="10">
        <f t="shared" si="55"/>
        <v>42219.950729166667</v>
      </c>
    </row>
    <row r="1751" spans="1:5" x14ac:dyDescent="0.2">
      <c r="A1751">
        <v>1488394800</v>
      </c>
      <c r="B1751" s="10">
        <f t="shared" si="54"/>
        <v>42795.791666666672</v>
      </c>
      <c r="D1751">
        <v>1485213921</v>
      </c>
      <c r="E1751" s="10">
        <f t="shared" si="55"/>
        <v>42758.975937499999</v>
      </c>
    </row>
    <row r="1752" spans="1:5" x14ac:dyDescent="0.2">
      <c r="A1752">
        <v>1461096304</v>
      </c>
      <c r="B1752" s="10">
        <f t="shared" si="54"/>
        <v>42479.836851851855</v>
      </c>
      <c r="D1752">
        <v>1458936304</v>
      </c>
      <c r="E1752" s="10">
        <f t="shared" si="55"/>
        <v>42454.836851851855</v>
      </c>
    </row>
    <row r="1753" spans="1:5" x14ac:dyDescent="0.2">
      <c r="A1753">
        <v>1426787123</v>
      </c>
      <c r="B1753" s="10">
        <f t="shared" si="54"/>
        <v>42082.739849537036</v>
      </c>
      <c r="D1753">
        <v>1424198723</v>
      </c>
      <c r="E1753" s="10">
        <f t="shared" si="55"/>
        <v>42052.7815162037</v>
      </c>
    </row>
    <row r="1754" spans="1:5" x14ac:dyDescent="0.2">
      <c r="A1754">
        <v>1476425082</v>
      </c>
      <c r="B1754" s="10">
        <f t="shared" si="54"/>
        <v>42657.253263888888</v>
      </c>
      <c r="D1754">
        <v>1473833082</v>
      </c>
      <c r="E1754" s="10">
        <f t="shared" si="55"/>
        <v>42627.253263888888</v>
      </c>
    </row>
    <row r="1755" spans="1:5" x14ac:dyDescent="0.2">
      <c r="A1755">
        <v>1458579568</v>
      </c>
      <c r="B1755" s="10">
        <f t="shared" si="54"/>
        <v>42450.707962962959</v>
      </c>
      <c r="D1755">
        <v>1455991168</v>
      </c>
      <c r="E1755" s="10">
        <f t="shared" si="55"/>
        <v>42420.74962962963</v>
      </c>
    </row>
    <row r="1756" spans="1:5" x14ac:dyDescent="0.2">
      <c r="A1756">
        <v>1428091353</v>
      </c>
      <c r="B1756" s="10">
        <f t="shared" si="54"/>
        <v>42097.835104166668</v>
      </c>
      <c r="D1756">
        <v>1425502953</v>
      </c>
      <c r="E1756" s="10">
        <f t="shared" si="55"/>
        <v>42067.876770833333</v>
      </c>
    </row>
    <row r="1757" spans="1:5" x14ac:dyDescent="0.2">
      <c r="A1757">
        <v>1444071361</v>
      </c>
      <c r="B1757" s="10">
        <f t="shared" si="54"/>
        <v>42282.788900462961</v>
      </c>
      <c r="D1757">
        <v>1441479361</v>
      </c>
      <c r="E1757" s="10">
        <f t="shared" si="55"/>
        <v>42252.788900462961</v>
      </c>
    </row>
    <row r="1758" spans="1:5" x14ac:dyDescent="0.2">
      <c r="A1758">
        <v>1472443269</v>
      </c>
      <c r="B1758" s="10">
        <f t="shared" si="54"/>
        <v>42611.167465277773</v>
      </c>
      <c r="D1758">
        <v>1468987269</v>
      </c>
      <c r="E1758" s="10">
        <f t="shared" si="55"/>
        <v>42571.167465277773</v>
      </c>
    </row>
    <row r="1759" spans="1:5" x14ac:dyDescent="0.2">
      <c r="A1759">
        <v>1485631740</v>
      </c>
      <c r="B1759" s="10">
        <f t="shared" si="54"/>
        <v>42763.811805555553</v>
      </c>
      <c r="D1759">
        <v>1483041083</v>
      </c>
      <c r="E1759" s="10">
        <f t="shared" si="55"/>
        <v>42733.827349537038</v>
      </c>
    </row>
    <row r="1760" spans="1:5" x14ac:dyDescent="0.2">
      <c r="A1760">
        <v>1468536992</v>
      </c>
      <c r="B1760" s="10">
        <f t="shared" si="54"/>
        <v>42565.955925925926</v>
      </c>
      <c r="D1760">
        <v>1463352992</v>
      </c>
      <c r="E1760" s="10">
        <f t="shared" si="55"/>
        <v>42505.955925925926</v>
      </c>
    </row>
    <row r="1761" spans="1:5" x14ac:dyDescent="0.2">
      <c r="A1761">
        <v>1427309629</v>
      </c>
      <c r="B1761" s="10">
        <f t="shared" si="54"/>
        <v>42088.787372685183</v>
      </c>
      <c r="D1761">
        <v>1425585229</v>
      </c>
      <c r="E1761" s="10">
        <f t="shared" si="55"/>
        <v>42068.829039351855</v>
      </c>
    </row>
    <row r="1762" spans="1:5" x14ac:dyDescent="0.2">
      <c r="A1762">
        <v>1456416513</v>
      </c>
      <c r="B1762" s="10">
        <f t="shared" si="54"/>
        <v>42425.67260416667</v>
      </c>
      <c r="D1762">
        <v>1454688513</v>
      </c>
      <c r="E1762" s="10">
        <f t="shared" si="55"/>
        <v>42405.67260416667</v>
      </c>
    </row>
    <row r="1763" spans="1:5" x14ac:dyDescent="0.2">
      <c r="A1763">
        <v>1442065060</v>
      </c>
      <c r="B1763" s="10">
        <f t="shared" si="54"/>
        <v>42259.567824074074</v>
      </c>
      <c r="D1763">
        <v>1437745060</v>
      </c>
      <c r="E1763" s="10">
        <f t="shared" si="55"/>
        <v>42209.567824074074</v>
      </c>
    </row>
    <row r="1764" spans="1:5" x14ac:dyDescent="0.2">
      <c r="A1764">
        <v>1457739245</v>
      </c>
      <c r="B1764" s="10">
        <f t="shared" si="54"/>
        <v>42440.982002314813</v>
      </c>
      <c r="D1764">
        <v>1455147245</v>
      </c>
      <c r="E1764" s="10">
        <f t="shared" si="55"/>
        <v>42410.982002314813</v>
      </c>
    </row>
    <row r="1765" spans="1:5" x14ac:dyDescent="0.2">
      <c r="A1765">
        <v>1477255840</v>
      </c>
      <c r="B1765" s="10">
        <f t="shared" si="54"/>
        <v>42666.868518518517</v>
      </c>
      <c r="D1765">
        <v>1474663840</v>
      </c>
      <c r="E1765" s="10">
        <f t="shared" si="55"/>
        <v>42636.868518518517</v>
      </c>
    </row>
    <row r="1766" spans="1:5" x14ac:dyDescent="0.2">
      <c r="A1766">
        <v>1407065979</v>
      </c>
      <c r="B1766" s="10">
        <f t="shared" si="54"/>
        <v>41854.485868055555</v>
      </c>
      <c r="D1766">
        <v>1404560379</v>
      </c>
      <c r="E1766" s="10">
        <f t="shared" si="55"/>
        <v>41825.485868055555</v>
      </c>
    </row>
    <row r="1767" spans="1:5" x14ac:dyDescent="0.2">
      <c r="A1767">
        <v>1407972712</v>
      </c>
      <c r="B1767" s="10">
        <f t="shared" si="54"/>
        <v>41864.980462962965</v>
      </c>
      <c r="D1767">
        <v>1405380712</v>
      </c>
      <c r="E1767" s="10">
        <f t="shared" si="55"/>
        <v>41834.980462962965</v>
      </c>
    </row>
    <row r="1768" spans="1:5" x14ac:dyDescent="0.2">
      <c r="A1768">
        <v>1408999088</v>
      </c>
      <c r="B1768" s="10">
        <f t="shared" si="54"/>
        <v>41876.859814814816</v>
      </c>
      <c r="D1768">
        <v>1407184688</v>
      </c>
      <c r="E1768" s="10">
        <f t="shared" si="55"/>
        <v>41855.859814814816</v>
      </c>
    </row>
    <row r="1769" spans="1:5" x14ac:dyDescent="0.2">
      <c r="A1769">
        <v>1407080884</v>
      </c>
      <c r="B1769" s="10">
        <f t="shared" si="54"/>
        <v>41854.658379629633</v>
      </c>
      <c r="D1769">
        <v>1404488884</v>
      </c>
      <c r="E1769" s="10">
        <f t="shared" si="55"/>
        <v>41824.658379629633</v>
      </c>
    </row>
    <row r="1770" spans="1:5" x14ac:dyDescent="0.2">
      <c r="A1770">
        <v>1411824444</v>
      </c>
      <c r="B1770" s="10">
        <f t="shared" si="54"/>
        <v>41909.560694444444</v>
      </c>
      <c r="D1770">
        <v>1406640444</v>
      </c>
      <c r="E1770" s="10">
        <f t="shared" si="55"/>
        <v>41849.560694444444</v>
      </c>
    </row>
    <row r="1771" spans="1:5" x14ac:dyDescent="0.2">
      <c r="A1771">
        <v>1421177959</v>
      </c>
      <c r="B1771" s="10">
        <f t="shared" si="54"/>
        <v>42017.818969907406</v>
      </c>
      <c r="D1771">
        <v>1418585959</v>
      </c>
      <c r="E1771" s="10">
        <f t="shared" si="55"/>
        <v>41987.818969907406</v>
      </c>
    </row>
    <row r="1772" spans="1:5" x14ac:dyDescent="0.2">
      <c r="A1772">
        <v>1413312194</v>
      </c>
      <c r="B1772" s="10">
        <f t="shared" si="54"/>
        <v>41926.780023148152</v>
      </c>
      <c r="D1772">
        <v>1410288194</v>
      </c>
      <c r="E1772" s="10">
        <f t="shared" si="55"/>
        <v>41891.780023148152</v>
      </c>
    </row>
    <row r="1773" spans="1:5" x14ac:dyDescent="0.2">
      <c r="A1773">
        <v>1414107040</v>
      </c>
      <c r="B1773" s="10">
        <f t="shared" si="54"/>
        <v>41935.979629629626</v>
      </c>
      <c r="D1773">
        <v>1411515040</v>
      </c>
      <c r="E1773" s="10">
        <f t="shared" si="55"/>
        <v>41905.979629629626</v>
      </c>
    </row>
    <row r="1774" spans="1:5" x14ac:dyDescent="0.2">
      <c r="A1774">
        <v>1404666836</v>
      </c>
      <c r="B1774" s="10">
        <f t="shared" si="54"/>
        <v>41826.718009259261</v>
      </c>
      <c r="D1774">
        <v>1399482836</v>
      </c>
      <c r="E1774" s="10">
        <f t="shared" si="55"/>
        <v>41766.718009259261</v>
      </c>
    </row>
    <row r="1775" spans="1:5" x14ac:dyDescent="0.2">
      <c r="A1775">
        <v>1421691298</v>
      </c>
      <c r="B1775" s="10">
        <f t="shared" si="54"/>
        <v>42023.760393518518</v>
      </c>
      <c r="D1775">
        <v>1417803298</v>
      </c>
      <c r="E1775" s="10">
        <f t="shared" si="55"/>
        <v>41978.760393518518</v>
      </c>
    </row>
    <row r="1776" spans="1:5" x14ac:dyDescent="0.2">
      <c r="A1776">
        <v>1417273140</v>
      </c>
      <c r="B1776" s="10">
        <f t="shared" si="54"/>
        <v>41972.624305555553</v>
      </c>
      <c r="D1776">
        <v>1413609292</v>
      </c>
      <c r="E1776" s="10">
        <f t="shared" si="55"/>
        <v>41930.218657407408</v>
      </c>
    </row>
    <row r="1777" spans="1:5" x14ac:dyDescent="0.2">
      <c r="A1777">
        <v>1414193160</v>
      </c>
      <c r="B1777" s="10">
        <f t="shared" si="54"/>
        <v>41936.976388888885</v>
      </c>
      <c r="D1777">
        <v>1410305160</v>
      </c>
      <c r="E1777" s="10">
        <f t="shared" si="55"/>
        <v>41891.976388888885</v>
      </c>
    </row>
    <row r="1778" spans="1:5" x14ac:dyDescent="0.2">
      <c r="A1778">
        <v>1414623471</v>
      </c>
      <c r="B1778" s="10">
        <f t="shared" si="54"/>
        <v>41941.95684027778</v>
      </c>
      <c r="D1778">
        <v>1411513071</v>
      </c>
      <c r="E1778" s="10">
        <f t="shared" si="55"/>
        <v>41905.95684027778</v>
      </c>
    </row>
    <row r="1779" spans="1:5" x14ac:dyDescent="0.2">
      <c r="A1779">
        <v>1424421253</v>
      </c>
      <c r="B1779" s="10">
        <f t="shared" si="54"/>
        <v>42055.357094907406</v>
      </c>
      <c r="D1779">
        <v>1421829253</v>
      </c>
      <c r="E1779" s="10">
        <f t="shared" si="55"/>
        <v>42025.357094907406</v>
      </c>
    </row>
    <row r="1780" spans="1:5" x14ac:dyDescent="0.2">
      <c r="A1780">
        <v>1427485395</v>
      </c>
      <c r="B1780" s="10">
        <f t="shared" si="54"/>
        <v>42090.821701388893</v>
      </c>
      <c r="D1780">
        <v>1423600995</v>
      </c>
      <c r="E1780" s="10">
        <f t="shared" si="55"/>
        <v>42045.86336805555</v>
      </c>
    </row>
    <row r="1781" spans="1:5" x14ac:dyDescent="0.2">
      <c r="A1781">
        <v>1472834180</v>
      </c>
      <c r="B1781" s="10">
        <f t="shared" si="54"/>
        <v>42615.691898148143</v>
      </c>
      <c r="D1781">
        <v>1470242180</v>
      </c>
      <c r="E1781" s="10">
        <f t="shared" si="55"/>
        <v>42585.691898148143</v>
      </c>
    </row>
    <row r="1782" spans="1:5" x14ac:dyDescent="0.2">
      <c r="A1782">
        <v>1467469510</v>
      </c>
      <c r="B1782" s="10">
        <f t="shared" si="54"/>
        <v>42553.600810185184</v>
      </c>
      <c r="D1782">
        <v>1462285510</v>
      </c>
      <c r="E1782" s="10">
        <f t="shared" si="55"/>
        <v>42493.600810185184</v>
      </c>
    </row>
    <row r="1783" spans="1:5" x14ac:dyDescent="0.2">
      <c r="A1783">
        <v>1473950945</v>
      </c>
      <c r="B1783" s="10">
        <f t="shared" si="54"/>
        <v>42628.617418981477</v>
      </c>
      <c r="D1783">
        <v>1471272545</v>
      </c>
      <c r="E1783" s="10">
        <f t="shared" si="55"/>
        <v>42597.617418981477</v>
      </c>
    </row>
    <row r="1784" spans="1:5" x14ac:dyDescent="0.2">
      <c r="A1784">
        <v>1456062489</v>
      </c>
      <c r="B1784" s="10">
        <f t="shared" si="54"/>
        <v>42421.575104166666</v>
      </c>
      <c r="D1784">
        <v>1453211289</v>
      </c>
      <c r="E1784" s="10">
        <f t="shared" si="55"/>
        <v>42388.575104166666</v>
      </c>
    </row>
    <row r="1785" spans="1:5" x14ac:dyDescent="0.2">
      <c r="A1785">
        <v>1432248478</v>
      </c>
      <c r="B1785" s="10">
        <f t="shared" si="54"/>
        <v>42145.949976851851</v>
      </c>
      <c r="D1785">
        <v>1429656478</v>
      </c>
      <c r="E1785" s="10">
        <f t="shared" si="55"/>
        <v>42115.949976851851</v>
      </c>
    </row>
    <row r="1786" spans="1:5" x14ac:dyDescent="0.2">
      <c r="A1786">
        <v>1422674700</v>
      </c>
      <c r="B1786" s="10">
        <f t="shared" si="54"/>
        <v>42035.142361111109</v>
      </c>
      <c r="D1786">
        <v>1419954240</v>
      </c>
      <c r="E1786" s="10">
        <f t="shared" si="55"/>
        <v>42003.655555555553</v>
      </c>
    </row>
    <row r="1787" spans="1:5" x14ac:dyDescent="0.2">
      <c r="A1787">
        <v>1413417600</v>
      </c>
      <c r="B1787" s="10">
        <f t="shared" si="54"/>
        <v>41928</v>
      </c>
      <c r="D1787">
        <v>1410750855</v>
      </c>
      <c r="E1787" s="10">
        <f t="shared" si="55"/>
        <v>41897.134895833333</v>
      </c>
    </row>
    <row r="1788" spans="1:5" x14ac:dyDescent="0.2">
      <c r="A1788">
        <v>1418649177</v>
      </c>
      <c r="B1788" s="10">
        <f t="shared" si="54"/>
        <v>41988.550659722227</v>
      </c>
      <c r="D1788">
        <v>1416057177</v>
      </c>
      <c r="E1788" s="10">
        <f t="shared" si="55"/>
        <v>41958.550659722227</v>
      </c>
    </row>
    <row r="1789" spans="1:5" x14ac:dyDescent="0.2">
      <c r="A1789">
        <v>1428158637</v>
      </c>
      <c r="B1789" s="10">
        <f t="shared" si="54"/>
        <v>42098.613854166666</v>
      </c>
      <c r="D1789">
        <v>1425570237</v>
      </c>
      <c r="E1789" s="10">
        <f t="shared" si="55"/>
        <v>42068.65552083333</v>
      </c>
    </row>
    <row r="1790" spans="1:5" x14ac:dyDescent="0.2">
      <c r="A1790">
        <v>1414795542</v>
      </c>
      <c r="B1790" s="10">
        <f t="shared" si="54"/>
        <v>41943.94840277778</v>
      </c>
      <c r="D1790">
        <v>1412203542</v>
      </c>
      <c r="E1790" s="10">
        <f t="shared" si="55"/>
        <v>41913.94840277778</v>
      </c>
    </row>
    <row r="1791" spans="1:5" x14ac:dyDescent="0.2">
      <c r="A1791">
        <v>1421042403</v>
      </c>
      <c r="B1791" s="10">
        <f t="shared" si="54"/>
        <v>42016.250034722223</v>
      </c>
      <c r="D1791">
        <v>1415858403</v>
      </c>
      <c r="E1791" s="10">
        <f t="shared" si="55"/>
        <v>41956.250034722223</v>
      </c>
    </row>
    <row r="1792" spans="1:5" x14ac:dyDescent="0.2">
      <c r="A1792">
        <v>1423152678</v>
      </c>
      <c r="B1792" s="10">
        <f t="shared" si="54"/>
        <v>42040.674513888887</v>
      </c>
      <c r="D1792">
        <v>1420560678</v>
      </c>
      <c r="E1792" s="10">
        <f t="shared" si="55"/>
        <v>42010.674513888887</v>
      </c>
    </row>
    <row r="1793" spans="1:5" x14ac:dyDescent="0.2">
      <c r="A1793">
        <v>1422553565</v>
      </c>
      <c r="B1793" s="10">
        <f t="shared" si="54"/>
        <v>42033.740335648152</v>
      </c>
      <c r="D1793">
        <v>1417369565</v>
      </c>
      <c r="E1793" s="10">
        <f t="shared" si="55"/>
        <v>41973.740335648152</v>
      </c>
    </row>
    <row r="1794" spans="1:5" x14ac:dyDescent="0.2">
      <c r="A1794">
        <v>1439189940</v>
      </c>
      <c r="B1794" s="10">
        <f t="shared" si="54"/>
        <v>42226.290972222225</v>
      </c>
      <c r="D1794">
        <v>1435970682</v>
      </c>
      <c r="E1794" s="10">
        <f t="shared" si="55"/>
        <v>42189.031041666662</v>
      </c>
    </row>
    <row r="1795" spans="1:5" x14ac:dyDescent="0.2">
      <c r="A1795">
        <v>1417127040</v>
      </c>
      <c r="B1795" s="10">
        <f t="shared" ref="B1795:B1858" si="56">(A1795/86400)+25569</f>
        <v>41970.933333333334</v>
      </c>
      <c r="D1795">
        <v>1414531440</v>
      </c>
      <c r="E1795" s="10">
        <f t="shared" ref="E1795:E1858" si="57">(D1795/86400) + 25569</f>
        <v>41940.891666666663</v>
      </c>
    </row>
    <row r="1796" spans="1:5" x14ac:dyDescent="0.2">
      <c r="A1796">
        <v>1423660422</v>
      </c>
      <c r="B1796" s="10">
        <f t="shared" si="56"/>
        <v>42046.551180555558</v>
      </c>
      <c r="D1796">
        <v>1420636422</v>
      </c>
      <c r="E1796" s="10">
        <f t="shared" si="57"/>
        <v>42011.551180555558</v>
      </c>
    </row>
    <row r="1797" spans="1:5" x14ac:dyDescent="0.2">
      <c r="A1797">
        <v>1476460800</v>
      </c>
      <c r="B1797" s="10">
        <f t="shared" si="56"/>
        <v>42657.666666666672</v>
      </c>
      <c r="D1797">
        <v>1473922541</v>
      </c>
      <c r="E1797" s="10">
        <f t="shared" si="57"/>
        <v>42628.288668981477</v>
      </c>
    </row>
    <row r="1798" spans="1:5" x14ac:dyDescent="0.2">
      <c r="A1798">
        <v>1469356366</v>
      </c>
      <c r="B1798" s="10">
        <f t="shared" si="56"/>
        <v>42575.439421296294</v>
      </c>
      <c r="D1798">
        <v>1464172366</v>
      </c>
      <c r="E1798" s="10">
        <f t="shared" si="57"/>
        <v>42515.439421296294</v>
      </c>
    </row>
    <row r="1799" spans="1:5" x14ac:dyDescent="0.2">
      <c r="A1799">
        <v>1481809189</v>
      </c>
      <c r="B1799" s="10">
        <f t="shared" si="56"/>
        <v>42719.56931712963</v>
      </c>
      <c r="D1799">
        <v>1479217189</v>
      </c>
      <c r="E1799" s="10">
        <f t="shared" si="57"/>
        <v>42689.56931712963</v>
      </c>
    </row>
    <row r="1800" spans="1:5" x14ac:dyDescent="0.2">
      <c r="A1800">
        <v>1454572233</v>
      </c>
      <c r="B1800" s="10">
        <f t="shared" si="56"/>
        <v>42404.32677083333</v>
      </c>
      <c r="D1800">
        <v>1449388233</v>
      </c>
      <c r="E1800" s="10">
        <f t="shared" si="57"/>
        <v>42344.32677083333</v>
      </c>
    </row>
    <row r="1801" spans="1:5" x14ac:dyDescent="0.2">
      <c r="A1801">
        <v>1415740408</v>
      </c>
      <c r="B1801" s="10">
        <f t="shared" si="56"/>
        <v>41954.884351851855</v>
      </c>
      <c r="D1801">
        <v>1414008808</v>
      </c>
      <c r="E1801" s="10">
        <f t="shared" si="57"/>
        <v>41934.842685185184</v>
      </c>
    </row>
    <row r="1802" spans="1:5" x14ac:dyDescent="0.2">
      <c r="A1802">
        <v>1476109970</v>
      </c>
      <c r="B1802" s="10">
        <f t="shared" si="56"/>
        <v>42653.606134259258</v>
      </c>
      <c r="D1802">
        <v>1473517970</v>
      </c>
      <c r="E1802" s="10">
        <f t="shared" si="57"/>
        <v>42623.606134259258</v>
      </c>
    </row>
    <row r="1803" spans="1:5" x14ac:dyDescent="0.2">
      <c r="A1803">
        <v>1450181400</v>
      </c>
      <c r="B1803" s="10">
        <f t="shared" si="56"/>
        <v>42353.506944444445</v>
      </c>
      <c r="D1803">
        <v>1447429868</v>
      </c>
      <c r="E1803" s="10">
        <f t="shared" si="57"/>
        <v>42321.660509259258</v>
      </c>
    </row>
    <row r="1804" spans="1:5" x14ac:dyDescent="0.2">
      <c r="A1804">
        <v>1435442340</v>
      </c>
      <c r="B1804" s="10">
        <f t="shared" si="56"/>
        <v>42182.915972222225</v>
      </c>
      <c r="D1804">
        <v>1433416830</v>
      </c>
      <c r="E1804" s="10">
        <f t="shared" si="57"/>
        <v>42159.47256944445</v>
      </c>
    </row>
    <row r="1805" spans="1:5" x14ac:dyDescent="0.2">
      <c r="A1805">
        <v>1423878182</v>
      </c>
      <c r="B1805" s="10">
        <f t="shared" si="56"/>
        <v>42049.071550925924</v>
      </c>
      <c r="D1805">
        <v>1421199782</v>
      </c>
      <c r="E1805" s="10">
        <f t="shared" si="57"/>
        <v>42018.071550925924</v>
      </c>
    </row>
    <row r="1806" spans="1:5" x14ac:dyDescent="0.2">
      <c r="A1806">
        <v>1447521404</v>
      </c>
      <c r="B1806" s="10">
        <f t="shared" si="56"/>
        <v>42322.719953703709</v>
      </c>
      <c r="D1806">
        <v>1444061804</v>
      </c>
      <c r="E1806" s="10">
        <f t="shared" si="57"/>
        <v>42282.678287037037</v>
      </c>
    </row>
    <row r="1807" spans="1:5" x14ac:dyDescent="0.2">
      <c r="A1807">
        <v>1443808800</v>
      </c>
      <c r="B1807" s="10">
        <f t="shared" si="56"/>
        <v>42279.75</v>
      </c>
      <c r="D1807">
        <v>1441048658</v>
      </c>
      <c r="E1807" s="10">
        <f t="shared" si="57"/>
        <v>42247.803912037038</v>
      </c>
    </row>
    <row r="1808" spans="1:5" x14ac:dyDescent="0.2">
      <c r="A1808">
        <v>1412090349</v>
      </c>
      <c r="B1808" s="10">
        <f t="shared" si="56"/>
        <v>41912.638298611113</v>
      </c>
      <c r="D1808">
        <v>1409066349</v>
      </c>
      <c r="E1808" s="10">
        <f t="shared" si="57"/>
        <v>41877.638298611113</v>
      </c>
    </row>
    <row r="1809" spans="1:5" x14ac:dyDescent="0.2">
      <c r="A1809">
        <v>1411868313</v>
      </c>
      <c r="B1809" s="10">
        <f t="shared" si="56"/>
        <v>41910.068437499998</v>
      </c>
      <c r="D1809">
        <v>1409276313</v>
      </c>
      <c r="E1809" s="10">
        <f t="shared" si="57"/>
        <v>41880.068437499998</v>
      </c>
    </row>
    <row r="1810" spans="1:5" x14ac:dyDescent="0.2">
      <c r="A1810">
        <v>1486830030</v>
      </c>
      <c r="B1810" s="10">
        <f t="shared" si="56"/>
        <v>42777.680902777778</v>
      </c>
      <c r="D1810">
        <v>1483806030</v>
      </c>
      <c r="E1810" s="10">
        <f t="shared" si="57"/>
        <v>42742.680902777778</v>
      </c>
    </row>
    <row r="1811" spans="1:5" x14ac:dyDescent="0.2">
      <c r="A1811">
        <v>1425246439</v>
      </c>
      <c r="B1811" s="10">
        <f t="shared" si="56"/>
        <v>42064.907858796301</v>
      </c>
      <c r="D1811">
        <v>1422222439</v>
      </c>
      <c r="E1811" s="10">
        <f t="shared" si="57"/>
        <v>42029.907858796301</v>
      </c>
    </row>
    <row r="1812" spans="1:5" x14ac:dyDescent="0.2">
      <c r="A1812">
        <v>1408657826</v>
      </c>
      <c r="B1812" s="10">
        <f t="shared" si="56"/>
        <v>41872.91002314815</v>
      </c>
      <c r="D1812">
        <v>1407621026</v>
      </c>
      <c r="E1812" s="10">
        <f t="shared" si="57"/>
        <v>41860.91002314815</v>
      </c>
    </row>
    <row r="1813" spans="1:5" x14ac:dyDescent="0.2">
      <c r="A1813">
        <v>1414123200</v>
      </c>
      <c r="B1813" s="10">
        <f t="shared" si="56"/>
        <v>41936.166666666664</v>
      </c>
      <c r="D1813">
        <v>1408962270</v>
      </c>
      <c r="E1813" s="10">
        <f t="shared" si="57"/>
        <v>41876.433680555558</v>
      </c>
    </row>
    <row r="1814" spans="1:5" x14ac:dyDescent="0.2">
      <c r="A1814">
        <v>1467531536</v>
      </c>
      <c r="B1814" s="10">
        <f t="shared" si="56"/>
        <v>42554.318703703699</v>
      </c>
      <c r="D1814">
        <v>1464939536</v>
      </c>
      <c r="E1814" s="10">
        <f t="shared" si="57"/>
        <v>42524.318703703699</v>
      </c>
    </row>
    <row r="1815" spans="1:5" x14ac:dyDescent="0.2">
      <c r="A1815">
        <v>1407532812</v>
      </c>
      <c r="B1815" s="10">
        <f t="shared" si="56"/>
        <v>41859.889027777775</v>
      </c>
      <c r="D1815">
        <v>1404940812</v>
      </c>
      <c r="E1815" s="10">
        <f t="shared" si="57"/>
        <v>41829.889027777775</v>
      </c>
    </row>
    <row r="1816" spans="1:5" x14ac:dyDescent="0.2">
      <c r="A1816">
        <v>1425108736</v>
      </c>
      <c r="B1816" s="10">
        <f t="shared" si="56"/>
        <v>42063.314074074078</v>
      </c>
      <c r="D1816">
        <v>1422516736</v>
      </c>
      <c r="E1816" s="10">
        <f t="shared" si="57"/>
        <v>42033.314074074078</v>
      </c>
    </row>
    <row r="1817" spans="1:5" x14ac:dyDescent="0.2">
      <c r="A1817">
        <v>1435787137</v>
      </c>
      <c r="B1817" s="10">
        <f t="shared" si="56"/>
        <v>42186.906678240739</v>
      </c>
      <c r="D1817">
        <v>1434577537</v>
      </c>
      <c r="E1817" s="10">
        <f t="shared" si="57"/>
        <v>42172.906678240739</v>
      </c>
    </row>
    <row r="1818" spans="1:5" x14ac:dyDescent="0.2">
      <c r="A1818">
        <v>1469473200</v>
      </c>
      <c r="B1818" s="10">
        <f t="shared" si="56"/>
        <v>42576.791666666672</v>
      </c>
      <c r="D1818">
        <v>1467061303</v>
      </c>
      <c r="E1818" s="10">
        <f t="shared" si="57"/>
        <v>42548.876192129625</v>
      </c>
    </row>
    <row r="1819" spans="1:5" x14ac:dyDescent="0.2">
      <c r="A1819">
        <v>1485759540</v>
      </c>
      <c r="B1819" s="10">
        <f t="shared" si="56"/>
        <v>42765.290972222225</v>
      </c>
      <c r="D1819">
        <v>1480607607</v>
      </c>
      <c r="E1819" s="10">
        <f t="shared" si="57"/>
        <v>42705.662118055552</v>
      </c>
    </row>
    <row r="1820" spans="1:5" x14ac:dyDescent="0.2">
      <c r="A1820">
        <v>1428035850</v>
      </c>
      <c r="B1820" s="10">
        <f t="shared" si="56"/>
        <v>42097.192708333328</v>
      </c>
      <c r="D1820">
        <v>1425447450</v>
      </c>
      <c r="E1820" s="10">
        <f t="shared" si="57"/>
        <v>42067.234375</v>
      </c>
    </row>
    <row r="1821" spans="1:5" x14ac:dyDescent="0.2">
      <c r="A1821">
        <v>1406743396</v>
      </c>
      <c r="B1821" s="10">
        <f t="shared" si="56"/>
        <v>41850.752268518518</v>
      </c>
      <c r="D1821">
        <v>1404151396</v>
      </c>
      <c r="E1821" s="10">
        <f t="shared" si="57"/>
        <v>41820.752268518518</v>
      </c>
    </row>
    <row r="1822" spans="1:5" x14ac:dyDescent="0.2">
      <c r="A1822">
        <v>1427850090</v>
      </c>
      <c r="B1822" s="10">
        <f t="shared" si="56"/>
        <v>42095.042708333334</v>
      </c>
      <c r="D1822">
        <v>1425261690</v>
      </c>
      <c r="E1822" s="10">
        <f t="shared" si="57"/>
        <v>42065.084374999999</v>
      </c>
    </row>
    <row r="1823" spans="1:5" x14ac:dyDescent="0.2">
      <c r="A1823">
        <v>1330760367</v>
      </c>
      <c r="B1823" s="10">
        <f t="shared" si="56"/>
        <v>40971.319062499999</v>
      </c>
      <c r="D1823">
        <v>1326872367</v>
      </c>
      <c r="E1823" s="10">
        <f t="shared" si="57"/>
        <v>40926.319062499999</v>
      </c>
    </row>
    <row r="1824" spans="1:5" x14ac:dyDescent="0.2">
      <c r="A1824">
        <v>1391194860</v>
      </c>
      <c r="B1824" s="10">
        <f t="shared" si="56"/>
        <v>41670.792361111111</v>
      </c>
      <c r="D1824">
        <v>1388084862</v>
      </c>
      <c r="E1824" s="10">
        <f t="shared" si="57"/>
        <v>41634.797013888892</v>
      </c>
    </row>
    <row r="1825" spans="1:5" x14ac:dyDescent="0.2">
      <c r="A1825">
        <v>1351095976</v>
      </c>
      <c r="B1825" s="10">
        <f t="shared" si="56"/>
        <v>41206.684907407405</v>
      </c>
      <c r="D1825">
        <v>1348503976</v>
      </c>
      <c r="E1825" s="10">
        <f t="shared" si="57"/>
        <v>41176.684907407405</v>
      </c>
    </row>
    <row r="1826" spans="1:5" x14ac:dyDescent="0.2">
      <c r="A1826">
        <v>1389146880</v>
      </c>
      <c r="B1826" s="10">
        <f t="shared" si="56"/>
        <v>41647.088888888888</v>
      </c>
      <c r="D1826">
        <v>1387403967</v>
      </c>
      <c r="E1826" s="10">
        <f t="shared" si="57"/>
        <v>41626.916284722218</v>
      </c>
    </row>
    <row r="1827" spans="1:5" x14ac:dyDescent="0.2">
      <c r="A1827">
        <v>1373572903</v>
      </c>
      <c r="B1827" s="10">
        <f t="shared" si="56"/>
        <v>41466.83452546296</v>
      </c>
      <c r="D1827">
        <v>1371585703</v>
      </c>
      <c r="E1827" s="10">
        <f t="shared" si="57"/>
        <v>41443.83452546296</v>
      </c>
    </row>
    <row r="1828" spans="1:5" x14ac:dyDescent="0.2">
      <c r="A1828">
        <v>1392675017</v>
      </c>
      <c r="B1828" s="10">
        <f t="shared" si="56"/>
        <v>41687.923807870371</v>
      </c>
      <c r="D1828">
        <v>1390083017</v>
      </c>
      <c r="E1828" s="10">
        <f t="shared" si="57"/>
        <v>41657.923807870371</v>
      </c>
    </row>
    <row r="1829" spans="1:5" x14ac:dyDescent="0.2">
      <c r="A1829">
        <v>1299138561</v>
      </c>
      <c r="B1829" s="10">
        <f t="shared" si="56"/>
        <v>40605.325937499998</v>
      </c>
      <c r="D1829">
        <v>1294818561</v>
      </c>
      <c r="E1829" s="10">
        <f t="shared" si="57"/>
        <v>40555.325937499998</v>
      </c>
    </row>
    <row r="1830" spans="1:5" x14ac:dyDescent="0.2">
      <c r="A1830">
        <v>1399672800</v>
      </c>
      <c r="B1830" s="10">
        <f t="shared" si="56"/>
        <v>41768.916666666664</v>
      </c>
      <c r="D1830">
        <v>1396906530</v>
      </c>
      <c r="E1830" s="10">
        <f t="shared" si="57"/>
        <v>41736.899652777778</v>
      </c>
    </row>
    <row r="1831" spans="1:5" x14ac:dyDescent="0.2">
      <c r="A1831">
        <v>1295647200</v>
      </c>
      <c r="B1831" s="10">
        <f t="shared" si="56"/>
        <v>40564.916666666664</v>
      </c>
      <c r="D1831">
        <v>1291428371</v>
      </c>
      <c r="E1831" s="10">
        <f t="shared" si="57"/>
        <v>40516.087627314817</v>
      </c>
    </row>
    <row r="1832" spans="1:5" x14ac:dyDescent="0.2">
      <c r="A1832">
        <v>1393259107</v>
      </c>
      <c r="B1832" s="10">
        <f t="shared" si="56"/>
        <v>41694.684108796297</v>
      </c>
      <c r="D1832">
        <v>1390667107</v>
      </c>
      <c r="E1832" s="10">
        <f t="shared" si="57"/>
        <v>41664.684108796297</v>
      </c>
    </row>
    <row r="1833" spans="1:5" x14ac:dyDescent="0.2">
      <c r="A1833">
        <v>1336866863</v>
      </c>
      <c r="B1833" s="10">
        <f t="shared" si="56"/>
        <v>41041.996099537035</v>
      </c>
      <c r="D1833">
        <v>1335570863</v>
      </c>
      <c r="E1833" s="10">
        <f t="shared" si="57"/>
        <v>41026.996099537035</v>
      </c>
    </row>
    <row r="1834" spans="1:5" x14ac:dyDescent="0.2">
      <c r="A1834">
        <v>1299243427</v>
      </c>
      <c r="B1834" s="10">
        <f t="shared" si="56"/>
        <v>40606.539664351854</v>
      </c>
      <c r="D1834">
        <v>1296651427</v>
      </c>
      <c r="E1834" s="10">
        <f t="shared" si="57"/>
        <v>40576.539664351854</v>
      </c>
    </row>
    <row r="1835" spans="1:5" x14ac:dyDescent="0.2">
      <c r="A1835">
        <v>1362211140</v>
      </c>
      <c r="B1835" s="10">
        <f t="shared" si="56"/>
        <v>41335.332638888889</v>
      </c>
      <c r="D1835">
        <v>1359421403</v>
      </c>
      <c r="E1835" s="10">
        <f t="shared" si="57"/>
        <v>41303.044016203705</v>
      </c>
    </row>
    <row r="1836" spans="1:5" x14ac:dyDescent="0.2">
      <c r="A1836">
        <v>1422140895</v>
      </c>
      <c r="B1836" s="10">
        <f t="shared" si="56"/>
        <v>42028.964062500003</v>
      </c>
      <c r="D1836">
        <v>1418684895</v>
      </c>
      <c r="E1836" s="10">
        <f t="shared" si="57"/>
        <v>41988.964062500003</v>
      </c>
    </row>
    <row r="1837" spans="1:5" x14ac:dyDescent="0.2">
      <c r="A1837">
        <v>1459439471</v>
      </c>
      <c r="B1837" s="10">
        <f t="shared" si="56"/>
        <v>42460.660543981481</v>
      </c>
      <c r="D1837">
        <v>1456851071</v>
      </c>
      <c r="E1837" s="10">
        <f t="shared" si="57"/>
        <v>42430.702210648145</v>
      </c>
    </row>
    <row r="1838" spans="1:5" x14ac:dyDescent="0.2">
      <c r="A1838">
        <v>1361129129</v>
      </c>
      <c r="B1838" s="10">
        <f t="shared" si="56"/>
        <v>41322.809363425928</v>
      </c>
      <c r="D1838">
        <v>1359660329</v>
      </c>
      <c r="E1838" s="10">
        <f t="shared" si="57"/>
        <v>41305.809363425928</v>
      </c>
    </row>
    <row r="1839" spans="1:5" x14ac:dyDescent="0.2">
      <c r="A1839">
        <v>1332029335</v>
      </c>
      <c r="B1839" s="10">
        <f t="shared" si="56"/>
        <v>40986.006192129629</v>
      </c>
      <c r="D1839">
        <v>1326848935</v>
      </c>
      <c r="E1839" s="10">
        <f t="shared" si="57"/>
        <v>40926.047858796301</v>
      </c>
    </row>
    <row r="1840" spans="1:5" x14ac:dyDescent="0.2">
      <c r="A1840">
        <v>1317438000</v>
      </c>
      <c r="B1840" s="10">
        <f t="shared" si="56"/>
        <v>40817.125</v>
      </c>
      <c r="D1840">
        <v>1314989557</v>
      </c>
      <c r="E1840" s="10">
        <f t="shared" si="57"/>
        <v>40788.786539351851</v>
      </c>
    </row>
    <row r="1841" spans="1:5" x14ac:dyDescent="0.2">
      <c r="A1841">
        <v>1475342382</v>
      </c>
      <c r="B1841" s="10">
        <f t="shared" si="56"/>
        <v>42644.722013888888</v>
      </c>
      <c r="D1841">
        <v>1472750382</v>
      </c>
      <c r="E1841" s="10">
        <f t="shared" si="57"/>
        <v>42614.722013888888</v>
      </c>
    </row>
    <row r="1842" spans="1:5" x14ac:dyDescent="0.2">
      <c r="A1842">
        <v>1367902740</v>
      </c>
      <c r="B1842" s="10">
        <f t="shared" si="56"/>
        <v>41401.207638888889</v>
      </c>
      <c r="D1842">
        <v>1366251510</v>
      </c>
      <c r="E1842" s="10">
        <f t="shared" si="57"/>
        <v>41382.096180555556</v>
      </c>
    </row>
    <row r="1843" spans="1:5" x14ac:dyDescent="0.2">
      <c r="A1843">
        <v>1400561940</v>
      </c>
      <c r="B1843" s="10">
        <f t="shared" si="56"/>
        <v>41779.207638888889</v>
      </c>
      <c r="D1843">
        <v>1397679445</v>
      </c>
      <c r="E1843" s="10">
        <f t="shared" si="57"/>
        <v>41745.84542824074</v>
      </c>
    </row>
    <row r="1844" spans="1:5" x14ac:dyDescent="0.2">
      <c r="A1844">
        <v>1425275940</v>
      </c>
      <c r="B1844" s="10">
        <f t="shared" si="56"/>
        <v>42065.249305555553</v>
      </c>
      <c r="D1844">
        <v>1422371381</v>
      </c>
      <c r="E1844" s="10">
        <f t="shared" si="57"/>
        <v>42031.631724537037</v>
      </c>
    </row>
    <row r="1845" spans="1:5" x14ac:dyDescent="0.2">
      <c r="A1845">
        <v>1298245954</v>
      </c>
      <c r="B1845" s="10">
        <f t="shared" si="56"/>
        <v>40594.994837962964</v>
      </c>
      <c r="D1845">
        <v>1295653954</v>
      </c>
      <c r="E1845" s="10">
        <f t="shared" si="57"/>
        <v>40564.994837962964</v>
      </c>
    </row>
    <row r="1846" spans="1:5" x14ac:dyDescent="0.2">
      <c r="A1846">
        <v>1307761200</v>
      </c>
      <c r="B1846" s="10">
        <f t="shared" si="56"/>
        <v>40705.125</v>
      </c>
      <c r="D1846">
        <v>1304464914</v>
      </c>
      <c r="E1846" s="10">
        <f t="shared" si="57"/>
        <v>40666.973541666666</v>
      </c>
    </row>
    <row r="1847" spans="1:5" x14ac:dyDescent="0.2">
      <c r="A1847">
        <v>1466139300</v>
      </c>
      <c r="B1847" s="10">
        <f t="shared" si="56"/>
        <v>42538.204861111109</v>
      </c>
      <c r="D1847">
        <v>1464854398</v>
      </c>
      <c r="E1847" s="10">
        <f t="shared" si="57"/>
        <v>42523.333310185189</v>
      </c>
    </row>
    <row r="1848" spans="1:5" x14ac:dyDescent="0.2">
      <c r="A1848">
        <v>1355585777</v>
      </c>
      <c r="B1848" s="10">
        <f t="shared" si="56"/>
        <v>41258.650196759263</v>
      </c>
      <c r="D1848">
        <v>1352993777</v>
      </c>
      <c r="E1848" s="10">
        <f t="shared" si="57"/>
        <v>41228.650196759263</v>
      </c>
    </row>
    <row r="1849" spans="1:5" x14ac:dyDescent="0.2">
      <c r="A1849">
        <v>1429594832</v>
      </c>
      <c r="B1849" s="10">
        <f t="shared" si="56"/>
        <v>42115.236481481479</v>
      </c>
      <c r="D1849">
        <v>1427780432</v>
      </c>
      <c r="E1849" s="10">
        <f t="shared" si="57"/>
        <v>42094.236481481479</v>
      </c>
    </row>
    <row r="1850" spans="1:5" x14ac:dyDescent="0.2">
      <c r="A1850">
        <v>1312095540</v>
      </c>
      <c r="B1850" s="10">
        <f t="shared" si="56"/>
        <v>40755.290972222225</v>
      </c>
      <c r="D1850">
        <v>1306608888</v>
      </c>
      <c r="E1850" s="10">
        <f t="shared" si="57"/>
        <v>40691.788055555553</v>
      </c>
    </row>
    <row r="1851" spans="1:5" x14ac:dyDescent="0.2">
      <c r="A1851">
        <v>1350505059</v>
      </c>
      <c r="B1851" s="10">
        <f t="shared" si="56"/>
        <v>41199.845590277779</v>
      </c>
      <c r="D1851">
        <v>1347913059</v>
      </c>
      <c r="E1851" s="10">
        <f t="shared" si="57"/>
        <v>41169.845590277779</v>
      </c>
    </row>
    <row r="1852" spans="1:5" x14ac:dyDescent="0.2">
      <c r="A1852">
        <v>1405033300</v>
      </c>
      <c r="B1852" s="10">
        <f t="shared" si="56"/>
        <v>41830.959490740745</v>
      </c>
      <c r="D1852">
        <v>1402441300</v>
      </c>
      <c r="E1852" s="10">
        <f t="shared" si="57"/>
        <v>41800.959490740745</v>
      </c>
    </row>
    <row r="1853" spans="1:5" x14ac:dyDescent="0.2">
      <c r="A1853">
        <v>1406509200</v>
      </c>
      <c r="B1853" s="10">
        <f t="shared" si="56"/>
        <v>41848.041666666664</v>
      </c>
      <c r="D1853">
        <v>1404769538</v>
      </c>
      <c r="E1853" s="10">
        <f t="shared" si="57"/>
        <v>41827.906689814816</v>
      </c>
    </row>
    <row r="1854" spans="1:5" x14ac:dyDescent="0.2">
      <c r="A1854">
        <v>1429920000</v>
      </c>
      <c r="B1854" s="10">
        <f t="shared" si="56"/>
        <v>42119</v>
      </c>
      <c r="D1854">
        <v>1426703452</v>
      </c>
      <c r="E1854" s="10">
        <f t="shared" si="57"/>
        <v>42081.77143518519</v>
      </c>
    </row>
    <row r="1855" spans="1:5" x14ac:dyDescent="0.2">
      <c r="A1855">
        <v>1352860017</v>
      </c>
      <c r="B1855" s="10">
        <f t="shared" si="56"/>
        <v>41227.102048611108</v>
      </c>
      <c r="D1855">
        <v>1348536417</v>
      </c>
      <c r="E1855" s="10">
        <f t="shared" si="57"/>
        <v>41177.060381944444</v>
      </c>
    </row>
    <row r="1856" spans="1:5" x14ac:dyDescent="0.2">
      <c r="A1856">
        <v>1369355437</v>
      </c>
      <c r="B1856" s="10">
        <f t="shared" si="56"/>
        <v>41418.021261574075</v>
      </c>
      <c r="D1856">
        <v>1366763437</v>
      </c>
      <c r="E1856" s="10">
        <f t="shared" si="57"/>
        <v>41388.021261574075</v>
      </c>
    </row>
    <row r="1857" spans="1:5" x14ac:dyDescent="0.2">
      <c r="A1857">
        <v>1389012940</v>
      </c>
      <c r="B1857" s="10">
        <f t="shared" si="56"/>
        <v>41645.538657407407</v>
      </c>
      <c r="D1857">
        <v>1385124940</v>
      </c>
      <c r="E1857" s="10">
        <f t="shared" si="57"/>
        <v>41600.538657407407</v>
      </c>
    </row>
    <row r="1858" spans="1:5" x14ac:dyDescent="0.2">
      <c r="A1858">
        <v>1405715472</v>
      </c>
      <c r="B1858" s="10">
        <f t="shared" si="56"/>
        <v>41838.854999999996</v>
      </c>
      <c r="D1858">
        <v>1403901072</v>
      </c>
      <c r="E1858" s="10">
        <f t="shared" si="57"/>
        <v>41817.854999999996</v>
      </c>
    </row>
    <row r="1859" spans="1:5" x14ac:dyDescent="0.2">
      <c r="A1859">
        <v>1410546413</v>
      </c>
      <c r="B1859" s="10">
        <f t="shared" ref="B1859:B1922" si="58">(A1859/86400)+25569</f>
        <v>41894.76866898148</v>
      </c>
      <c r="D1859">
        <v>1407954413</v>
      </c>
      <c r="E1859" s="10">
        <f t="shared" ref="E1859:E1922" si="59">(D1859/86400) + 25569</f>
        <v>41864.76866898148</v>
      </c>
    </row>
    <row r="1860" spans="1:5" x14ac:dyDescent="0.2">
      <c r="A1860">
        <v>1324014521</v>
      </c>
      <c r="B1860" s="10">
        <f t="shared" si="58"/>
        <v>40893.242141203707</v>
      </c>
      <c r="D1860">
        <v>1318826921</v>
      </c>
      <c r="E1860" s="10">
        <f t="shared" si="59"/>
        <v>40833.200474537036</v>
      </c>
    </row>
    <row r="1861" spans="1:5" x14ac:dyDescent="0.2">
      <c r="A1861">
        <v>1316716129</v>
      </c>
      <c r="B1861" s="10">
        <f t="shared" si="58"/>
        <v>40808.770011574074</v>
      </c>
      <c r="D1861">
        <v>1314124129</v>
      </c>
      <c r="E1861" s="10">
        <f t="shared" si="59"/>
        <v>40778.770011574074</v>
      </c>
    </row>
    <row r="1862" spans="1:5" x14ac:dyDescent="0.2">
      <c r="A1862">
        <v>1391706084</v>
      </c>
      <c r="B1862" s="10">
        <f t="shared" si="58"/>
        <v>41676.70930555556</v>
      </c>
      <c r="D1862">
        <v>1389891684</v>
      </c>
      <c r="E1862" s="10">
        <f t="shared" si="59"/>
        <v>41655.70930555556</v>
      </c>
    </row>
    <row r="1863" spans="1:5" x14ac:dyDescent="0.2">
      <c r="A1863">
        <v>1422256341</v>
      </c>
      <c r="B1863" s="10">
        <f t="shared" si="58"/>
        <v>42030.300243055557</v>
      </c>
      <c r="D1863">
        <v>1419664341</v>
      </c>
      <c r="E1863" s="10">
        <f t="shared" si="59"/>
        <v>42000.300243055557</v>
      </c>
    </row>
    <row r="1864" spans="1:5" x14ac:dyDescent="0.2">
      <c r="A1864">
        <v>1488958200</v>
      </c>
      <c r="B1864" s="10">
        <f t="shared" si="58"/>
        <v>42802.3125</v>
      </c>
      <c r="D1864">
        <v>1484912974</v>
      </c>
      <c r="E1864" s="10">
        <f t="shared" si="59"/>
        <v>42755.492754629631</v>
      </c>
    </row>
    <row r="1865" spans="1:5" x14ac:dyDescent="0.2">
      <c r="A1865">
        <v>1402600085</v>
      </c>
      <c r="B1865" s="10">
        <f t="shared" si="58"/>
        <v>41802.797280092593</v>
      </c>
      <c r="D1865">
        <v>1400008085</v>
      </c>
      <c r="E1865" s="10">
        <f t="shared" si="59"/>
        <v>41772.797280092593</v>
      </c>
    </row>
    <row r="1866" spans="1:5" x14ac:dyDescent="0.2">
      <c r="A1866">
        <v>1399223500</v>
      </c>
      <c r="B1866" s="10">
        <f t="shared" si="58"/>
        <v>41763.716435185182</v>
      </c>
      <c r="D1866">
        <v>1396631500</v>
      </c>
      <c r="E1866" s="10">
        <f t="shared" si="59"/>
        <v>41733.716435185182</v>
      </c>
    </row>
    <row r="1867" spans="1:5" x14ac:dyDescent="0.2">
      <c r="A1867">
        <v>1478425747</v>
      </c>
      <c r="B1867" s="10">
        <f t="shared" si="58"/>
        <v>42680.409108796295</v>
      </c>
      <c r="D1867">
        <v>1475398147</v>
      </c>
      <c r="E1867" s="10">
        <f t="shared" si="59"/>
        <v>42645.367442129631</v>
      </c>
    </row>
    <row r="1868" spans="1:5" x14ac:dyDescent="0.2">
      <c r="A1868">
        <v>1488340800</v>
      </c>
      <c r="B1868" s="10">
        <f t="shared" si="58"/>
        <v>42795.166666666672</v>
      </c>
      <c r="D1868">
        <v>1483768497</v>
      </c>
      <c r="E1868" s="10">
        <f t="shared" si="59"/>
        <v>42742.246493055558</v>
      </c>
    </row>
    <row r="1869" spans="1:5" x14ac:dyDescent="0.2">
      <c r="A1869">
        <v>1478383912</v>
      </c>
      <c r="B1869" s="10">
        <f t="shared" si="58"/>
        <v>42679.924907407403</v>
      </c>
      <c r="D1869">
        <v>1475791912</v>
      </c>
      <c r="E1869" s="10">
        <f t="shared" si="59"/>
        <v>42649.924907407403</v>
      </c>
    </row>
    <row r="1870" spans="1:5" x14ac:dyDescent="0.2">
      <c r="A1870">
        <v>1450166340</v>
      </c>
      <c r="B1870" s="10">
        <f t="shared" si="58"/>
        <v>42353.332638888889</v>
      </c>
      <c r="D1870">
        <v>1448044925</v>
      </c>
      <c r="E1870" s="10">
        <f t="shared" si="59"/>
        <v>42328.779224537036</v>
      </c>
    </row>
    <row r="1871" spans="1:5" x14ac:dyDescent="0.2">
      <c r="A1871">
        <v>1483488249</v>
      </c>
      <c r="B1871" s="10">
        <f t="shared" si="58"/>
        <v>42739.002881944441</v>
      </c>
      <c r="D1871">
        <v>1480896249</v>
      </c>
      <c r="E1871" s="10">
        <f t="shared" si="59"/>
        <v>42709.002881944441</v>
      </c>
    </row>
    <row r="1872" spans="1:5" x14ac:dyDescent="0.2">
      <c r="A1872">
        <v>1454213820</v>
      </c>
      <c r="B1872" s="10">
        <f t="shared" si="58"/>
        <v>42400.178472222222</v>
      </c>
      <c r="D1872">
        <v>1451723535</v>
      </c>
      <c r="E1872" s="10">
        <f t="shared" si="59"/>
        <v>42371.355729166666</v>
      </c>
    </row>
    <row r="1873" spans="1:5" x14ac:dyDescent="0.2">
      <c r="A1873">
        <v>1416512901</v>
      </c>
      <c r="B1873" s="10">
        <f t="shared" si="58"/>
        <v>41963.825243055559</v>
      </c>
      <c r="D1873">
        <v>1413053301</v>
      </c>
      <c r="E1873" s="10">
        <f t="shared" si="59"/>
        <v>41923.783576388887</v>
      </c>
    </row>
    <row r="1874" spans="1:5" x14ac:dyDescent="0.2">
      <c r="A1874">
        <v>1435633602</v>
      </c>
      <c r="B1874" s="10">
        <f t="shared" si="58"/>
        <v>42185.129652777774</v>
      </c>
      <c r="D1874">
        <v>1433041602</v>
      </c>
      <c r="E1874" s="10">
        <f t="shared" si="59"/>
        <v>42155.129652777774</v>
      </c>
    </row>
    <row r="1875" spans="1:5" x14ac:dyDescent="0.2">
      <c r="A1875">
        <v>1436373900</v>
      </c>
      <c r="B1875" s="10">
        <f t="shared" si="58"/>
        <v>42193.697916666672</v>
      </c>
      <c r="D1875">
        <v>1433861210</v>
      </c>
      <c r="E1875" s="10">
        <f t="shared" si="59"/>
        <v>42164.615856481483</v>
      </c>
    </row>
    <row r="1876" spans="1:5" x14ac:dyDescent="0.2">
      <c r="A1876">
        <v>1467155733</v>
      </c>
      <c r="B1876" s="10">
        <f t="shared" si="58"/>
        <v>42549.969131944439</v>
      </c>
      <c r="D1876">
        <v>1465427733</v>
      </c>
      <c r="E1876" s="10">
        <f t="shared" si="59"/>
        <v>42529.969131944439</v>
      </c>
    </row>
    <row r="1877" spans="1:5" x14ac:dyDescent="0.2">
      <c r="A1877">
        <v>1470519308</v>
      </c>
      <c r="B1877" s="10">
        <f t="shared" si="58"/>
        <v>42588.899398148147</v>
      </c>
      <c r="D1877">
        <v>1465335308</v>
      </c>
      <c r="E1877" s="10">
        <f t="shared" si="59"/>
        <v>42528.899398148147</v>
      </c>
    </row>
    <row r="1878" spans="1:5" x14ac:dyDescent="0.2">
      <c r="A1878">
        <v>1402901405</v>
      </c>
      <c r="B1878" s="10">
        <f t="shared" si="58"/>
        <v>41806.284780092596</v>
      </c>
      <c r="D1878">
        <v>1400309405</v>
      </c>
      <c r="E1878" s="10">
        <f t="shared" si="59"/>
        <v>41776.284780092596</v>
      </c>
    </row>
    <row r="1879" spans="1:5" x14ac:dyDescent="0.2">
      <c r="A1879">
        <v>1425170525</v>
      </c>
      <c r="B1879" s="10">
        <f t="shared" si="58"/>
        <v>42064.029224537036</v>
      </c>
      <c r="D1879">
        <v>1422664925</v>
      </c>
      <c r="E1879" s="10">
        <f t="shared" si="59"/>
        <v>42035.029224537036</v>
      </c>
    </row>
    <row r="1880" spans="1:5" x14ac:dyDescent="0.2">
      <c r="A1880">
        <v>1402618355</v>
      </c>
      <c r="B1880" s="10">
        <f t="shared" si="58"/>
        <v>41803.008738425924</v>
      </c>
      <c r="D1880">
        <v>1400026355</v>
      </c>
      <c r="E1880" s="10">
        <f t="shared" si="59"/>
        <v>41773.008738425924</v>
      </c>
    </row>
    <row r="1881" spans="1:5" x14ac:dyDescent="0.2">
      <c r="A1881">
        <v>1457966129</v>
      </c>
      <c r="B1881" s="10">
        <f t="shared" si="58"/>
        <v>42443.607974537037</v>
      </c>
      <c r="D1881">
        <v>1455377729</v>
      </c>
      <c r="E1881" s="10">
        <f t="shared" si="59"/>
        <v>42413.649641203709</v>
      </c>
    </row>
    <row r="1882" spans="1:5" x14ac:dyDescent="0.2">
      <c r="A1882">
        <v>1459341380</v>
      </c>
      <c r="B1882" s="10">
        <f t="shared" si="58"/>
        <v>42459.525231481486</v>
      </c>
      <c r="D1882">
        <v>1456839380</v>
      </c>
      <c r="E1882" s="10">
        <f t="shared" si="59"/>
        <v>42430.566898148143</v>
      </c>
    </row>
    <row r="1883" spans="1:5" x14ac:dyDescent="0.2">
      <c r="A1883">
        <v>1425955189</v>
      </c>
      <c r="B1883" s="10">
        <f t="shared" si="58"/>
        <v>42073.110983796301</v>
      </c>
      <c r="D1883">
        <v>1423366789</v>
      </c>
      <c r="E1883" s="10">
        <f t="shared" si="59"/>
        <v>42043.152650462958</v>
      </c>
    </row>
    <row r="1884" spans="1:5" x14ac:dyDescent="0.2">
      <c r="A1884">
        <v>1341964080</v>
      </c>
      <c r="B1884" s="10">
        <f t="shared" si="58"/>
        <v>41100.991666666669</v>
      </c>
      <c r="D1884">
        <v>1339109212</v>
      </c>
      <c r="E1884" s="10">
        <f t="shared" si="59"/>
        <v>41067.949212962965</v>
      </c>
    </row>
    <row r="1885" spans="1:5" x14ac:dyDescent="0.2">
      <c r="A1885">
        <v>1333921508</v>
      </c>
      <c r="B1885" s="10">
        <f t="shared" si="58"/>
        <v>41007.906342592592</v>
      </c>
      <c r="D1885">
        <v>1331333108</v>
      </c>
      <c r="E1885" s="10">
        <f t="shared" si="59"/>
        <v>40977.948009259257</v>
      </c>
    </row>
    <row r="1886" spans="1:5" x14ac:dyDescent="0.2">
      <c r="A1886">
        <v>1354017600</v>
      </c>
      <c r="B1886" s="10">
        <f t="shared" si="58"/>
        <v>41240.5</v>
      </c>
      <c r="D1886">
        <v>1350967535</v>
      </c>
      <c r="E1886" s="10">
        <f t="shared" si="59"/>
        <v>41205.198321759257</v>
      </c>
    </row>
    <row r="1887" spans="1:5" x14ac:dyDescent="0.2">
      <c r="A1887">
        <v>1344636000</v>
      </c>
      <c r="B1887" s="10">
        <f t="shared" si="58"/>
        <v>41131.916666666664</v>
      </c>
      <c r="D1887">
        <v>1341800110</v>
      </c>
      <c r="E1887" s="10">
        <f t="shared" si="59"/>
        <v>41099.093865740739</v>
      </c>
    </row>
    <row r="1888" spans="1:5" x14ac:dyDescent="0.2">
      <c r="A1888">
        <v>1415832338</v>
      </c>
      <c r="B1888" s="10">
        <f t="shared" si="58"/>
        <v>41955.94835648148</v>
      </c>
      <c r="D1888">
        <v>1413236738</v>
      </c>
      <c r="E1888" s="10">
        <f t="shared" si="59"/>
        <v>41925.906689814816</v>
      </c>
    </row>
    <row r="1889" spans="1:5" x14ac:dyDescent="0.2">
      <c r="A1889">
        <v>1449178200</v>
      </c>
      <c r="B1889" s="10">
        <f t="shared" si="58"/>
        <v>42341.895833333328</v>
      </c>
      <c r="D1889">
        <v>1447614732</v>
      </c>
      <c r="E1889" s="10">
        <f t="shared" si="59"/>
        <v>42323.800138888888</v>
      </c>
    </row>
    <row r="1890" spans="1:5" x14ac:dyDescent="0.2">
      <c r="A1890">
        <v>1275368340</v>
      </c>
      <c r="B1890" s="10">
        <f t="shared" si="58"/>
        <v>40330.207638888889</v>
      </c>
      <c r="D1890">
        <v>1272692732</v>
      </c>
      <c r="E1890" s="10">
        <f t="shared" si="59"/>
        <v>40299.239953703705</v>
      </c>
    </row>
    <row r="1891" spans="1:5" x14ac:dyDescent="0.2">
      <c r="A1891">
        <v>1363024946</v>
      </c>
      <c r="B1891" s="10">
        <f t="shared" si="58"/>
        <v>41344.751689814817</v>
      </c>
      <c r="D1891">
        <v>1359140546</v>
      </c>
      <c r="E1891" s="10">
        <f t="shared" si="59"/>
        <v>41299.793356481481</v>
      </c>
    </row>
    <row r="1892" spans="1:5" x14ac:dyDescent="0.2">
      <c r="A1892">
        <v>1355597528</v>
      </c>
      <c r="B1892" s="10">
        <f t="shared" si="58"/>
        <v>41258.786203703705</v>
      </c>
      <c r="D1892">
        <v>1353005528</v>
      </c>
      <c r="E1892" s="10">
        <f t="shared" si="59"/>
        <v>41228.786203703705</v>
      </c>
    </row>
    <row r="1893" spans="1:5" x14ac:dyDescent="0.2">
      <c r="A1893">
        <v>1279778400</v>
      </c>
      <c r="B1893" s="10">
        <f t="shared" si="58"/>
        <v>40381.25</v>
      </c>
      <c r="D1893">
        <v>1275851354</v>
      </c>
      <c r="E1893" s="10">
        <f t="shared" si="59"/>
        <v>40335.798078703701</v>
      </c>
    </row>
    <row r="1894" spans="1:5" x14ac:dyDescent="0.2">
      <c r="A1894">
        <v>1307459881</v>
      </c>
      <c r="B1894" s="10">
        <f t="shared" si="58"/>
        <v>40701.637511574074</v>
      </c>
      <c r="D1894">
        <v>1304867881</v>
      </c>
      <c r="E1894" s="10">
        <f t="shared" si="59"/>
        <v>40671.637511574074</v>
      </c>
    </row>
    <row r="1895" spans="1:5" x14ac:dyDescent="0.2">
      <c r="A1895">
        <v>1302926340</v>
      </c>
      <c r="B1895" s="10">
        <f t="shared" si="58"/>
        <v>40649.165972222225</v>
      </c>
      <c r="D1895">
        <v>1301524585</v>
      </c>
      <c r="E1895" s="10">
        <f t="shared" si="59"/>
        <v>40632.94195601852</v>
      </c>
    </row>
    <row r="1896" spans="1:5" x14ac:dyDescent="0.2">
      <c r="A1896">
        <v>1329082983</v>
      </c>
      <c r="B1896" s="10">
        <f t="shared" si="58"/>
        <v>40951.90489583333</v>
      </c>
      <c r="D1896">
        <v>1326404583</v>
      </c>
      <c r="E1896" s="10">
        <f t="shared" si="59"/>
        <v>40920.90489583333</v>
      </c>
    </row>
    <row r="1897" spans="1:5" x14ac:dyDescent="0.2">
      <c r="A1897">
        <v>1445363722</v>
      </c>
      <c r="B1897" s="10">
        <f t="shared" si="58"/>
        <v>42297.746782407412</v>
      </c>
      <c r="D1897">
        <v>1442771722</v>
      </c>
      <c r="E1897" s="10">
        <f t="shared" si="59"/>
        <v>42267.746782407412</v>
      </c>
    </row>
    <row r="1898" spans="1:5" x14ac:dyDescent="0.2">
      <c r="A1898">
        <v>1334250165</v>
      </c>
      <c r="B1898" s="10">
        <f t="shared" si="58"/>
        <v>41011.710243055553</v>
      </c>
      <c r="D1898">
        <v>1331658165</v>
      </c>
      <c r="E1898" s="10">
        <f t="shared" si="59"/>
        <v>40981.710243055553</v>
      </c>
    </row>
    <row r="1899" spans="1:5" x14ac:dyDescent="0.2">
      <c r="A1899">
        <v>1393966800</v>
      </c>
      <c r="B1899" s="10">
        <f t="shared" si="58"/>
        <v>41702.875</v>
      </c>
      <c r="D1899">
        <v>1392040806</v>
      </c>
      <c r="E1899" s="10">
        <f t="shared" si="59"/>
        <v>41680.583402777775</v>
      </c>
    </row>
    <row r="1900" spans="1:5" x14ac:dyDescent="0.2">
      <c r="A1900">
        <v>1454349600</v>
      </c>
      <c r="B1900" s="10">
        <f t="shared" si="58"/>
        <v>42401.75</v>
      </c>
      <c r="D1900">
        <v>1451277473</v>
      </c>
      <c r="E1900" s="10">
        <f t="shared" si="59"/>
        <v>42366.192974537036</v>
      </c>
    </row>
    <row r="1901" spans="1:5" x14ac:dyDescent="0.2">
      <c r="A1901">
        <v>1427319366</v>
      </c>
      <c r="B1901" s="10">
        <f t="shared" si="58"/>
        <v>42088.90006944444</v>
      </c>
      <c r="D1901">
        <v>1424730966</v>
      </c>
      <c r="E1901" s="10">
        <f t="shared" si="59"/>
        <v>42058.941736111112</v>
      </c>
    </row>
    <row r="1902" spans="1:5" x14ac:dyDescent="0.2">
      <c r="A1902">
        <v>1349517540</v>
      </c>
      <c r="B1902" s="10">
        <f t="shared" si="58"/>
        <v>41188.415972222225</v>
      </c>
      <c r="D1902">
        <v>1347137731</v>
      </c>
      <c r="E1902" s="10">
        <f t="shared" si="59"/>
        <v>41160.871886574074</v>
      </c>
    </row>
    <row r="1903" spans="1:5" x14ac:dyDescent="0.2">
      <c r="A1903">
        <v>1432299600</v>
      </c>
      <c r="B1903" s="10">
        <f t="shared" si="58"/>
        <v>42146.541666666672</v>
      </c>
      <c r="D1903">
        <v>1429707729</v>
      </c>
      <c r="E1903" s="10">
        <f t="shared" si="59"/>
        <v>42116.54315972222</v>
      </c>
    </row>
    <row r="1904" spans="1:5" x14ac:dyDescent="0.2">
      <c r="A1904">
        <v>1425495447</v>
      </c>
      <c r="B1904" s="10">
        <f t="shared" si="58"/>
        <v>42067.789895833332</v>
      </c>
      <c r="D1904">
        <v>1422903447</v>
      </c>
      <c r="E1904" s="10">
        <f t="shared" si="59"/>
        <v>42037.789895833332</v>
      </c>
    </row>
    <row r="1905" spans="1:5" x14ac:dyDescent="0.2">
      <c r="A1905">
        <v>1485541791</v>
      </c>
      <c r="B1905" s="10">
        <f t="shared" si="58"/>
        <v>42762.770729166667</v>
      </c>
      <c r="D1905">
        <v>1480357791</v>
      </c>
      <c r="E1905" s="10">
        <f t="shared" si="59"/>
        <v>42702.770729166667</v>
      </c>
    </row>
    <row r="1906" spans="1:5" x14ac:dyDescent="0.2">
      <c r="A1906">
        <v>1451752021</v>
      </c>
      <c r="B1906" s="10">
        <f t="shared" si="58"/>
        <v>42371.685428240744</v>
      </c>
      <c r="D1906">
        <v>1447864021</v>
      </c>
      <c r="E1906" s="10">
        <f t="shared" si="59"/>
        <v>42326.685428240744</v>
      </c>
    </row>
    <row r="1907" spans="1:5" x14ac:dyDescent="0.2">
      <c r="A1907">
        <v>1410127994</v>
      </c>
      <c r="B1907" s="10">
        <f t="shared" si="58"/>
        <v>41889.925856481481</v>
      </c>
      <c r="D1907">
        <v>1407535994</v>
      </c>
      <c r="E1907" s="10">
        <f t="shared" si="59"/>
        <v>41859.925856481481</v>
      </c>
    </row>
    <row r="1908" spans="1:5" x14ac:dyDescent="0.2">
      <c r="A1908">
        <v>1466697983</v>
      </c>
      <c r="B1908" s="10">
        <f t="shared" si="58"/>
        <v>42544.671099537038</v>
      </c>
      <c r="D1908">
        <v>1464105983</v>
      </c>
      <c r="E1908" s="10">
        <f t="shared" si="59"/>
        <v>42514.671099537038</v>
      </c>
    </row>
    <row r="1909" spans="1:5" x14ac:dyDescent="0.2">
      <c r="A1909">
        <v>1400853925</v>
      </c>
      <c r="B1909" s="10">
        <f t="shared" si="58"/>
        <v>41782.587094907409</v>
      </c>
      <c r="D1909">
        <v>1399557925</v>
      </c>
      <c r="E1909" s="10">
        <f t="shared" si="59"/>
        <v>41767.587094907409</v>
      </c>
    </row>
    <row r="1910" spans="1:5" x14ac:dyDescent="0.2">
      <c r="A1910">
        <v>1483048900</v>
      </c>
      <c r="B1910" s="10">
        <f t="shared" si="58"/>
        <v>42733.917824074073</v>
      </c>
      <c r="D1910">
        <v>1480456900</v>
      </c>
      <c r="E1910" s="10">
        <f t="shared" si="59"/>
        <v>42703.917824074073</v>
      </c>
    </row>
    <row r="1911" spans="1:5" x14ac:dyDescent="0.2">
      <c r="A1911">
        <v>1414059479</v>
      </c>
      <c r="B1911" s="10">
        <f t="shared" si="58"/>
        <v>41935.429155092592</v>
      </c>
      <c r="D1911">
        <v>1411467479</v>
      </c>
      <c r="E1911" s="10">
        <f t="shared" si="59"/>
        <v>41905.429155092592</v>
      </c>
    </row>
    <row r="1912" spans="1:5" x14ac:dyDescent="0.2">
      <c r="A1912">
        <v>1446331500</v>
      </c>
      <c r="B1912" s="10">
        <f t="shared" si="58"/>
        <v>42308.947916666672</v>
      </c>
      <c r="D1912">
        <v>1442531217</v>
      </c>
      <c r="E1912" s="10">
        <f t="shared" si="59"/>
        <v>42264.963159722218</v>
      </c>
    </row>
    <row r="1913" spans="1:5" x14ac:dyDescent="0.2">
      <c r="A1913">
        <v>1407545334</v>
      </c>
      <c r="B1913" s="10">
        <f t="shared" si="58"/>
        <v>41860.033958333333</v>
      </c>
      <c r="D1913">
        <v>1404953334</v>
      </c>
      <c r="E1913" s="10">
        <f t="shared" si="59"/>
        <v>41830.033958333333</v>
      </c>
    </row>
    <row r="1914" spans="1:5" x14ac:dyDescent="0.2">
      <c r="A1914">
        <v>1433395560</v>
      </c>
      <c r="B1914" s="10">
        <f t="shared" si="58"/>
        <v>42159.226388888885</v>
      </c>
      <c r="D1914">
        <v>1430803560</v>
      </c>
      <c r="E1914" s="10">
        <f t="shared" si="59"/>
        <v>42129.226388888885</v>
      </c>
    </row>
    <row r="1915" spans="1:5" x14ac:dyDescent="0.2">
      <c r="A1915">
        <v>1412770578</v>
      </c>
      <c r="B1915" s="10">
        <f t="shared" si="58"/>
        <v>41920.511319444442</v>
      </c>
      <c r="D1915">
        <v>1410178578</v>
      </c>
      <c r="E1915" s="10">
        <f t="shared" si="59"/>
        <v>41890.511319444442</v>
      </c>
    </row>
    <row r="1916" spans="1:5" x14ac:dyDescent="0.2">
      <c r="A1916">
        <v>1414814340</v>
      </c>
      <c r="B1916" s="10">
        <f t="shared" si="58"/>
        <v>41944.165972222225</v>
      </c>
      <c r="D1916">
        <v>1413519073</v>
      </c>
      <c r="E1916" s="10">
        <f t="shared" si="59"/>
        <v>41929.174456018518</v>
      </c>
    </row>
    <row r="1917" spans="1:5" x14ac:dyDescent="0.2">
      <c r="A1917">
        <v>1409620222</v>
      </c>
      <c r="B1917" s="10">
        <f t="shared" si="58"/>
        <v>41884.04886574074</v>
      </c>
      <c r="D1917">
        <v>1407892222</v>
      </c>
      <c r="E1917" s="10">
        <f t="shared" si="59"/>
        <v>41864.04886574074</v>
      </c>
    </row>
    <row r="1918" spans="1:5" x14ac:dyDescent="0.2">
      <c r="A1918">
        <v>1478542375</v>
      </c>
      <c r="B1918" s="10">
        <f t="shared" si="58"/>
        <v>42681.758969907409</v>
      </c>
      <c r="D1918">
        <v>1476378775</v>
      </c>
      <c r="E1918" s="10">
        <f t="shared" si="59"/>
        <v>42656.717303240745</v>
      </c>
    </row>
    <row r="1919" spans="1:5" x14ac:dyDescent="0.2">
      <c r="A1919">
        <v>1486708133</v>
      </c>
      <c r="B1919" s="10">
        <f t="shared" si="58"/>
        <v>42776.270057870366</v>
      </c>
      <c r="D1919">
        <v>1484116133</v>
      </c>
      <c r="E1919" s="10">
        <f t="shared" si="59"/>
        <v>42746.270057870366</v>
      </c>
    </row>
    <row r="1920" spans="1:5" x14ac:dyDescent="0.2">
      <c r="A1920">
        <v>1407869851</v>
      </c>
      <c r="B1920" s="10">
        <f t="shared" si="58"/>
        <v>41863.789942129632</v>
      </c>
      <c r="D1920">
        <v>1404845851</v>
      </c>
      <c r="E1920" s="10">
        <f t="shared" si="59"/>
        <v>41828.789942129632</v>
      </c>
    </row>
    <row r="1921" spans="1:5" x14ac:dyDescent="0.2">
      <c r="A1921">
        <v>1432069249</v>
      </c>
      <c r="B1921" s="10">
        <f t="shared" si="58"/>
        <v>42143.875567129631</v>
      </c>
      <c r="D1921">
        <v>1429477249</v>
      </c>
      <c r="E1921" s="10">
        <f t="shared" si="59"/>
        <v>42113.875567129631</v>
      </c>
    </row>
    <row r="1922" spans="1:5" x14ac:dyDescent="0.2">
      <c r="A1922">
        <v>1445468400</v>
      </c>
      <c r="B1922" s="10">
        <f t="shared" si="58"/>
        <v>42298.958333333328</v>
      </c>
      <c r="D1922">
        <v>1443042061</v>
      </c>
      <c r="E1922" s="10">
        <f t="shared" si="59"/>
        <v>42270.875706018516</v>
      </c>
    </row>
    <row r="1923" spans="1:5" x14ac:dyDescent="0.2">
      <c r="A1923">
        <v>1342243143</v>
      </c>
      <c r="B1923" s="10">
        <f t="shared" ref="B1923:B1986" si="60">(A1923/86400)+25569</f>
        <v>41104.221562500003</v>
      </c>
      <c r="D1923">
        <v>1339651143</v>
      </c>
      <c r="E1923" s="10">
        <f t="shared" ref="E1923:E1986" si="61">(D1923/86400) + 25569</f>
        <v>41074.221562500003</v>
      </c>
    </row>
    <row r="1924" spans="1:5" x14ac:dyDescent="0.2">
      <c r="A1924">
        <v>1386828507</v>
      </c>
      <c r="B1924" s="10">
        <f t="shared" si="60"/>
        <v>41620.255868055552</v>
      </c>
      <c r="D1924">
        <v>1384236507</v>
      </c>
      <c r="E1924" s="10">
        <f t="shared" si="61"/>
        <v>41590.255868055552</v>
      </c>
    </row>
    <row r="1925" spans="1:5" x14ac:dyDescent="0.2">
      <c r="A1925">
        <v>1317099540</v>
      </c>
      <c r="B1925" s="10">
        <f t="shared" si="60"/>
        <v>40813.207638888889</v>
      </c>
      <c r="D1925">
        <v>1313612532</v>
      </c>
      <c r="E1925" s="10">
        <f t="shared" si="61"/>
        <v>40772.848749999997</v>
      </c>
    </row>
    <row r="1926" spans="1:5" x14ac:dyDescent="0.2">
      <c r="A1926">
        <v>1389814380</v>
      </c>
      <c r="B1926" s="10">
        <f t="shared" si="60"/>
        <v>41654.814583333333</v>
      </c>
      <c r="D1926">
        <v>1387390555</v>
      </c>
      <c r="E1926" s="10">
        <f t="shared" si="61"/>
        <v>41626.761053240742</v>
      </c>
    </row>
    <row r="1927" spans="1:5" x14ac:dyDescent="0.2">
      <c r="A1927">
        <v>1381449600</v>
      </c>
      <c r="B1927" s="10">
        <f t="shared" si="60"/>
        <v>41558</v>
      </c>
      <c r="D1927">
        <v>1379540288</v>
      </c>
      <c r="E1927" s="10">
        <f t="shared" si="61"/>
        <v>41535.90148148148</v>
      </c>
    </row>
    <row r="1928" spans="1:5" x14ac:dyDescent="0.2">
      <c r="A1928">
        <v>1288657560</v>
      </c>
      <c r="B1928" s="10">
        <f t="shared" si="60"/>
        <v>40484.018055555556</v>
      </c>
      <c r="D1928">
        <v>1286319256</v>
      </c>
      <c r="E1928" s="10">
        <f t="shared" si="61"/>
        <v>40456.954351851848</v>
      </c>
    </row>
    <row r="1929" spans="1:5" x14ac:dyDescent="0.2">
      <c r="A1929">
        <v>1331182740</v>
      </c>
      <c r="B1929" s="10">
        <f t="shared" si="60"/>
        <v>40976.207638888889</v>
      </c>
      <c r="D1929">
        <v>1329856839</v>
      </c>
      <c r="E1929" s="10">
        <f t="shared" si="61"/>
        <v>40960.861562500002</v>
      </c>
    </row>
    <row r="1930" spans="1:5" x14ac:dyDescent="0.2">
      <c r="A1930">
        <v>1367940794</v>
      </c>
      <c r="B1930" s="10">
        <f t="shared" si="60"/>
        <v>41401.6480787037</v>
      </c>
      <c r="D1930">
        <v>1365348794</v>
      </c>
      <c r="E1930" s="10">
        <f t="shared" si="61"/>
        <v>41371.6480787037</v>
      </c>
    </row>
    <row r="1931" spans="1:5" x14ac:dyDescent="0.2">
      <c r="A1931">
        <v>1309825866</v>
      </c>
      <c r="B1931" s="10">
        <f t="shared" si="60"/>
        <v>40729.021597222221</v>
      </c>
      <c r="D1931">
        <v>1306197066</v>
      </c>
      <c r="E1931" s="10">
        <f t="shared" si="61"/>
        <v>40687.021597222221</v>
      </c>
    </row>
    <row r="1932" spans="1:5" x14ac:dyDescent="0.2">
      <c r="A1932">
        <v>1373203482</v>
      </c>
      <c r="B1932" s="10">
        <f t="shared" si="60"/>
        <v>41462.558819444443</v>
      </c>
      <c r="D1932">
        <v>1368019482</v>
      </c>
      <c r="E1932" s="10">
        <f t="shared" si="61"/>
        <v>41402.558819444443</v>
      </c>
    </row>
    <row r="1933" spans="1:5" x14ac:dyDescent="0.2">
      <c r="A1933">
        <v>1337657400</v>
      </c>
      <c r="B1933" s="10">
        <f t="shared" si="60"/>
        <v>41051.145833333336</v>
      </c>
      <c r="D1933">
        <v>1336512309</v>
      </c>
      <c r="E1933" s="10">
        <f t="shared" si="61"/>
        <v>41037.892465277779</v>
      </c>
    </row>
    <row r="1934" spans="1:5" x14ac:dyDescent="0.2">
      <c r="A1934">
        <v>1327433173</v>
      </c>
      <c r="B1934" s="10">
        <f t="shared" si="60"/>
        <v>40932.809872685189</v>
      </c>
      <c r="D1934">
        <v>1325618773</v>
      </c>
      <c r="E1934" s="10">
        <f t="shared" si="61"/>
        <v>40911.809872685189</v>
      </c>
    </row>
    <row r="1935" spans="1:5" x14ac:dyDescent="0.2">
      <c r="A1935">
        <v>1411787307</v>
      </c>
      <c r="B1935" s="10">
        <f t="shared" si="60"/>
        <v>41909.130868055552</v>
      </c>
      <c r="D1935">
        <v>1409195307</v>
      </c>
      <c r="E1935" s="10">
        <f t="shared" si="61"/>
        <v>41879.130868055552</v>
      </c>
    </row>
    <row r="1936" spans="1:5" x14ac:dyDescent="0.2">
      <c r="A1936">
        <v>1324789200</v>
      </c>
      <c r="B1936" s="10">
        <f t="shared" si="60"/>
        <v>40902.208333333336</v>
      </c>
      <c r="D1936">
        <v>1321649321</v>
      </c>
      <c r="E1936" s="10">
        <f t="shared" si="61"/>
        <v>40865.867141203707</v>
      </c>
    </row>
    <row r="1937" spans="1:5" x14ac:dyDescent="0.2">
      <c r="A1937">
        <v>1403326740</v>
      </c>
      <c r="B1937" s="10">
        <f t="shared" si="60"/>
        <v>41811.207638888889</v>
      </c>
      <c r="D1937">
        <v>1400106171</v>
      </c>
      <c r="E1937" s="10">
        <f t="shared" si="61"/>
        <v>41773.932534722218</v>
      </c>
    </row>
    <row r="1938" spans="1:5" x14ac:dyDescent="0.2">
      <c r="A1938">
        <v>1323151140</v>
      </c>
      <c r="B1938" s="10">
        <f t="shared" si="60"/>
        <v>40883.249305555553</v>
      </c>
      <c r="D1938">
        <v>1320528070</v>
      </c>
      <c r="E1938" s="10">
        <f t="shared" si="61"/>
        <v>40852.889699074076</v>
      </c>
    </row>
    <row r="1939" spans="1:5" x14ac:dyDescent="0.2">
      <c r="A1939">
        <v>1339732740</v>
      </c>
      <c r="B1939" s="10">
        <f t="shared" si="60"/>
        <v>41075.165972222225</v>
      </c>
      <c r="D1939">
        <v>1338346281</v>
      </c>
      <c r="E1939" s="10">
        <f t="shared" si="61"/>
        <v>41059.118993055556</v>
      </c>
    </row>
    <row r="1940" spans="1:5" x14ac:dyDescent="0.2">
      <c r="A1940">
        <v>1372741200</v>
      </c>
      <c r="B1940" s="10">
        <f t="shared" si="60"/>
        <v>41457.208333333336</v>
      </c>
      <c r="D1940">
        <v>1370067231</v>
      </c>
      <c r="E1940" s="10">
        <f t="shared" si="61"/>
        <v>41426.259618055556</v>
      </c>
    </row>
    <row r="1941" spans="1:5" x14ac:dyDescent="0.2">
      <c r="A1941">
        <v>1362955108</v>
      </c>
      <c r="B1941" s="10">
        <f t="shared" si="60"/>
        <v>41343.943379629629</v>
      </c>
      <c r="D1941">
        <v>1360366708</v>
      </c>
      <c r="E1941" s="10">
        <f t="shared" si="61"/>
        <v>41313.985046296293</v>
      </c>
    </row>
    <row r="1942" spans="1:5" x14ac:dyDescent="0.2">
      <c r="A1942">
        <v>1308110340</v>
      </c>
      <c r="B1942" s="10">
        <f t="shared" si="60"/>
        <v>40709.165972222225</v>
      </c>
      <c r="D1942">
        <v>1304770233</v>
      </c>
      <c r="E1942" s="10">
        <f t="shared" si="61"/>
        <v>40670.507326388892</v>
      </c>
    </row>
    <row r="1943" spans="1:5" x14ac:dyDescent="0.2">
      <c r="A1943">
        <v>1400137131</v>
      </c>
      <c r="B1943" s="10">
        <f t="shared" si="60"/>
        <v>41774.290868055556</v>
      </c>
      <c r="D1943">
        <v>1397545131</v>
      </c>
      <c r="E1943" s="10">
        <f t="shared" si="61"/>
        <v>41744.290868055556</v>
      </c>
    </row>
    <row r="1944" spans="1:5" x14ac:dyDescent="0.2">
      <c r="A1944">
        <v>1309809140</v>
      </c>
      <c r="B1944" s="10">
        <f t="shared" si="60"/>
        <v>40728.828009259261</v>
      </c>
      <c r="D1944">
        <v>1302033140</v>
      </c>
      <c r="E1944" s="10">
        <f t="shared" si="61"/>
        <v>40638.828009259261</v>
      </c>
    </row>
    <row r="1945" spans="1:5" x14ac:dyDescent="0.2">
      <c r="A1945">
        <v>1470896916</v>
      </c>
      <c r="B1945" s="10">
        <f t="shared" si="60"/>
        <v>42593.269861111112</v>
      </c>
      <c r="D1945">
        <v>1467008916</v>
      </c>
      <c r="E1945" s="10">
        <f t="shared" si="61"/>
        <v>42548.269861111112</v>
      </c>
    </row>
    <row r="1946" spans="1:5" x14ac:dyDescent="0.2">
      <c r="A1946">
        <v>1398952890</v>
      </c>
      <c r="B1946" s="10">
        <f t="shared" si="60"/>
        <v>41760.584374999999</v>
      </c>
      <c r="D1946">
        <v>1396360890</v>
      </c>
      <c r="E1946" s="10">
        <f t="shared" si="61"/>
        <v>41730.584374999999</v>
      </c>
    </row>
    <row r="1947" spans="1:5" x14ac:dyDescent="0.2">
      <c r="A1947">
        <v>1436680958</v>
      </c>
      <c r="B1947" s="10">
        <f t="shared" si="60"/>
        <v>42197.251828703702</v>
      </c>
      <c r="D1947">
        <v>1433224958</v>
      </c>
      <c r="E1947" s="10">
        <f t="shared" si="61"/>
        <v>42157.251828703702</v>
      </c>
    </row>
    <row r="1948" spans="1:5" x14ac:dyDescent="0.2">
      <c r="A1948">
        <v>1397961361</v>
      </c>
      <c r="B1948" s="10">
        <f t="shared" si="60"/>
        <v>41749.108344907407</v>
      </c>
      <c r="D1948">
        <v>1392780961</v>
      </c>
      <c r="E1948" s="10">
        <f t="shared" si="61"/>
        <v>41689.150011574078</v>
      </c>
    </row>
    <row r="1949" spans="1:5" x14ac:dyDescent="0.2">
      <c r="A1949">
        <v>1258955940</v>
      </c>
      <c r="B1949" s="10">
        <f t="shared" si="60"/>
        <v>40140.249305555553</v>
      </c>
      <c r="D1949">
        <v>1255730520</v>
      </c>
      <c r="E1949" s="10">
        <f t="shared" si="61"/>
        <v>40102.918055555558</v>
      </c>
    </row>
    <row r="1950" spans="1:5" x14ac:dyDescent="0.2">
      <c r="A1950">
        <v>1465232520</v>
      </c>
      <c r="B1950" s="10">
        <f t="shared" si="60"/>
        <v>42527.709722222222</v>
      </c>
      <c r="D1950">
        <v>1460557809</v>
      </c>
      <c r="E1950" s="10">
        <f t="shared" si="61"/>
        <v>42473.604270833333</v>
      </c>
    </row>
    <row r="1951" spans="1:5" x14ac:dyDescent="0.2">
      <c r="A1951">
        <v>1404986951</v>
      </c>
      <c r="B1951" s="10">
        <f t="shared" si="60"/>
        <v>41830.423043981486</v>
      </c>
      <c r="D1951">
        <v>1402394951</v>
      </c>
      <c r="E1951" s="10">
        <f t="shared" si="61"/>
        <v>41800.423043981486</v>
      </c>
    </row>
    <row r="1952" spans="1:5" x14ac:dyDescent="0.2">
      <c r="A1952">
        <v>1303446073</v>
      </c>
      <c r="B1952" s="10">
        <f t="shared" si="60"/>
        <v>40655.181400462963</v>
      </c>
      <c r="D1952">
        <v>1300767673</v>
      </c>
      <c r="E1952" s="10">
        <f t="shared" si="61"/>
        <v>40624.181400462963</v>
      </c>
    </row>
    <row r="1953" spans="1:5" x14ac:dyDescent="0.2">
      <c r="A1953">
        <v>1478516737</v>
      </c>
      <c r="B1953" s="10">
        <f t="shared" si="60"/>
        <v>42681.462233796294</v>
      </c>
      <c r="D1953">
        <v>1475921137</v>
      </c>
      <c r="E1953" s="10">
        <f t="shared" si="61"/>
        <v>42651.420567129629</v>
      </c>
    </row>
    <row r="1954" spans="1:5" x14ac:dyDescent="0.2">
      <c r="A1954">
        <v>1381934015</v>
      </c>
      <c r="B1954" s="10">
        <f t="shared" si="60"/>
        <v>41563.60665509259</v>
      </c>
      <c r="D1954">
        <v>1378737215</v>
      </c>
      <c r="E1954" s="10">
        <f t="shared" si="61"/>
        <v>41526.60665509259</v>
      </c>
    </row>
    <row r="1955" spans="1:5" x14ac:dyDescent="0.2">
      <c r="A1955">
        <v>1330657200</v>
      </c>
      <c r="B1955" s="10">
        <f t="shared" si="60"/>
        <v>40970.125</v>
      </c>
      <c r="D1955">
        <v>1328158065</v>
      </c>
      <c r="E1955" s="10">
        <f t="shared" si="61"/>
        <v>40941.199826388889</v>
      </c>
    </row>
    <row r="1956" spans="1:5" x14ac:dyDescent="0.2">
      <c r="A1956">
        <v>1457758800</v>
      </c>
      <c r="B1956" s="10">
        <f t="shared" si="60"/>
        <v>42441.208333333328</v>
      </c>
      <c r="D1956">
        <v>1453730176</v>
      </c>
      <c r="E1956" s="10">
        <f t="shared" si="61"/>
        <v>42394.580740740741</v>
      </c>
    </row>
    <row r="1957" spans="1:5" x14ac:dyDescent="0.2">
      <c r="A1957">
        <v>1337799600</v>
      </c>
      <c r="B1957" s="10">
        <f t="shared" si="60"/>
        <v>41052.791666666664</v>
      </c>
      <c r="D1957">
        <v>1334989881</v>
      </c>
      <c r="E1957" s="10">
        <f t="shared" si="61"/>
        <v>41020.271770833337</v>
      </c>
    </row>
    <row r="1958" spans="1:5" x14ac:dyDescent="0.2">
      <c r="A1958">
        <v>1429391405</v>
      </c>
      <c r="B1958" s="10">
        <f t="shared" si="60"/>
        <v>42112.882002314815</v>
      </c>
      <c r="D1958">
        <v>1425507005</v>
      </c>
      <c r="E1958" s="10">
        <f t="shared" si="61"/>
        <v>42067.923668981486</v>
      </c>
    </row>
    <row r="1959" spans="1:5" x14ac:dyDescent="0.2">
      <c r="A1959">
        <v>1351304513</v>
      </c>
      <c r="B1959" s="10">
        <f t="shared" si="60"/>
        <v>41209.098530092597</v>
      </c>
      <c r="D1959">
        <v>1348712513</v>
      </c>
      <c r="E1959" s="10">
        <f t="shared" si="61"/>
        <v>41179.098530092597</v>
      </c>
    </row>
    <row r="1960" spans="1:5" x14ac:dyDescent="0.2">
      <c r="A1960">
        <v>1364078561</v>
      </c>
      <c r="B1960" s="10">
        <f t="shared" si="60"/>
        <v>41356.94630787037</v>
      </c>
      <c r="D1960">
        <v>1361490161</v>
      </c>
      <c r="E1960" s="10">
        <f t="shared" si="61"/>
        <v>41326.987974537034</v>
      </c>
    </row>
    <row r="1961" spans="1:5" x14ac:dyDescent="0.2">
      <c r="A1961">
        <v>1412121600</v>
      </c>
      <c r="B1961" s="10">
        <f t="shared" si="60"/>
        <v>41913</v>
      </c>
      <c r="D1961">
        <v>1408565860</v>
      </c>
      <c r="E1961" s="10">
        <f t="shared" si="61"/>
        <v>41871.845601851848</v>
      </c>
    </row>
    <row r="1962" spans="1:5" x14ac:dyDescent="0.2">
      <c r="A1962">
        <v>1419151341</v>
      </c>
      <c r="B1962" s="10">
        <f t="shared" si="60"/>
        <v>41994.362743055557</v>
      </c>
      <c r="D1962">
        <v>1416559341</v>
      </c>
      <c r="E1962" s="10">
        <f t="shared" si="61"/>
        <v>41964.362743055557</v>
      </c>
    </row>
    <row r="1963" spans="1:5" x14ac:dyDescent="0.2">
      <c r="A1963">
        <v>1349495940</v>
      </c>
      <c r="B1963" s="10">
        <f t="shared" si="60"/>
        <v>41188.165972222225</v>
      </c>
      <c r="D1963">
        <v>1346042417</v>
      </c>
      <c r="E1963" s="10">
        <f t="shared" si="61"/>
        <v>41148.194641203707</v>
      </c>
    </row>
    <row r="1964" spans="1:5" x14ac:dyDescent="0.2">
      <c r="A1964">
        <v>1400006636</v>
      </c>
      <c r="B1964" s="10">
        <f t="shared" si="60"/>
        <v>41772.780509259261</v>
      </c>
      <c r="D1964">
        <v>1397414636</v>
      </c>
      <c r="E1964" s="10">
        <f t="shared" si="61"/>
        <v>41742.780509259261</v>
      </c>
    </row>
    <row r="1965" spans="1:5" x14ac:dyDescent="0.2">
      <c r="A1965">
        <v>1410862734</v>
      </c>
      <c r="B1965" s="10">
        <f t="shared" si="60"/>
        <v>41898.429791666669</v>
      </c>
      <c r="D1965">
        <v>1407838734</v>
      </c>
      <c r="E1965" s="10">
        <f t="shared" si="61"/>
        <v>41863.429791666669</v>
      </c>
    </row>
    <row r="1966" spans="1:5" x14ac:dyDescent="0.2">
      <c r="A1966">
        <v>1461306772</v>
      </c>
      <c r="B1966" s="10">
        <f t="shared" si="60"/>
        <v>42482.272824074069</v>
      </c>
      <c r="D1966">
        <v>1458714772</v>
      </c>
      <c r="E1966" s="10">
        <f t="shared" si="61"/>
        <v>42452.272824074069</v>
      </c>
    </row>
    <row r="1967" spans="1:5" x14ac:dyDescent="0.2">
      <c r="A1967">
        <v>1326330000</v>
      </c>
      <c r="B1967" s="10">
        <f t="shared" si="60"/>
        <v>40920.041666666664</v>
      </c>
      <c r="D1967">
        <v>1324433310</v>
      </c>
      <c r="E1967" s="10">
        <f t="shared" si="61"/>
        <v>40898.089236111111</v>
      </c>
    </row>
    <row r="1968" spans="1:5" x14ac:dyDescent="0.2">
      <c r="A1968">
        <v>1408021098</v>
      </c>
      <c r="B1968" s="10">
        <f t="shared" si="60"/>
        <v>41865.540486111109</v>
      </c>
      <c r="D1968">
        <v>1405429098</v>
      </c>
      <c r="E1968" s="10">
        <f t="shared" si="61"/>
        <v>41835.540486111109</v>
      </c>
    </row>
    <row r="1969" spans="1:5" x14ac:dyDescent="0.2">
      <c r="A1969">
        <v>1398959729</v>
      </c>
      <c r="B1969" s="10">
        <f t="shared" si="60"/>
        <v>41760.663530092592</v>
      </c>
      <c r="D1969">
        <v>1396367729</v>
      </c>
      <c r="E1969" s="10">
        <f t="shared" si="61"/>
        <v>41730.663530092592</v>
      </c>
    </row>
    <row r="1970" spans="1:5" x14ac:dyDescent="0.2">
      <c r="A1970">
        <v>1480777515</v>
      </c>
      <c r="B1970" s="10">
        <f t="shared" si="60"/>
        <v>42707.628645833334</v>
      </c>
      <c r="D1970">
        <v>1478095515</v>
      </c>
      <c r="E1970" s="10">
        <f t="shared" si="61"/>
        <v>42676.586979166663</v>
      </c>
    </row>
    <row r="1971" spans="1:5" x14ac:dyDescent="0.2">
      <c r="A1971">
        <v>1470423668</v>
      </c>
      <c r="B1971" s="10">
        <f t="shared" si="60"/>
        <v>42587.792453703703</v>
      </c>
      <c r="D1971">
        <v>1467831668</v>
      </c>
      <c r="E1971" s="10">
        <f t="shared" si="61"/>
        <v>42557.792453703703</v>
      </c>
    </row>
    <row r="1972" spans="1:5" x14ac:dyDescent="0.2">
      <c r="A1972">
        <v>1366429101</v>
      </c>
      <c r="B1972" s="10">
        <f t="shared" si="60"/>
        <v>41384.151631944442</v>
      </c>
      <c r="D1972">
        <v>1361248701</v>
      </c>
      <c r="E1972" s="10">
        <f t="shared" si="61"/>
        <v>41324.193298611113</v>
      </c>
    </row>
    <row r="1973" spans="1:5" x14ac:dyDescent="0.2">
      <c r="A1973">
        <v>1384488000</v>
      </c>
      <c r="B1973" s="10">
        <f t="shared" si="60"/>
        <v>41593.166666666664</v>
      </c>
      <c r="D1973">
        <v>1381752061</v>
      </c>
      <c r="E1973" s="10">
        <f t="shared" si="61"/>
        <v>41561.500706018516</v>
      </c>
    </row>
    <row r="1974" spans="1:5" x14ac:dyDescent="0.2">
      <c r="A1974">
        <v>1353201444</v>
      </c>
      <c r="B1974" s="10">
        <f t="shared" si="60"/>
        <v>41231.053749999999</v>
      </c>
      <c r="D1974">
        <v>1350605844</v>
      </c>
      <c r="E1974" s="10">
        <f t="shared" si="61"/>
        <v>41201.012083333335</v>
      </c>
    </row>
    <row r="1975" spans="1:5" x14ac:dyDescent="0.2">
      <c r="A1975">
        <v>1470466800</v>
      </c>
      <c r="B1975" s="10">
        <f t="shared" si="60"/>
        <v>42588.291666666672</v>
      </c>
      <c r="D1975">
        <v>1467134464</v>
      </c>
      <c r="E1975" s="10">
        <f t="shared" si="61"/>
        <v>42549.722962962958</v>
      </c>
    </row>
    <row r="1976" spans="1:5" x14ac:dyDescent="0.2">
      <c r="A1976">
        <v>1376899269</v>
      </c>
      <c r="B1976" s="10">
        <f t="shared" si="60"/>
        <v>41505.334131944444</v>
      </c>
      <c r="D1976">
        <v>1371715269</v>
      </c>
      <c r="E1976" s="10">
        <f t="shared" si="61"/>
        <v>41445.334131944444</v>
      </c>
    </row>
    <row r="1977" spans="1:5" x14ac:dyDescent="0.2">
      <c r="A1977">
        <v>1362938851</v>
      </c>
      <c r="B1977" s="10">
        <f t="shared" si="60"/>
        <v>41343.755219907405</v>
      </c>
      <c r="D1977">
        <v>1360346851</v>
      </c>
      <c r="E1977" s="10">
        <f t="shared" si="61"/>
        <v>41313.755219907405</v>
      </c>
    </row>
    <row r="1978" spans="1:5" x14ac:dyDescent="0.2">
      <c r="A1978">
        <v>1373751325</v>
      </c>
      <c r="B1978" s="10">
        <f t="shared" si="60"/>
        <v>41468.899594907409</v>
      </c>
      <c r="D1978">
        <v>1371159325</v>
      </c>
      <c r="E1978" s="10">
        <f t="shared" si="61"/>
        <v>41438.899594907409</v>
      </c>
    </row>
    <row r="1979" spans="1:5" x14ac:dyDescent="0.2">
      <c r="A1979">
        <v>1450511940</v>
      </c>
      <c r="B1979" s="10">
        <f t="shared" si="60"/>
        <v>42357.332638888889</v>
      </c>
      <c r="D1979">
        <v>1446527540</v>
      </c>
      <c r="E1979" s="10">
        <f t="shared" si="61"/>
        <v>42311.216898148152</v>
      </c>
    </row>
    <row r="1980" spans="1:5" x14ac:dyDescent="0.2">
      <c r="A1980">
        <v>1339484400</v>
      </c>
      <c r="B1980" s="10">
        <f t="shared" si="60"/>
        <v>41072.291666666664</v>
      </c>
      <c r="D1980">
        <v>1336627492</v>
      </c>
      <c r="E1980" s="10">
        <f t="shared" si="61"/>
        <v>41039.225601851853</v>
      </c>
    </row>
    <row r="1981" spans="1:5" x14ac:dyDescent="0.2">
      <c r="A1981">
        <v>1447909140</v>
      </c>
      <c r="B1981" s="10">
        <f t="shared" si="60"/>
        <v>42327.207638888889</v>
      </c>
      <c r="D1981">
        <v>1444734146</v>
      </c>
      <c r="E1981" s="10">
        <f t="shared" si="61"/>
        <v>42290.460023148145</v>
      </c>
    </row>
    <row r="1982" spans="1:5" x14ac:dyDescent="0.2">
      <c r="A1982">
        <v>1459684862</v>
      </c>
      <c r="B1982" s="10">
        <f t="shared" si="60"/>
        <v>42463.500717592593</v>
      </c>
      <c r="D1982">
        <v>1456232462</v>
      </c>
      <c r="E1982" s="10">
        <f t="shared" si="61"/>
        <v>42423.542384259257</v>
      </c>
    </row>
    <row r="1983" spans="1:5" x14ac:dyDescent="0.2">
      <c r="A1983">
        <v>1404926665</v>
      </c>
      <c r="B1983" s="10">
        <f t="shared" si="60"/>
        <v>41829.725289351853</v>
      </c>
      <c r="D1983">
        <v>1402334665</v>
      </c>
      <c r="E1983" s="10">
        <f t="shared" si="61"/>
        <v>41799.725289351853</v>
      </c>
    </row>
    <row r="1984" spans="1:5" x14ac:dyDescent="0.2">
      <c r="A1984">
        <v>1480863887</v>
      </c>
      <c r="B1984" s="10">
        <f t="shared" si="60"/>
        <v>42708.628321759257</v>
      </c>
      <c r="D1984">
        <v>1478268287</v>
      </c>
      <c r="E1984" s="10">
        <f t="shared" si="61"/>
        <v>42678.586655092593</v>
      </c>
    </row>
    <row r="1985" spans="1:5" x14ac:dyDescent="0.2">
      <c r="A1985">
        <v>1472799600</v>
      </c>
      <c r="B1985" s="10">
        <f t="shared" si="60"/>
        <v>42615.291666666672</v>
      </c>
      <c r="D1985">
        <v>1470874618</v>
      </c>
      <c r="E1985" s="10">
        <f t="shared" si="61"/>
        <v>42593.011782407411</v>
      </c>
    </row>
    <row r="1986" spans="1:5" x14ac:dyDescent="0.2">
      <c r="A1986">
        <v>1417377481</v>
      </c>
      <c r="B1986" s="10">
        <f t="shared" si="60"/>
        <v>41973.831956018519</v>
      </c>
      <c r="D1986">
        <v>1412189881</v>
      </c>
      <c r="E1986" s="10">
        <f t="shared" si="61"/>
        <v>41913.790289351848</v>
      </c>
    </row>
    <row r="1987" spans="1:5" x14ac:dyDescent="0.2">
      <c r="A1987">
        <v>1470178800</v>
      </c>
      <c r="B1987" s="10">
        <f t="shared" ref="B1987:B2050" si="62">(A1987/86400)+25569</f>
        <v>42584.958333333328</v>
      </c>
      <c r="D1987">
        <v>1467650771</v>
      </c>
      <c r="E1987" s="10">
        <f t="shared" ref="E1987:E2050" si="63">(D1987/86400) + 25569</f>
        <v>42555.698738425926</v>
      </c>
    </row>
    <row r="1988" spans="1:5" x14ac:dyDescent="0.2">
      <c r="A1988">
        <v>1457947483</v>
      </c>
      <c r="B1988" s="10">
        <f t="shared" si="62"/>
        <v>42443.392164351855</v>
      </c>
      <c r="D1988">
        <v>1455359083</v>
      </c>
      <c r="E1988" s="10">
        <f t="shared" si="63"/>
        <v>42413.433831018519</v>
      </c>
    </row>
    <row r="1989" spans="1:5" x14ac:dyDescent="0.2">
      <c r="A1989">
        <v>1425223276</v>
      </c>
      <c r="B1989" s="10">
        <f t="shared" si="62"/>
        <v>42064.639768518522</v>
      </c>
      <c r="D1989">
        <v>1422631276</v>
      </c>
      <c r="E1989" s="10">
        <f t="shared" si="63"/>
        <v>42034.639768518522</v>
      </c>
    </row>
    <row r="1990" spans="1:5" x14ac:dyDescent="0.2">
      <c r="A1990">
        <v>1440094742</v>
      </c>
      <c r="B1990" s="10">
        <f t="shared" si="62"/>
        <v>42236.763217592597</v>
      </c>
      <c r="D1990">
        <v>1437502742</v>
      </c>
      <c r="E1990" s="10">
        <f t="shared" si="63"/>
        <v>42206.763217592597</v>
      </c>
    </row>
    <row r="1991" spans="1:5" x14ac:dyDescent="0.2">
      <c r="A1991">
        <v>1481473208</v>
      </c>
      <c r="B1991" s="10">
        <f t="shared" si="62"/>
        <v>42715.680648148147</v>
      </c>
      <c r="D1991">
        <v>1478881208</v>
      </c>
      <c r="E1991" s="10">
        <f t="shared" si="63"/>
        <v>42685.680648148147</v>
      </c>
    </row>
    <row r="1992" spans="1:5" x14ac:dyDescent="0.2">
      <c r="A1992">
        <v>1455338532</v>
      </c>
      <c r="B1992" s="10">
        <f t="shared" si="62"/>
        <v>42413.195972222224</v>
      </c>
      <c r="D1992">
        <v>1454042532</v>
      </c>
      <c r="E1992" s="10">
        <f t="shared" si="63"/>
        <v>42398.195972222224</v>
      </c>
    </row>
    <row r="1993" spans="1:5" x14ac:dyDescent="0.2">
      <c r="A1993">
        <v>1435958786</v>
      </c>
      <c r="B1993" s="10">
        <f t="shared" si="62"/>
        <v>42188.89335648148</v>
      </c>
      <c r="D1993">
        <v>1434144386</v>
      </c>
      <c r="E1993" s="10">
        <f t="shared" si="63"/>
        <v>42167.89335648148</v>
      </c>
    </row>
    <row r="1994" spans="1:5" x14ac:dyDescent="0.2">
      <c r="A1994">
        <v>1424229991</v>
      </c>
      <c r="B1994" s="10">
        <f t="shared" si="62"/>
        <v>42053.143414351856</v>
      </c>
      <c r="D1994">
        <v>1421637991</v>
      </c>
      <c r="E1994" s="10">
        <f t="shared" si="63"/>
        <v>42023.143414351856</v>
      </c>
    </row>
    <row r="1995" spans="1:5" x14ac:dyDescent="0.2">
      <c r="A1995">
        <v>1450706837</v>
      </c>
      <c r="B1995" s="10">
        <f t="shared" si="62"/>
        <v>42359.588391203702</v>
      </c>
      <c r="D1995">
        <v>1448114837</v>
      </c>
      <c r="E1995" s="10">
        <f t="shared" si="63"/>
        <v>42329.588391203702</v>
      </c>
    </row>
    <row r="1996" spans="1:5" x14ac:dyDescent="0.2">
      <c r="A1996">
        <v>1481072942</v>
      </c>
      <c r="B1996" s="10">
        <f t="shared" si="62"/>
        <v>42711.047939814816</v>
      </c>
      <c r="D1996">
        <v>1475885342</v>
      </c>
      <c r="E1996" s="10">
        <f t="shared" si="63"/>
        <v>42651.006273148145</v>
      </c>
    </row>
    <row r="1997" spans="1:5" x14ac:dyDescent="0.2">
      <c r="A1997">
        <v>1437082736</v>
      </c>
      <c r="B1997" s="10">
        <f t="shared" si="62"/>
        <v>42201.902037037042</v>
      </c>
      <c r="D1997">
        <v>1435354736</v>
      </c>
      <c r="E1997" s="10">
        <f t="shared" si="63"/>
        <v>42181.902037037042</v>
      </c>
    </row>
    <row r="1998" spans="1:5" x14ac:dyDescent="0.2">
      <c r="A1998">
        <v>1405021211</v>
      </c>
      <c r="B1998" s="10">
        <f t="shared" si="62"/>
        <v>41830.819571759261</v>
      </c>
      <c r="D1998">
        <v>1402429211</v>
      </c>
      <c r="E1998" s="10">
        <f t="shared" si="63"/>
        <v>41800.819571759261</v>
      </c>
    </row>
    <row r="1999" spans="1:5" x14ac:dyDescent="0.2">
      <c r="A1999">
        <v>1409091612</v>
      </c>
      <c r="B1999" s="10">
        <f t="shared" si="62"/>
        <v>41877.930694444447</v>
      </c>
      <c r="D1999">
        <v>1406499612</v>
      </c>
      <c r="E1999" s="10">
        <f t="shared" si="63"/>
        <v>41847.930694444447</v>
      </c>
    </row>
    <row r="2000" spans="1:5" x14ac:dyDescent="0.2">
      <c r="A2000">
        <v>1406861438</v>
      </c>
      <c r="B2000" s="10">
        <f t="shared" si="62"/>
        <v>41852.118495370371</v>
      </c>
      <c r="D2000">
        <v>1402973438</v>
      </c>
      <c r="E2000" s="10">
        <f t="shared" si="63"/>
        <v>41807.118495370371</v>
      </c>
    </row>
    <row r="2001" spans="1:5" x14ac:dyDescent="0.2">
      <c r="A2001">
        <v>1415882108</v>
      </c>
      <c r="B2001" s="10">
        <f t="shared" si="62"/>
        <v>41956.524398148147</v>
      </c>
      <c r="D2001">
        <v>1413286508</v>
      </c>
      <c r="E2001" s="10">
        <f t="shared" si="63"/>
        <v>41926.482731481483</v>
      </c>
    </row>
    <row r="2002" spans="1:5" x14ac:dyDescent="0.2">
      <c r="A2002">
        <v>1452120613</v>
      </c>
      <c r="B2002" s="10">
        <f t="shared" si="62"/>
        <v>42375.951539351852</v>
      </c>
      <c r="D2002">
        <v>1449528613</v>
      </c>
      <c r="E2002" s="10">
        <f t="shared" si="63"/>
        <v>42345.951539351852</v>
      </c>
    </row>
    <row r="2003" spans="1:5" x14ac:dyDescent="0.2">
      <c r="A2003">
        <v>1434139200</v>
      </c>
      <c r="B2003" s="10">
        <f t="shared" si="62"/>
        <v>42167.833333333328</v>
      </c>
      <c r="D2003">
        <v>1431406916</v>
      </c>
      <c r="E2003" s="10">
        <f t="shared" si="63"/>
        <v>42136.209675925929</v>
      </c>
    </row>
    <row r="2004" spans="1:5" x14ac:dyDescent="0.2">
      <c r="A2004">
        <v>1485191143</v>
      </c>
      <c r="B2004" s="10">
        <f t="shared" si="62"/>
        <v>42758.71230324074</v>
      </c>
      <c r="D2004">
        <v>1482599143</v>
      </c>
      <c r="E2004" s="10">
        <f t="shared" si="63"/>
        <v>42728.71230324074</v>
      </c>
    </row>
    <row r="2005" spans="1:5" x14ac:dyDescent="0.2">
      <c r="A2005">
        <v>1278111600</v>
      </c>
      <c r="B2005" s="10">
        <f t="shared" si="62"/>
        <v>40361.958333333336</v>
      </c>
      <c r="D2005">
        <v>1276830052</v>
      </c>
      <c r="E2005" s="10">
        <f t="shared" si="63"/>
        <v>40347.125601851854</v>
      </c>
    </row>
    <row r="2006" spans="1:5" x14ac:dyDescent="0.2">
      <c r="A2006">
        <v>1405002663</v>
      </c>
      <c r="B2006" s="10">
        <f t="shared" si="62"/>
        <v>41830.604895833334</v>
      </c>
      <c r="D2006">
        <v>1402410663</v>
      </c>
      <c r="E2006" s="10">
        <f t="shared" si="63"/>
        <v>41800.604895833334</v>
      </c>
    </row>
    <row r="2007" spans="1:5" x14ac:dyDescent="0.2">
      <c r="A2007">
        <v>1381895940</v>
      </c>
      <c r="B2007" s="10">
        <f t="shared" si="62"/>
        <v>41563.165972222225</v>
      </c>
      <c r="D2007">
        <v>1379532618</v>
      </c>
      <c r="E2007" s="10">
        <f t="shared" si="63"/>
        <v>41535.812708333331</v>
      </c>
    </row>
    <row r="2008" spans="1:5" x14ac:dyDescent="0.2">
      <c r="A2008">
        <v>1417611645</v>
      </c>
      <c r="B2008" s="10">
        <f t="shared" si="62"/>
        <v>41976.542187500003</v>
      </c>
      <c r="D2008">
        <v>1414584045</v>
      </c>
      <c r="E2008" s="10">
        <f t="shared" si="63"/>
        <v>41941.500520833331</v>
      </c>
    </row>
    <row r="2009" spans="1:5" x14ac:dyDescent="0.2">
      <c r="A2009">
        <v>1282622400</v>
      </c>
      <c r="B2009" s="10">
        <f t="shared" si="62"/>
        <v>40414.166666666664</v>
      </c>
      <c r="D2009">
        <v>1276891586</v>
      </c>
      <c r="E2009" s="10">
        <f t="shared" si="63"/>
        <v>40347.837800925925</v>
      </c>
    </row>
    <row r="2010" spans="1:5" x14ac:dyDescent="0.2">
      <c r="A2010">
        <v>1316442622</v>
      </c>
      <c r="B2010" s="10">
        <f t="shared" si="62"/>
        <v>40805.604421296295</v>
      </c>
      <c r="D2010">
        <v>1312641022</v>
      </c>
      <c r="E2010" s="10">
        <f t="shared" si="63"/>
        <v>40761.604421296295</v>
      </c>
    </row>
    <row r="2011" spans="1:5" x14ac:dyDescent="0.2">
      <c r="A2011">
        <v>1479890743</v>
      </c>
      <c r="B2011" s="10">
        <f t="shared" si="62"/>
        <v>42697.365081018521</v>
      </c>
      <c r="D2011">
        <v>1476776743</v>
      </c>
      <c r="E2011" s="10">
        <f t="shared" si="63"/>
        <v>42661.323414351849</v>
      </c>
    </row>
    <row r="2012" spans="1:5" x14ac:dyDescent="0.2">
      <c r="A2012">
        <v>1471564491</v>
      </c>
      <c r="B2012" s="10">
        <f t="shared" si="62"/>
        <v>42600.996423611112</v>
      </c>
      <c r="D2012">
        <v>1468972491</v>
      </c>
      <c r="E2012" s="10">
        <f t="shared" si="63"/>
        <v>42570.996423611112</v>
      </c>
    </row>
    <row r="2013" spans="1:5" x14ac:dyDescent="0.2">
      <c r="A2013">
        <v>1452553200</v>
      </c>
      <c r="B2013" s="10">
        <f t="shared" si="62"/>
        <v>42380.958333333328</v>
      </c>
      <c r="D2013">
        <v>1449650173</v>
      </c>
      <c r="E2013" s="10">
        <f t="shared" si="63"/>
        <v>42347.358483796299</v>
      </c>
    </row>
    <row r="2014" spans="1:5" x14ac:dyDescent="0.2">
      <c r="A2014">
        <v>1423165441</v>
      </c>
      <c r="B2014" s="10">
        <f t="shared" si="62"/>
        <v>42040.822233796294</v>
      </c>
      <c r="D2014">
        <v>1420573441</v>
      </c>
      <c r="E2014" s="10">
        <f t="shared" si="63"/>
        <v>42010.822233796294</v>
      </c>
    </row>
    <row r="2015" spans="1:5" x14ac:dyDescent="0.2">
      <c r="A2015">
        <v>1468019014</v>
      </c>
      <c r="B2015" s="10">
        <f t="shared" si="62"/>
        <v>42559.960810185185</v>
      </c>
      <c r="D2015">
        <v>1462835014</v>
      </c>
      <c r="E2015" s="10">
        <f t="shared" si="63"/>
        <v>42499.960810185185</v>
      </c>
    </row>
    <row r="2016" spans="1:5" x14ac:dyDescent="0.2">
      <c r="A2016">
        <v>1364184539</v>
      </c>
      <c r="B2016" s="10">
        <f t="shared" si="62"/>
        <v>41358.172905092593</v>
      </c>
      <c r="D2016">
        <v>1361250539</v>
      </c>
      <c r="E2016" s="10">
        <f t="shared" si="63"/>
        <v>41324.214571759258</v>
      </c>
    </row>
    <row r="2017" spans="1:5" x14ac:dyDescent="0.2">
      <c r="A2017">
        <v>1315602163</v>
      </c>
      <c r="B2017" s="10">
        <f t="shared" si="62"/>
        <v>40795.876886574071</v>
      </c>
      <c r="D2017">
        <v>1313010163</v>
      </c>
      <c r="E2017" s="10">
        <f t="shared" si="63"/>
        <v>40765.876886574071</v>
      </c>
    </row>
    <row r="2018" spans="1:5" x14ac:dyDescent="0.2">
      <c r="A2018">
        <v>1362863299</v>
      </c>
      <c r="B2018" s="10">
        <f t="shared" si="62"/>
        <v>41342.880775462967</v>
      </c>
      <c r="D2018">
        <v>1360271299</v>
      </c>
      <c r="E2018" s="10">
        <f t="shared" si="63"/>
        <v>41312.880775462967</v>
      </c>
    </row>
    <row r="2019" spans="1:5" x14ac:dyDescent="0.2">
      <c r="A2019">
        <v>1332561600</v>
      </c>
      <c r="B2019" s="10">
        <f t="shared" si="62"/>
        <v>40992.166666666664</v>
      </c>
      <c r="D2019">
        <v>1329873755</v>
      </c>
      <c r="E2019" s="10">
        <f t="shared" si="63"/>
        <v>40961.057349537034</v>
      </c>
    </row>
    <row r="2020" spans="1:5" x14ac:dyDescent="0.2">
      <c r="A2020">
        <v>1439455609</v>
      </c>
      <c r="B2020" s="10">
        <f t="shared" si="62"/>
        <v>42229.365844907406</v>
      </c>
      <c r="D2020">
        <v>1436863609</v>
      </c>
      <c r="E2020" s="10">
        <f t="shared" si="63"/>
        <v>42199.365844907406</v>
      </c>
    </row>
    <row r="2021" spans="1:5" x14ac:dyDescent="0.2">
      <c r="A2021">
        <v>1474563621</v>
      </c>
      <c r="B2021" s="10">
        <f t="shared" si="62"/>
        <v>42635.70857638889</v>
      </c>
      <c r="D2021">
        <v>1471971621</v>
      </c>
      <c r="E2021" s="10">
        <f t="shared" si="63"/>
        <v>42605.70857638889</v>
      </c>
    </row>
    <row r="2022" spans="1:5" x14ac:dyDescent="0.2">
      <c r="A2022">
        <v>1400108640</v>
      </c>
      <c r="B2022" s="10">
        <f t="shared" si="62"/>
        <v>41773.961111111115</v>
      </c>
      <c r="D2022">
        <v>1396923624</v>
      </c>
      <c r="E2022" s="10">
        <f t="shared" si="63"/>
        <v>41737.097500000003</v>
      </c>
    </row>
    <row r="2023" spans="1:5" x14ac:dyDescent="0.2">
      <c r="A2023">
        <v>1411522897</v>
      </c>
      <c r="B2023" s="10">
        <f t="shared" si="62"/>
        <v>41906.070567129631</v>
      </c>
      <c r="D2023">
        <v>1407634897</v>
      </c>
      <c r="E2023" s="10">
        <f t="shared" si="63"/>
        <v>41861.070567129631</v>
      </c>
    </row>
    <row r="2024" spans="1:5" x14ac:dyDescent="0.2">
      <c r="A2024">
        <v>1465652372</v>
      </c>
      <c r="B2024" s="10">
        <f t="shared" si="62"/>
        <v>42532.569120370375</v>
      </c>
      <c r="D2024">
        <v>1463060372</v>
      </c>
      <c r="E2024" s="10">
        <f t="shared" si="63"/>
        <v>42502.569120370375</v>
      </c>
    </row>
    <row r="2025" spans="1:5" x14ac:dyDescent="0.2">
      <c r="A2025">
        <v>1434017153</v>
      </c>
      <c r="B2025" s="10">
        <f t="shared" si="62"/>
        <v>42166.420752314814</v>
      </c>
      <c r="D2025">
        <v>1431425153</v>
      </c>
      <c r="E2025" s="10">
        <f t="shared" si="63"/>
        <v>42136.420752314814</v>
      </c>
    </row>
    <row r="2026" spans="1:5" x14ac:dyDescent="0.2">
      <c r="A2026">
        <v>1344826800</v>
      </c>
      <c r="B2026" s="10">
        <f t="shared" si="62"/>
        <v>41134.125</v>
      </c>
      <c r="D2026">
        <v>1341875544</v>
      </c>
      <c r="E2026" s="10">
        <f t="shared" si="63"/>
        <v>41099.966944444444</v>
      </c>
    </row>
    <row r="2027" spans="1:5" x14ac:dyDescent="0.2">
      <c r="A2027">
        <v>1433996746</v>
      </c>
      <c r="B2027" s="10">
        <f t="shared" si="62"/>
        <v>42166.184560185182</v>
      </c>
      <c r="D2027">
        <v>1431404746</v>
      </c>
      <c r="E2027" s="10">
        <f t="shared" si="63"/>
        <v>42136.184560185182</v>
      </c>
    </row>
    <row r="2028" spans="1:5" x14ac:dyDescent="0.2">
      <c r="A2028">
        <v>1398052740</v>
      </c>
      <c r="B2028" s="10">
        <f t="shared" si="62"/>
        <v>41750.165972222225</v>
      </c>
      <c r="D2028">
        <v>1394127585</v>
      </c>
      <c r="E2028" s="10">
        <f t="shared" si="63"/>
        <v>41704.735937500001</v>
      </c>
    </row>
    <row r="2029" spans="1:5" x14ac:dyDescent="0.2">
      <c r="A2029">
        <v>1427740319</v>
      </c>
      <c r="B2029" s="10">
        <f t="shared" si="62"/>
        <v>42093.772210648152</v>
      </c>
      <c r="D2029">
        <v>1423855919</v>
      </c>
      <c r="E2029" s="10">
        <f t="shared" si="63"/>
        <v>42048.813877314809</v>
      </c>
    </row>
    <row r="2030" spans="1:5" x14ac:dyDescent="0.2">
      <c r="A2030">
        <v>1268690100</v>
      </c>
      <c r="B2030" s="10">
        <f t="shared" si="62"/>
        <v>40252.913194444445</v>
      </c>
      <c r="D2030">
        <v>1265493806</v>
      </c>
      <c r="E2030" s="10">
        <f t="shared" si="63"/>
        <v>40215.919050925928</v>
      </c>
    </row>
    <row r="2031" spans="1:5" x14ac:dyDescent="0.2">
      <c r="A2031">
        <v>1409099481</v>
      </c>
      <c r="B2031" s="10">
        <f t="shared" si="62"/>
        <v>41878.021770833337</v>
      </c>
      <c r="D2031">
        <v>1406507481</v>
      </c>
      <c r="E2031" s="10">
        <f t="shared" si="63"/>
        <v>41848.021770833337</v>
      </c>
    </row>
    <row r="2032" spans="1:5" x14ac:dyDescent="0.2">
      <c r="A2032">
        <v>1354233296</v>
      </c>
      <c r="B2032" s="10">
        <f t="shared" si="62"/>
        <v>41242.996481481481</v>
      </c>
      <c r="D2032">
        <v>1351641296</v>
      </c>
      <c r="E2032" s="10">
        <f t="shared" si="63"/>
        <v>41212.996481481481</v>
      </c>
    </row>
    <row r="2033" spans="1:5" x14ac:dyDescent="0.2">
      <c r="A2033">
        <v>1420765200</v>
      </c>
      <c r="B2033" s="10">
        <f t="shared" si="62"/>
        <v>42013.041666666672</v>
      </c>
      <c r="D2033">
        <v>1417506853</v>
      </c>
      <c r="E2033" s="10">
        <f t="shared" si="63"/>
        <v>41975.329317129625</v>
      </c>
    </row>
    <row r="2034" spans="1:5" x14ac:dyDescent="0.2">
      <c r="A2034">
        <v>1481778000</v>
      </c>
      <c r="B2034" s="10">
        <f t="shared" si="62"/>
        <v>42719.208333333328</v>
      </c>
      <c r="D2034">
        <v>1479216874</v>
      </c>
      <c r="E2034" s="10">
        <f t="shared" si="63"/>
        <v>42689.565671296295</v>
      </c>
    </row>
    <row r="2035" spans="1:5" x14ac:dyDescent="0.2">
      <c r="A2035">
        <v>1398477518</v>
      </c>
      <c r="B2035" s="10">
        <f t="shared" si="62"/>
        <v>41755.082384259258</v>
      </c>
      <c r="D2035">
        <v>1395885518</v>
      </c>
      <c r="E2035" s="10">
        <f t="shared" si="63"/>
        <v>41725.082384259258</v>
      </c>
    </row>
    <row r="2036" spans="1:5" x14ac:dyDescent="0.2">
      <c r="A2036">
        <v>1430981880</v>
      </c>
      <c r="B2036" s="10">
        <f t="shared" si="62"/>
        <v>42131.290277777778</v>
      </c>
      <c r="D2036">
        <v>1426216033</v>
      </c>
      <c r="E2036" s="10">
        <f t="shared" si="63"/>
        <v>42076.130011574074</v>
      </c>
    </row>
    <row r="2037" spans="1:5" x14ac:dyDescent="0.2">
      <c r="A2037">
        <v>1450486800</v>
      </c>
      <c r="B2037" s="10">
        <f t="shared" si="62"/>
        <v>42357.041666666672</v>
      </c>
      <c r="D2037">
        <v>1446562807</v>
      </c>
      <c r="E2037" s="10">
        <f t="shared" si="63"/>
        <v>42311.625081018516</v>
      </c>
    </row>
    <row r="2038" spans="1:5" x14ac:dyDescent="0.2">
      <c r="A2038">
        <v>1399668319</v>
      </c>
      <c r="B2038" s="10">
        <f t="shared" si="62"/>
        <v>41768.864803240736</v>
      </c>
      <c r="D2038">
        <v>1397076319</v>
      </c>
      <c r="E2038" s="10">
        <f t="shared" si="63"/>
        <v>41738.864803240736</v>
      </c>
    </row>
    <row r="2039" spans="1:5" x14ac:dyDescent="0.2">
      <c r="A2039">
        <v>1388383353</v>
      </c>
      <c r="B2039" s="10">
        <f t="shared" si="62"/>
        <v>41638.251770833333</v>
      </c>
      <c r="D2039">
        <v>1383195753</v>
      </c>
      <c r="E2039" s="10">
        <f t="shared" si="63"/>
        <v>41578.210104166668</v>
      </c>
    </row>
    <row r="2040" spans="1:5" x14ac:dyDescent="0.2">
      <c r="A2040">
        <v>1372701600</v>
      </c>
      <c r="B2040" s="10">
        <f t="shared" si="62"/>
        <v>41456.75</v>
      </c>
      <c r="D2040">
        <v>1369895421</v>
      </c>
      <c r="E2040" s="10">
        <f t="shared" si="63"/>
        <v>41424.27107638889</v>
      </c>
    </row>
    <row r="2041" spans="1:5" x14ac:dyDescent="0.2">
      <c r="A2041">
        <v>1480568340</v>
      </c>
      <c r="B2041" s="10">
        <f t="shared" si="62"/>
        <v>42705.207638888889</v>
      </c>
      <c r="D2041">
        <v>1477996325</v>
      </c>
      <c r="E2041" s="10">
        <f t="shared" si="63"/>
        <v>42675.438946759255</v>
      </c>
    </row>
    <row r="2042" spans="1:5" x14ac:dyDescent="0.2">
      <c r="A2042">
        <v>1384557303</v>
      </c>
      <c r="B2042" s="10">
        <f t="shared" si="62"/>
        <v>41593.968784722223</v>
      </c>
      <c r="D2042">
        <v>1383257703</v>
      </c>
      <c r="E2042" s="10">
        <f t="shared" si="63"/>
        <v>41578.927118055552</v>
      </c>
    </row>
    <row r="2043" spans="1:5" x14ac:dyDescent="0.2">
      <c r="A2043">
        <v>1478785027</v>
      </c>
      <c r="B2043" s="10">
        <f t="shared" si="62"/>
        <v>42684.567442129628</v>
      </c>
      <c r="D2043">
        <v>1476189427</v>
      </c>
      <c r="E2043" s="10">
        <f t="shared" si="63"/>
        <v>42654.525775462964</v>
      </c>
    </row>
    <row r="2044" spans="1:5" x14ac:dyDescent="0.2">
      <c r="A2044">
        <v>1453481974</v>
      </c>
      <c r="B2044" s="10">
        <f t="shared" si="62"/>
        <v>42391.708032407405</v>
      </c>
      <c r="D2044">
        <v>1448297974</v>
      </c>
      <c r="E2044" s="10">
        <f t="shared" si="63"/>
        <v>42331.708032407405</v>
      </c>
    </row>
    <row r="2045" spans="1:5" x14ac:dyDescent="0.2">
      <c r="A2045">
        <v>1481432340</v>
      </c>
      <c r="B2045" s="10">
        <f t="shared" si="62"/>
        <v>42715.207638888889</v>
      </c>
      <c r="D2045">
        <v>1476764077</v>
      </c>
      <c r="E2045" s="10">
        <f t="shared" si="63"/>
        <v>42661.176817129628</v>
      </c>
    </row>
    <row r="2046" spans="1:5" x14ac:dyDescent="0.2">
      <c r="A2046">
        <v>1434212714</v>
      </c>
      <c r="B2046" s="10">
        <f t="shared" si="62"/>
        <v>42168.684189814812</v>
      </c>
      <c r="D2046">
        <v>1431620714</v>
      </c>
      <c r="E2046" s="10">
        <f t="shared" si="63"/>
        <v>42138.684189814812</v>
      </c>
    </row>
    <row r="2047" spans="1:5" x14ac:dyDescent="0.2">
      <c r="A2047">
        <v>1341799647</v>
      </c>
      <c r="B2047" s="10">
        <f t="shared" si="62"/>
        <v>41099.088506944448</v>
      </c>
      <c r="D2047">
        <v>1339207647</v>
      </c>
      <c r="E2047" s="10">
        <f t="shared" si="63"/>
        <v>41069.088506944448</v>
      </c>
    </row>
    <row r="2048" spans="1:5" x14ac:dyDescent="0.2">
      <c r="A2048">
        <v>1369282044</v>
      </c>
      <c r="B2048" s="10">
        <f t="shared" si="62"/>
        <v>41417.171805555554</v>
      </c>
      <c r="D2048">
        <v>1366690044</v>
      </c>
      <c r="E2048" s="10">
        <f t="shared" si="63"/>
        <v>41387.171805555554</v>
      </c>
    </row>
    <row r="2049" spans="1:5" x14ac:dyDescent="0.2">
      <c r="A2049">
        <v>1429228800</v>
      </c>
      <c r="B2049" s="10">
        <f t="shared" si="62"/>
        <v>42111</v>
      </c>
      <c r="D2049">
        <v>1426714870</v>
      </c>
      <c r="E2049" s="10">
        <f t="shared" si="63"/>
        <v>42081.903587962966</v>
      </c>
    </row>
    <row r="2050" spans="1:5" x14ac:dyDescent="0.2">
      <c r="A2050">
        <v>1369323491</v>
      </c>
      <c r="B2050" s="10">
        <f t="shared" si="62"/>
        <v>41417.651516203703</v>
      </c>
      <c r="D2050">
        <v>1366731491</v>
      </c>
      <c r="E2050" s="10">
        <f t="shared" si="63"/>
        <v>41387.651516203703</v>
      </c>
    </row>
    <row r="2051" spans="1:5" x14ac:dyDescent="0.2">
      <c r="A2051">
        <v>1386025140</v>
      </c>
      <c r="B2051" s="10">
        <f t="shared" ref="B2051:B2114" si="64">(A2051/86400)+25569</f>
        <v>41610.957638888889</v>
      </c>
      <c r="D2051">
        <v>1382963963</v>
      </c>
      <c r="E2051" s="10">
        <f t="shared" ref="E2051:E2114" si="65">(D2051/86400) + 25569</f>
        <v>41575.527349537035</v>
      </c>
    </row>
    <row r="2052" spans="1:5" x14ac:dyDescent="0.2">
      <c r="A2052">
        <v>1433036578</v>
      </c>
      <c r="B2052" s="10">
        <f t="shared" si="64"/>
        <v>42155.071504629625</v>
      </c>
      <c r="D2052">
        <v>1429580578</v>
      </c>
      <c r="E2052" s="10">
        <f t="shared" si="65"/>
        <v>42115.071504629625</v>
      </c>
    </row>
    <row r="2053" spans="1:5" x14ac:dyDescent="0.2">
      <c r="A2053">
        <v>1388017937</v>
      </c>
      <c r="B2053" s="10">
        <f t="shared" si="64"/>
        <v>41634.022418981483</v>
      </c>
      <c r="D2053">
        <v>1385425937</v>
      </c>
      <c r="E2053" s="10">
        <f t="shared" si="65"/>
        <v>41604.022418981483</v>
      </c>
    </row>
    <row r="2054" spans="1:5" x14ac:dyDescent="0.2">
      <c r="A2054">
        <v>1455933653</v>
      </c>
      <c r="B2054" s="10">
        <f t="shared" si="64"/>
        <v>42420.08394675926</v>
      </c>
      <c r="D2054">
        <v>1452045653</v>
      </c>
      <c r="E2054" s="10">
        <f t="shared" si="65"/>
        <v>42375.08394675926</v>
      </c>
    </row>
    <row r="2055" spans="1:5" x14ac:dyDescent="0.2">
      <c r="A2055">
        <v>1448466551</v>
      </c>
      <c r="B2055" s="10">
        <f t="shared" si="64"/>
        <v>42333.659155092595</v>
      </c>
      <c r="D2055">
        <v>1445870951</v>
      </c>
      <c r="E2055" s="10">
        <f t="shared" si="65"/>
        <v>42303.617488425924</v>
      </c>
    </row>
    <row r="2056" spans="1:5" x14ac:dyDescent="0.2">
      <c r="A2056">
        <v>1399033810</v>
      </c>
      <c r="B2056" s="10">
        <f t="shared" si="64"/>
        <v>41761.520949074074</v>
      </c>
      <c r="D2056">
        <v>1396441810</v>
      </c>
      <c r="E2056" s="10">
        <f t="shared" si="65"/>
        <v>41731.520949074074</v>
      </c>
    </row>
    <row r="2057" spans="1:5" x14ac:dyDescent="0.2">
      <c r="A2057">
        <v>1417579200</v>
      </c>
      <c r="B2057" s="10">
        <f t="shared" si="64"/>
        <v>41976.166666666672</v>
      </c>
      <c r="D2057">
        <v>1415031043</v>
      </c>
      <c r="E2057" s="10">
        <f t="shared" si="65"/>
        <v>41946.674108796295</v>
      </c>
    </row>
    <row r="2058" spans="1:5" x14ac:dyDescent="0.2">
      <c r="A2058">
        <v>1366222542</v>
      </c>
      <c r="B2058" s="10">
        <f t="shared" si="64"/>
        <v>41381.76090277778</v>
      </c>
      <c r="D2058">
        <v>1363630542</v>
      </c>
      <c r="E2058" s="10">
        <f t="shared" si="65"/>
        <v>41351.76090277778</v>
      </c>
    </row>
    <row r="2059" spans="1:5" x14ac:dyDescent="0.2">
      <c r="A2059">
        <v>1456487532</v>
      </c>
      <c r="B2059" s="10">
        <f t="shared" si="64"/>
        <v>42426.494583333333</v>
      </c>
      <c r="D2059">
        <v>1453895532</v>
      </c>
      <c r="E2059" s="10">
        <f t="shared" si="65"/>
        <v>42396.494583333333</v>
      </c>
    </row>
    <row r="2060" spans="1:5" x14ac:dyDescent="0.2">
      <c r="A2060">
        <v>1425326400</v>
      </c>
      <c r="B2060" s="10">
        <f t="shared" si="64"/>
        <v>42065.833333333328</v>
      </c>
      <c r="D2060">
        <v>1421916830</v>
      </c>
      <c r="E2060" s="10">
        <f t="shared" si="65"/>
        <v>42026.370717592596</v>
      </c>
    </row>
    <row r="2061" spans="1:5" x14ac:dyDescent="0.2">
      <c r="A2061">
        <v>1454277540</v>
      </c>
      <c r="B2061" s="10">
        <f t="shared" si="64"/>
        <v>42400.915972222225</v>
      </c>
      <c r="D2061">
        <v>1450880854</v>
      </c>
      <c r="E2061" s="10">
        <f t="shared" si="65"/>
        <v>42361.602476851855</v>
      </c>
    </row>
    <row r="2062" spans="1:5" x14ac:dyDescent="0.2">
      <c r="A2062">
        <v>1406129150</v>
      </c>
      <c r="B2062" s="10">
        <f t="shared" si="64"/>
        <v>41843.642939814818</v>
      </c>
      <c r="D2062">
        <v>1400945150</v>
      </c>
      <c r="E2062" s="10">
        <f t="shared" si="65"/>
        <v>41783.642939814818</v>
      </c>
    </row>
    <row r="2063" spans="1:5" x14ac:dyDescent="0.2">
      <c r="A2063">
        <v>1483208454</v>
      </c>
      <c r="B2063" s="10">
        <f t="shared" si="64"/>
        <v>42735.764513888891</v>
      </c>
      <c r="D2063">
        <v>1480616454</v>
      </c>
      <c r="E2063" s="10">
        <f t="shared" si="65"/>
        <v>42705.764513888891</v>
      </c>
    </row>
    <row r="2064" spans="1:5" x14ac:dyDescent="0.2">
      <c r="A2064">
        <v>1458807098</v>
      </c>
      <c r="B2064" s="10">
        <f t="shared" si="64"/>
        <v>42453.341412037036</v>
      </c>
      <c r="D2064">
        <v>1456218698</v>
      </c>
      <c r="E2064" s="10">
        <f t="shared" si="65"/>
        <v>42423.3830787037</v>
      </c>
    </row>
    <row r="2065" spans="1:5" x14ac:dyDescent="0.2">
      <c r="A2065">
        <v>1463333701</v>
      </c>
      <c r="B2065" s="10">
        <f t="shared" si="64"/>
        <v>42505.73265046296</v>
      </c>
      <c r="D2065">
        <v>1460482501</v>
      </c>
      <c r="E2065" s="10">
        <f t="shared" si="65"/>
        <v>42472.73265046296</v>
      </c>
    </row>
    <row r="2066" spans="1:5" x14ac:dyDescent="0.2">
      <c r="A2066">
        <v>1370001600</v>
      </c>
      <c r="B2066" s="10">
        <f t="shared" si="64"/>
        <v>41425.5</v>
      </c>
      <c r="D2066">
        <v>1366879523</v>
      </c>
      <c r="E2066" s="10">
        <f t="shared" si="65"/>
        <v>41389.364849537036</v>
      </c>
    </row>
    <row r="2067" spans="1:5" x14ac:dyDescent="0.2">
      <c r="A2067">
        <v>1387958429</v>
      </c>
      <c r="B2067" s="10">
        <f t="shared" si="64"/>
        <v>41633.333668981482</v>
      </c>
      <c r="D2067">
        <v>1385366429</v>
      </c>
      <c r="E2067" s="10">
        <f t="shared" si="65"/>
        <v>41603.333668981482</v>
      </c>
    </row>
    <row r="2068" spans="1:5" x14ac:dyDescent="0.2">
      <c r="A2068">
        <v>1408818683</v>
      </c>
      <c r="B2068" s="10">
        <f t="shared" si="64"/>
        <v>41874.771793981483</v>
      </c>
      <c r="D2068">
        <v>1406226683</v>
      </c>
      <c r="E2068" s="10">
        <f t="shared" si="65"/>
        <v>41844.771793981483</v>
      </c>
    </row>
    <row r="2069" spans="1:5" x14ac:dyDescent="0.2">
      <c r="A2069">
        <v>1432499376</v>
      </c>
      <c r="B2069" s="10">
        <f t="shared" si="64"/>
        <v>42148.853888888887</v>
      </c>
      <c r="D2069">
        <v>1429648176</v>
      </c>
      <c r="E2069" s="10">
        <f t="shared" si="65"/>
        <v>42115.853888888887</v>
      </c>
    </row>
    <row r="2070" spans="1:5" x14ac:dyDescent="0.2">
      <c r="A2070">
        <v>1476994315</v>
      </c>
      <c r="B2070" s="10">
        <f t="shared" si="64"/>
        <v>42663.841608796298</v>
      </c>
      <c r="D2070">
        <v>1474402315</v>
      </c>
      <c r="E2070" s="10">
        <f t="shared" si="65"/>
        <v>42633.841608796298</v>
      </c>
    </row>
    <row r="2071" spans="1:5" x14ac:dyDescent="0.2">
      <c r="A2071">
        <v>1451776791</v>
      </c>
      <c r="B2071" s="10">
        <f t="shared" si="64"/>
        <v>42371.972118055557</v>
      </c>
      <c r="D2071">
        <v>1449098391</v>
      </c>
      <c r="E2071" s="10">
        <f t="shared" si="65"/>
        <v>42340.972118055557</v>
      </c>
    </row>
    <row r="2072" spans="1:5" x14ac:dyDescent="0.2">
      <c r="A2072">
        <v>1467128723</v>
      </c>
      <c r="B2072" s="10">
        <f t="shared" si="64"/>
        <v>42549.6565162037</v>
      </c>
      <c r="D2072">
        <v>1464536723</v>
      </c>
      <c r="E2072" s="10">
        <f t="shared" si="65"/>
        <v>42519.6565162037</v>
      </c>
    </row>
    <row r="2073" spans="1:5" x14ac:dyDescent="0.2">
      <c r="A2073">
        <v>1475390484</v>
      </c>
      <c r="B2073" s="10">
        <f t="shared" si="64"/>
        <v>42645.278749999998</v>
      </c>
      <c r="D2073">
        <v>1471502484</v>
      </c>
      <c r="E2073" s="10">
        <f t="shared" si="65"/>
        <v>42600.278749999998</v>
      </c>
    </row>
    <row r="2074" spans="1:5" x14ac:dyDescent="0.2">
      <c r="A2074">
        <v>1462629432</v>
      </c>
      <c r="B2074" s="10">
        <f t="shared" si="64"/>
        <v>42497.581388888888</v>
      </c>
      <c r="D2074">
        <v>1460037432</v>
      </c>
      <c r="E2074" s="10">
        <f t="shared" si="65"/>
        <v>42467.581388888888</v>
      </c>
    </row>
    <row r="2075" spans="1:5" x14ac:dyDescent="0.2">
      <c r="A2075">
        <v>1431100918</v>
      </c>
      <c r="B2075" s="10">
        <f t="shared" si="64"/>
        <v>42132.668032407411</v>
      </c>
      <c r="D2075">
        <v>1427212918</v>
      </c>
      <c r="E2075" s="10">
        <f t="shared" si="65"/>
        <v>42087.668032407411</v>
      </c>
    </row>
    <row r="2076" spans="1:5" x14ac:dyDescent="0.2">
      <c r="A2076">
        <v>1462564182</v>
      </c>
      <c r="B2076" s="10">
        <f t="shared" si="64"/>
        <v>42496.826180555552</v>
      </c>
      <c r="D2076">
        <v>1459972182</v>
      </c>
      <c r="E2076" s="10">
        <f t="shared" si="65"/>
        <v>42466.826180555552</v>
      </c>
    </row>
    <row r="2077" spans="1:5" x14ac:dyDescent="0.2">
      <c r="A2077">
        <v>1374769288</v>
      </c>
      <c r="B2077" s="10">
        <f t="shared" si="64"/>
        <v>41480.681574074071</v>
      </c>
      <c r="D2077">
        <v>1372177288</v>
      </c>
      <c r="E2077" s="10">
        <f t="shared" si="65"/>
        <v>41450.681574074071</v>
      </c>
    </row>
    <row r="2078" spans="1:5" x14ac:dyDescent="0.2">
      <c r="A2078">
        <v>1406149689</v>
      </c>
      <c r="B2078" s="10">
        <f t="shared" si="64"/>
        <v>41843.880659722221</v>
      </c>
      <c r="D2078">
        <v>1402693689</v>
      </c>
      <c r="E2078" s="10">
        <f t="shared" si="65"/>
        <v>41803.880659722221</v>
      </c>
    </row>
    <row r="2079" spans="1:5" x14ac:dyDescent="0.2">
      <c r="A2079">
        <v>1433538000</v>
      </c>
      <c r="B2079" s="10">
        <f t="shared" si="64"/>
        <v>42160.875</v>
      </c>
      <c r="D2079">
        <v>1428541276</v>
      </c>
      <c r="E2079" s="10">
        <f t="shared" si="65"/>
        <v>42103.042546296296</v>
      </c>
    </row>
    <row r="2080" spans="1:5" x14ac:dyDescent="0.2">
      <c r="A2080">
        <v>1482085857</v>
      </c>
      <c r="B2080" s="10">
        <f t="shared" si="64"/>
        <v>42722.771493055552</v>
      </c>
      <c r="D2080">
        <v>1479493857</v>
      </c>
      <c r="E2080" s="10">
        <f t="shared" si="65"/>
        <v>42692.771493055552</v>
      </c>
    </row>
    <row r="2081" spans="1:5" x14ac:dyDescent="0.2">
      <c r="A2081">
        <v>1435258800</v>
      </c>
      <c r="B2081" s="10">
        <f t="shared" si="64"/>
        <v>42180.791666666672</v>
      </c>
      <c r="D2081">
        <v>1432659793</v>
      </c>
      <c r="E2081" s="10">
        <f t="shared" si="65"/>
        <v>42150.71056712963</v>
      </c>
    </row>
    <row r="2082" spans="1:5" x14ac:dyDescent="0.2">
      <c r="A2082">
        <v>1447286300</v>
      </c>
      <c r="B2082" s="10">
        <f t="shared" si="64"/>
        <v>42319.998842592591</v>
      </c>
      <c r="D2082">
        <v>1444690700</v>
      </c>
      <c r="E2082" s="10">
        <f t="shared" si="65"/>
        <v>42289.957175925927</v>
      </c>
    </row>
    <row r="2083" spans="1:5" x14ac:dyDescent="0.2">
      <c r="A2083">
        <v>1337144340</v>
      </c>
      <c r="B2083" s="10">
        <f t="shared" si="64"/>
        <v>41045.207638888889</v>
      </c>
      <c r="D2083">
        <v>1333597555</v>
      </c>
      <c r="E2083" s="10">
        <f t="shared" si="65"/>
        <v>41004.15688657407</v>
      </c>
    </row>
    <row r="2084" spans="1:5" x14ac:dyDescent="0.2">
      <c r="A2084">
        <v>1322106796</v>
      </c>
      <c r="B2084" s="10">
        <f t="shared" si="64"/>
        <v>40871.161990740744</v>
      </c>
      <c r="D2084">
        <v>1316919196</v>
      </c>
      <c r="E2084" s="10">
        <f t="shared" si="65"/>
        <v>40811.120324074072</v>
      </c>
    </row>
    <row r="2085" spans="1:5" x14ac:dyDescent="0.2">
      <c r="A2085">
        <v>1338830395</v>
      </c>
      <c r="B2085" s="10">
        <f t="shared" si="64"/>
        <v>41064.72216435185</v>
      </c>
      <c r="D2085">
        <v>1336238395</v>
      </c>
      <c r="E2085" s="10">
        <f t="shared" si="65"/>
        <v>41034.72216435185</v>
      </c>
    </row>
    <row r="2086" spans="1:5" x14ac:dyDescent="0.2">
      <c r="A2086">
        <v>1399186740</v>
      </c>
      <c r="B2086" s="10">
        <f t="shared" si="64"/>
        <v>41763.290972222225</v>
      </c>
      <c r="D2086">
        <v>1396468782</v>
      </c>
      <c r="E2086" s="10">
        <f t="shared" si="65"/>
        <v>41731.833124999997</v>
      </c>
    </row>
    <row r="2087" spans="1:5" x14ac:dyDescent="0.2">
      <c r="A2087">
        <v>1342382587</v>
      </c>
      <c r="B2087" s="10">
        <f t="shared" si="64"/>
        <v>41105.835497685184</v>
      </c>
      <c r="D2087">
        <v>1339790587</v>
      </c>
      <c r="E2087" s="10">
        <f t="shared" si="65"/>
        <v>41075.835497685184</v>
      </c>
    </row>
    <row r="2088" spans="1:5" x14ac:dyDescent="0.2">
      <c r="A2088">
        <v>1323838740</v>
      </c>
      <c r="B2088" s="10">
        <f t="shared" si="64"/>
        <v>40891.207638888889</v>
      </c>
      <c r="D2088">
        <v>1321200332</v>
      </c>
      <c r="E2088" s="10">
        <f t="shared" si="65"/>
        <v>40860.67050925926</v>
      </c>
    </row>
    <row r="2089" spans="1:5" x14ac:dyDescent="0.2">
      <c r="A2089">
        <v>1315457658</v>
      </c>
      <c r="B2089" s="10">
        <f t="shared" si="64"/>
        <v>40794.204375000001</v>
      </c>
      <c r="D2089">
        <v>1312865658</v>
      </c>
      <c r="E2089" s="10">
        <f t="shared" si="65"/>
        <v>40764.204375000001</v>
      </c>
    </row>
    <row r="2090" spans="1:5" x14ac:dyDescent="0.2">
      <c r="A2090">
        <v>1284177540</v>
      </c>
      <c r="B2090" s="10">
        <f t="shared" si="64"/>
        <v>40432.165972222225</v>
      </c>
      <c r="D2090">
        <v>1281028152</v>
      </c>
      <c r="E2090" s="10">
        <f t="shared" si="65"/>
        <v>40395.714722222227</v>
      </c>
    </row>
    <row r="2091" spans="1:5" x14ac:dyDescent="0.2">
      <c r="A2091">
        <v>1375408194</v>
      </c>
      <c r="B2091" s="10">
        <f t="shared" si="64"/>
        <v>41488.076319444444</v>
      </c>
      <c r="D2091">
        <v>1372384194</v>
      </c>
      <c r="E2091" s="10">
        <f t="shared" si="65"/>
        <v>41453.076319444444</v>
      </c>
    </row>
    <row r="2092" spans="1:5" x14ac:dyDescent="0.2">
      <c r="A2092">
        <v>1361696955</v>
      </c>
      <c r="B2092" s="10">
        <f t="shared" si="64"/>
        <v>41329.381423611107</v>
      </c>
      <c r="D2092">
        <v>1359104955</v>
      </c>
      <c r="E2092" s="10">
        <f t="shared" si="65"/>
        <v>41299.381423611107</v>
      </c>
    </row>
    <row r="2093" spans="1:5" x14ac:dyDescent="0.2">
      <c r="A2093">
        <v>1299009600</v>
      </c>
      <c r="B2093" s="10">
        <f t="shared" si="64"/>
        <v>40603.833333333336</v>
      </c>
      <c r="D2093">
        <v>1294818278</v>
      </c>
      <c r="E2093" s="10">
        <f t="shared" si="65"/>
        <v>40555.322662037041</v>
      </c>
    </row>
    <row r="2094" spans="1:5" x14ac:dyDescent="0.2">
      <c r="A2094">
        <v>1318006732</v>
      </c>
      <c r="B2094" s="10">
        <f t="shared" si="64"/>
        <v>40823.707546296297</v>
      </c>
      <c r="D2094">
        <v>1312822732</v>
      </c>
      <c r="E2094" s="10">
        <f t="shared" si="65"/>
        <v>40763.707546296297</v>
      </c>
    </row>
    <row r="2095" spans="1:5" x14ac:dyDescent="0.2">
      <c r="A2095">
        <v>1356211832</v>
      </c>
      <c r="B2095" s="10">
        <f t="shared" si="64"/>
        <v>41265.896203703705</v>
      </c>
      <c r="D2095">
        <v>1351024232</v>
      </c>
      <c r="E2095" s="10">
        <f t="shared" si="65"/>
        <v>41205.854537037041</v>
      </c>
    </row>
    <row r="2096" spans="1:5" x14ac:dyDescent="0.2">
      <c r="A2096">
        <v>1330916400</v>
      </c>
      <c r="B2096" s="10">
        <f t="shared" si="64"/>
        <v>40973.125</v>
      </c>
      <c r="D2096">
        <v>1327969730</v>
      </c>
      <c r="E2096" s="10">
        <f t="shared" si="65"/>
        <v>40939.02002314815</v>
      </c>
    </row>
    <row r="2097" spans="1:5" x14ac:dyDescent="0.2">
      <c r="A2097">
        <v>1317576973</v>
      </c>
      <c r="B2097" s="10">
        <f t="shared" si="64"/>
        <v>40818.733483796299</v>
      </c>
      <c r="D2097">
        <v>1312392973</v>
      </c>
      <c r="E2097" s="10">
        <f t="shared" si="65"/>
        <v>40758.733483796299</v>
      </c>
    </row>
    <row r="2098" spans="1:5" x14ac:dyDescent="0.2">
      <c r="A2098">
        <v>1351223940</v>
      </c>
      <c r="B2098" s="10">
        <f t="shared" si="64"/>
        <v>41208.165972222225</v>
      </c>
      <c r="D2098">
        <v>1349892735</v>
      </c>
      <c r="E2098" s="10">
        <f t="shared" si="65"/>
        <v>41192.758506944447</v>
      </c>
    </row>
    <row r="2099" spans="1:5" x14ac:dyDescent="0.2">
      <c r="A2099">
        <v>1322751735</v>
      </c>
      <c r="B2099" s="10">
        <f t="shared" si="64"/>
        <v>40878.626562500001</v>
      </c>
      <c r="D2099">
        <v>1317564135</v>
      </c>
      <c r="E2099" s="10">
        <f t="shared" si="65"/>
        <v>40818.584895833337</v>
      </c>
    </row>
    <row r="2100" spans="1:5" x14ac:dyDescent="0.2">
      <c r="A2100">
        <v>1331174635</v>
      </c>
      <c r="B2100" s="10">
        <f t="shared" si="64"/>
        <v>40976.11383101852</v>
      </c>
      <c r="D2100">
        <v>1328582635</v>
      </c>
      <c r="E2100" s="10">
        <f t="shared" si="65"/>
        <v>40946.11383101852</v>
      </c>
    </row>
    <row r="2101" spans="1:5" x14ac:dyDescent="0.2">
      <c r="A2101">
        <v>1435808400</v>
      </c>
      <c r="B2101" s="10">
        <f t="shared" si="64"/>
        <v>42187.152777777781</v>
      </c>
      <c r="D2101">
        <v>1434650084</v>
      </c>
      <c r="E2101" s="10">
        <f t="shared" si="65"/>
        <v>42173.746342592596</v>
      </c>
    </row>
    <row r="2102" spans="1:5" x14ac:dyDescent="0.2">
      <c r="A2102">
        <v>1341028740</v>
      </c>
      <c r="B2102" s="10">
        <f t="shared" si="64"/>
        <v>41090.165972222225</v>
      </c>
      <c r="D2102">
        <v>1339704141</v>
      </c>
      <c r="E2102" s="10">
        <f t="shared" si="65"/>
        <v>41074.834965277776</v>
      </c>
    </row>
    <row r="2103" spans="1:5" x14ac:dyDescent="0.2">
      <c r="A2103">
        <v>1329104114</v>
      </c>
      <c r="B2103" s="10">
        <f t="shared" si="64"/>
        <v>40952.149467592593</v>
      </c>
      <c r="D2103">
        <v>1323920114</v>
      </c>
      <c r="E2103" s="10">
        <f t="shared" si="65"/>
        <v>40892.149467592593</v>
      </c>
    </row>
    <row r="2104" spans="1:5" x14ac:dyDescent="0.2">
      <c r="A2104">
        <v>1304628648</v>
      </c>
      <c r="B2104" s="10">
        <f t="shared" si="64"/>
        <v>40668.868611111109</v>
      </c>
      <c r="D2104">
        <v>1302036648</v>
      </c>
      <c r="E2104" s="10">
        <f t="shared" si="65"/>
        <v>40638.868611111109</v>
      </c>
    </row>
    <row r="2105" spans="1:5" x14ac:dyDescent="0.2">
      <c r="A2105">
        <v>1352488027</v>
      </c>
      <c r="B2105" s="10">
        <f t="shared" si="64"/>
        <v>41222.7966087963</v>
      </c>
      <c r="D2105">
        <v>1349892427</v>
      </c>
      <c r="E2105" s="10">
        <f t="shared" si="65"/>
        <v>41192.754942129628</v>
      </c>
    </row>
    <row r="2106" spans="1:5" x14ac:dyDescent="0.2">
      <c r="A2106">
        <v>1369958400</v>
      </c>
      <c r="B2106" s="10">
        <f t="shared" si="64"/>
        <v>41425</v>
      </c>
      <c r="D2106">
        <v>1367286434</v>
      </c>
      <c r="E2106" s="10">
        <f t="shared" si="65"/>
        <v>41394.074467592596</v>
      </c>
    </row>
    <row r="2107" spans="1:5" x14ac:dyDescent="0.2">
      <c r="A2107">
        <v>1416542400</v>
      </c>
      <c r="B2107" s="10">
        <f t="shared" si="64"/>
        <v>41964.166666666672</v>
      </c>
      <c r="D2107">
        <v>1415472953</v>
      </c>
      <c r="E2107" s="10">
        <f t="shared" si="65"/>
        <v>41951.788807870369</v>
      </c>
    </row>
    <row r="2108" spans="1:5" x14ac:dyDescent="0.2">
      <c r="A2108">
        <v>1359176974</v>
      </c>
      <c r="B2108" s="10">
        <f t="shared" si="64"/>
        <v>41300.21497685185</v>
      </c>
      <c r="D2108">
        <v>1356584974</v>
      </c>
      <c r="E2108" s="10">
        <f t="shared" si="65"/>
        <v>41270.21497685185</v>
      </c>
    </row>
    <row r="2109" spans="1:5" x14ac:dyDescent="0.2">
      <c r="A2109">
        <v>1415815393</v>
      </c>
      <c r="B2109" s="10">
        <f t="shared" si="64"/>
        <v>41955.752233796295</v>
      </c>
      <c r="D2109">
        <v>1413997393</v>
      </c>
      <c r="E2109" s="10">
        <f t="shared" si="65"/>
        <v>41934.71056712963</v>
      </c>
    </row>
    <row r="2110" spans="1:5" x14ac:dyDescent="0.2">
      <c r="A2110">
        <v>1347249300</v>
      </c>
      <c r="B2110" s="10">
        <f t="shared" si="64"/>
        <v>41162.163194444445</v>
      </c>
      <c r="D2110">
        <v>1344917580</v>
      </c>
      <c r="E2110" s="10">
        <f t="shared" si="65"/>
        <v>41135.175694444442</v>
      </c>
    </row>
    <row r="2111" spans="1:5" x14ac:dyDescent="0.2">
      <c r="A2111">
        <v>1436115617</v>
      </c>
      <c r="B2111" s="10">
        <f t="shared" si="64"/>
        <v>42190.708530092597</v>
      </c>
      <c r="D2111">
        <v>1433523617</v>
      </c>
      <c r="E2111" s="10">
        <f t="shared" si="65"/>
        <v>42160.708530092597</v>
      </c>
    </row>
    <row r="2112" spans="1:5" x14ac:dyDescent="0.2">
      <c r="A2112">
        <v>1401253140</v>
      </c>
      <c r="B2112" s="10">
        <f t="shared" si="64"/>
        <v>41787.207638888889</v>
      </c>
      <c r="D2112">
        <v>1398873969</v>
      </c>
      <c r="E2112" s="10">
        <f t="shared" si="65"/>
        <v>41759.670937499999</v>
      </c>
    </row>
    <row r="2113" spans="1:5" x14ac:dyDescent="0.2">
      <c r="A2113">
        <v>1313370000</v>
      </c>
      <c r="B2113" s="10">
        <f t="shared" si="64"/>
        <v>40770.041666666664</v>
      </c>
      <c r="D2113">
        <v>1307594625</v>
      </c>
      <c r="E2113" s="10">
        <f t="shared" si="65"/>
        <v>40703.197048611109</v>
      </c>
    </row>
    <row r="2114" spans="1:5" x14ac:dyDescent="0.2">
      <c r="A2114">
        <v>1366064193</v>
      </c>
      <c r="B2114" s="10">
        <f t="shared" si="64"/>
        <v>41379.928159722222</v>
      </c>
      <c r="D2114">
        <v>1364854593</v>
      </c>
      <c r="E2114" s="10">
        <f t="shared" si="65"/>
        <v>41365.928159722222</v>
      </c>
    </row>
    <row r="2115" spans="1:5" x14ac:dyDescent="0.2">
      <c r="A2115">
        <v>1411505176</v>
      </c>
      <c r="B2115" s="10">
        <f t="shared" ref="B2115:B2178" si="66">(A2115/86400)+25569</f>
        <v>41905.86546296296</v>
      </c>
      <c r="D2115">
        <v>1408481176</v>
      </c>
      <c r="E2115" s="10">
        <f t="shared" ref="E2115:E2178" si="67">(D2115/86400) + 25569</f>
        <v>41870.86546296296</v>
      </c>
    </row>
    <row r="2116" spans="1:5" x14ac:dyDescent="0.2">
      <c r="A2116">
        <v>1291870740</v>
      </c>
      <c r="B2116" s="10">
        <f t="shared" si="66"/>
        <v>40521.207638888889</v>
      </c>
      <c r="D2116">
        <v>1286480070</v>
      </c>
      <c r="E2116" s="10">
        <f t="shared" si="67"/>
        <v>40458.815625000003</v>
      </c>
    </row>
    <row r="2117" spans="1:5" x14ac:dyDescent="0.2">
      <c r="A2117">
        <v>1298167001</v>
      </c>
      <c r="B2117" s="10">
        <f t="shared" si="66"/>
        <v>40594.081030092595</v>
      </c>
      <c r="D2117">
        <v>1295575001</v>
      </c>
      <c r="E2117" s="10">
        <f t="shared" si="67"/>
        <v>40564.081030092595</v>
      </c>
    </row>
    <row r="2118" spans="1:5" x14ac:dyDescent="0.2">
      <c r="A2118">
        <v>1349203203</v>
      </c>
      <c r="B2118" s="10">
        <f t="shared" si="66"/>
        <v>41184.777812500004</v>
      </c>
      <c r="D2118">
        <v>1345056003</v>
      </c>
      <c r="E2118" s="10">
        <f t="shared" si="67"/>
        <v>41136.777812500004</v>
      </c>
    </row>
    <row r="2119" spans="1:5" x14ac:dyDescent="0.2">
      <c r="A2119">
        <v>1445921940</v>
      </c>
      <c r="B2119" s="10">
        <f t="shared" si="66"/>
        <v>42304.207638888889</v>
      </c>
      <c r="D2119">
        <v>1444699549</v>
      </c>
      <c r="E2119" s="10">
        <f t="shared" si="67"/>
        <v>42290.059594907405</v>
      </c>
    </row>
    <row r="2120" spans="1:5" x14ac:dyDescent="0.2">
      <c r="A2120">
        <v>1311538136</v>
      </c>
      <c r="B2120" s="10">
        <f t="shared" si="66"/>
        <v>40748.839537037034</v>
      </c>
      <c r="D2120">
        <v>1308946136</v>
      </c>
      <c r="E2120" s="10">
        <f t="shared" si="67"/>
        <v>40718.839537037034</v>
      </c>
    </row>
    <row r="2121" spans="1:5" x14ac:dyDescent="0.2">
      <c r="A2121">
        <v>1345086445</v>
      </c>
      <c r="B2121" s="10">
        <f t="shared" si="66"/>
        <v>41137.130150462966</v>
      </c>
      <c r="D2121">
        <v>1342494445</v>
      </c>
      <c r="E2121" s="10">
        <f t="shared" si="67"/>
        <v>41107.130150462966</v>
      </c>
    </row>
    <row r="2122" spans="1:5" x14ac:dyDescent="0.2">
      <c r="A2122">
        <v>1388617736</v>
      </c>
      <c r="B2122" s="10">
        <f t="shared" si="66"/>
        <v>41640.964537037034</v>
      </c>
      <c r="D2122">
        <v>1384384136</v>
      </c>
      <c r="E2122" s="10">
        <f t="shared" si="67"/>
        <v>41591.964537037034</v>
      </c>
    </row>
    <row r="2123" spans="1:5" x14ac:dyDescent="0.2">
      <c r="A2123">
        <v>1484156948</v>
      </c>
      <c r="B2123" s="10">
        <f t="shared" si="66"/>
        <v>42746.7424537037</v>
      </c>
      <c r="D2123">
        <v>1481564948</v>
      </c>
      <c r="E2123" s="10">
        <f t="shared" si="67"/>
        <v>42716.7424537037</v>
      </c>
    </row>
    <row r="2124" spans="1:5" x14ac:dyDescent="0.2">
      <c r="A2124">
        <v>1483773169</v>
      </c>
      <c r="B2124" s="10">
        <f t="shared" si="66"/>
        <v>42742.300567129627</v>
      </c>
      <c r="D2124">
        <v>1481181169</v>
      </c>
      <c r="E2124" s="10">
        <f t="shared" si="67"/>
        <v>42712.300567129627</v>
      </c>
    </row>
    <row r="2125" spans="1:5" x14ac:dyDescent="0.2">
      <c r="A2125">
        <v>1268636340</v>
      </c>
      <c r="B2125" s="10">
        <f t="shared" si="66"/>
        <v>40252.290972222225</v>
      </c>
      <c r="D2125">
        <v>1263982307</v>
      </c>
      <c r="E2125" s="10">
        <f t="shared" si="67"/>
        <v>40198.424849537041</v>
      </c>
    </row>
    <row r="2126" spans="1:5" x14ac:dyDescent="0.2">
      <c r="A2126">
        <v>1291093200</v>
      </c>
      <c r="B2126" s="10">
        <f t="shared" si="66"/>
        <v>40512.208333333336</v>
      </c>
      <c r="D2126">
        <v>1286930435</v>
      </c>
      <c r="E2126" s="10">
        <f t="shared" si="67"/>
        <v>40464.028182870374</v>
      </c>
    </row>
    <row r="2127" spans="1:5" x14ac:dyDescent="0.2">
      <c r="A2127">
        <v>1438734833</v>
      </c>
      <c r="B2127" s="10">
        <f t="shared" si="66"/>
        <v>42221.023530092592</v>
      </c>
      <c r="D2127">
        <v>1436142833</v>
      </c>
      <c r="E2127" s="10">
        <f t="shared" si="67"/>
        <v>42191.023530092592</v>
      </c>
    </row>
    <row r="2128" spans="1:5" x14ac:dyDescent="0.2">
      <c r="A2128">
        <v>1418080887</v>
      </c>
      <c r="B2128" s="10">
        <f t="shared" si="66"/>
        <v>41981.973229166666</v>
      </c>
      <c r="D2128">
        <v>1415488887</v>
      </c>
      <c r="E2128" s="10">
        <f t="shared" si="67"/>
        <v>41951.973229166666</v>
      </c>
    </row>
    <row r="2129" spans="1:5" x14ac:dyDescent="0.2">
      <c r="A2129">
        <v>1426158463</v>
      </c>
      <c r="B2129" s="10">
        <f t="shared" si="66"/>
        <v>42075.463692129633</v>
      </c>
      <c r="D2129">
        <v>1423570063</v>
      </c>
      <c r="E2129" s="10">
        <f t="shared" si="67"/>
        <v>42045.505358796298</v>
      </c>
    </row>
    <row r="2130" spans="1:5" x14ac:dyDescent="0.2">
      <c r="A2130">
        <v>1411324369</v>
      </c>
      <c r="B2130" s="10">
        <f t="shared" si="66"/>
        <v>41903.772789351853</v>
      </c>
      <c r="D2130">
        <v>1406140369</v>
      </c>
      <c r="E2130" s="10">
        <f t="shared" si="67"/>
        <v>41843.772789351853</v>
      </c>
    </row>
    <row r="2131" spans="1:5" x14ac:dyDescent="0.2">
      <c r="A2131">
        <v>1457570100</v>
      </c>
      <c r="B2131" s="10">
        <f t="shared" si="66"/>
        <v>42439.024305555555</v>
      </c>
      <c r="D2131">
        <v>1454978100</v>
      </c>
      <c r="E2131" s="10">
        <f t="shared" si="67"/>
        <v>42409.024305555555</v>
      </c>
    </row>
    <row r="2132" spans="1:5" x14ac:dyDescent="0.2">
      <c r="A2132">
        <v>1408154663</v>
      </c>
      <c r="B2132" s="10">
        <f t="shared" si="66"/>
        <v>41867.086377314816</v>
      </c>
      <c r="D2132">
        <v>1405130663</v>
      </c>
      <c r="E2132" s="10">
        <f t="shared" si="67"/>
        <v>41832.086377314816</v>
      </c>
    </row>
    <row r="2133" spans="1:5" x14ac:dyDescent="0.2">
      <c r="A2133">
        <v>1436677091</v>
      </c>
      <c r="B2133" s="10">
        <f t="shared" si="66"/>
        <v>42197.207071759258</v>
      </c>
      <c r="D2133">
        <v>1434085091</v>
      </c>
      <c r="E2133" s="10">
        <f t="shared" si="67"/>
        <v>42167.207071759258</v>
      </c>
    </row>
    <row r="2134" spans="1:5" x14ac:dyDescent="0.2">
      <c r="A2134">
        <v>1391427692</v>
      </c>
      <c r="B2134" s="10">
        <f t="shared" si="66"/>
        <v>41673.487175925926</v>
      </c>
      <c r="D2134">
        <v>1388835692</v>
      </c>
      <c r="E2134" s="10">
        <f t="shared" si="67"/>
        <v>41643.487175925926</v>
      </c>
    </row>
    <row r="2135" spans="1:5" x14ac:dyDescent="0.2">
      <c r="A2135">
        <v>1303628340</v>
      </c>
      <c r="B2135" s="10">
        <f t="shared" si="66"/>
        <v>40657.290972222225</v>
      </c>
      <c r="D2135">
        <v>1300328399</v>
      </c>
      <c r="E2135" s="10">
        <f t="shared" si="67"/>
        <v>40619.097210648149</v>
      </c>
    </row>
    <row r="2136" spans="1:5" x14ac:dyDescent="0.2">
      <c r="A2136">
        <v>1367097391</v>
      </c>
      <c r="B2136" s="10">
        <f t="shared" si="66"/>
        <v>41391.886469907404</v>
      </c>
      <c r="D2136">
        <v>1364505391</v>
      </c>
      <c r="E2136" s="10">
        <f t="shared" si="67"/>
        <v>41361.886469907404</v>
      </c>
    </row>
    <row r="2137" spans="1:5" x14ac:dyDescent="0.2">
      <c r="A2137">
        <v>1349392033</v>
      </c>
      <c r="B2137" s="10">
        <f t="shared" si="66"/>
        <v>41186.96334490741</v>
      </c>
      <c r="D2137">
        <v>1346800033</v>
      </c>
      <c r="E2137" s="10">
        <f t="shared" si="67"/>
        <v>41156.96334490741</v>
      </c>
    </row>
    <row r="2138" spans="1:5" x14ac:dyDescent="0.2">
      <c r="A2138">
        <v>1382184786</v>
      </c>
      <c r="B2138" s="10">
        <f t="shared" si="66"/>
        <v>41566.509097222224</v>
      </c>
      <c r="D2138">
        <v>1379592786</v>
      </c>
      <c r="E2138" s="10">
        <f t="shared" si="67"/>
        <v>41536.509097222224</v>
      </c>
    </row>
    <row r="2139" spans="1:5" x14ac:dyDescent="0.2">
      <c r="A2139">
        <v>1417804229</v>
      </c>
      <c r="B2139" s="10">
        <f t="shared" si="66"/>
        <v>41978.771168981482</v>
      </c>
      <c r="D2139">
        <v>1415212229</v>
      </c>
      <c r="E2139" s="10">
        <f t="shared" si="67"/>
        <v>41948.771168981482</v>
      </c>
    </row>
    <row r="2140" spans="1:5" x14ac:dyDescent="0.2">
      <c r="A2140">
        <v>1383959939</v>
      </c>
      <c r="B2140" s="10">
        <f t="shared" si="66"/>
        <v>41587.054849537039</v>
      </c>
      <c r="D2140">
        <v>1381364339</v>
      </c>
      <c r="E2140" s="10">
        <f t="shared" si="67"/>
        <v>41557.013182870374</v>
      </c>
    </row>
    <row r="2141" spans="1:5" x14ac:dyDescent="0.2">
      <c r="A2141">
        <v>1478196008</v>
      </c>
      <c r="B2141" s="10">
        <f t="shared" si="66"/>
        <v>42677.750092592592</v>
      </c>
      <c r="D2141">
        <v>1475604008</v>
      </c>
      <c r="E2141" s="10">
        <f t="shared" si="67"/>
        <v>42647.750092592592</v>
      </c>
    </row>
    <row r="2142" spans="1:5" x14ac:dyDescent="0.2">
      <c r="A2142">
        <v>1357934424</v>
      </c>
      <c r="B2142" s="10">
        <f t="shared" si="66"/>
        <v>41285.833611111113</v>
      </c>
      <c r="D2142">
        <v>1355342424</v>
      </c>
      <c r="E2142" s="10">
        <f t="shared" si="67"/>
        <v>41255.833611111113</v>
      </c>
    </row>
    <row r="2143" spans="1:5" x14ac:dyDescent="0.2">
      <c r="A2143">
        <v>1415947159</v>
      </c>
      <c r="B2143" s="10">
        <f t="shared" si="66"/>
        <v>41957.277303240742</v>
      </c>
      <c r="D2143">
        <v>1413351559</v>
      </c>
      <c r="E2143" s="10">
        <f t="shared" si="67"/>
        <v>41927.235636574071</v>
      </c>
    </row>
    <row r="2144" spans="1:5" x14ac:dyDescent="0.2">
      <c r="A2144">
        <v>1451494210</v>
      </c>
      <c r="B2144" s="10">
        <f t="shared" si="66"/>
        <v>42368.701504629629</v>
      </c>
      <c r="D2144">
        <v>1449075010</v>
      </c>
      <c r="E2144" s="10">
        <f t="shared" si="67"/>
        <v>42340.701504629629</v>
      </c>
    </row>
    <row r="2145" spans="1:5" x14ac:dyDescent="0.2">
      <c r="A2145">
        <v>1279738800</v>
      </c>
      <c r="B2145" s="10">
        <f t="shared" si="66"/>
        <v>40380.791666666664</v>
      </c>
      <c r="D2145">
        <v>1275599812</v>
      </c>
      <c r="E2145" s="10">
        <f t="shared" si="67"/>
        <v>40332.886712962965</v>
      </c>
    </row>
    <row r="2146" spans="1:5" x14ac:dyDescent="0.2">
      <c r="A2146">
        <v>1379164040</v>
      </c>
      <c r="B2146" s="10">
        <f t="shared" si="66"/>
        <v>41531.546759259261</v>
      </c>
      <c r="D2146">
        <v>1376399240</v>
      </c>
      <c r="E2146" s="10">
        <f t="shared" si="67"/>
        <v>41499.546759259261</v>
      </c>
    </row>
    <row r="2147" spans="1:5" x14ac:dyDescent="0.2">
      <c r="A2147">
        <v>1385534514</v>
      </c>
      <c r="B2147" s="10">
        <f t="shared" si="66"/>
        <v>41605.279097222221</v>
      </c>
      <c r="D2147">
        <v>1382938914</v>
      </c>
      <c r="E2147" s="10">
        <f t="shared" si="67"/>
        <v>41575.237430555557</v>
      </c>
    </row>
    <row r="2148" spans="1:5" x14ac:dyDescent="0.2">
      <c r="A2148">
        <v>1455207510</v>
      </c>
      <c r="B2148" s="10">
        <f t="shared" si="66"/>
        <v>42411.679513888885</v>
      </c>
      <c r="D2148">
        <v>1453997910</v>
      </c>
      <c r="E2148" s="10">
        <f t="shared" si="67"/>
        <v>42397.679513888885</v>
      </c>
    </row>
    <row r="2149" spans="1:5" x14ac:dyDescent="0.2">
      <c r="A2149">
        <v>1416125148</v>
      </c>
      <c r="B2149" s="10">
        <f t="shared" si="66"/>
        <v>41959.337361111116</v>
      </c>
      <c r="D2149">
        <v>1413356748</v>
      </c>
      <c r="E2149" s="10">
        <f t="shared" si="67"/>
        <v>41927.295694444445</v>
      </c>
    </row>
    <row r="2150" spans="1:5" x14ac:dyDescent="0.2">
      <c r="A2150">
        <v>1427992582</v>
      </c>
      <c r="B2150" s="10">
        <f t="shared" si="66"/>
        <v>42096.691921296297</v>
      </c>
      <c r="D2150">
        <v>1425404182</v>
      </c>
      <c r="E2150" s="10">
        <f t="shared" si="67"/>
        <v>42066.733587962968</v>
      </c>
    </row>
    <row r="2151" spans="1:5" x14ac:dyDescent="0.2">
      <c r="A2151">
        <v>1280534400</v>
      </c>
      <c r="B2151" s="10">
        <f t="shared" si="66"/>
        <v>40390</v>
      </c>
      <c r="D2151">
        <v>1277512556</v>
      </c>
      <c r="E2151" s="10">
        <f t="shared" si="67"/>
        <v>40355.024953703702</v>
      </c>
    </row>
    <row r="2152" spans="1:5" x14ac:dyDescent="0.2">
      <c r="A2152">
        <v>1468392599</v>
      </c>
      <c r="B2152" s="10">
        <f t="shared" si="66"/>
        <v>42564.284710648149</v>
      </c>
      <c r="D2152">
        <v>1465800599</v>
      </c>
      <c r="E2152" s="10">
        <f t="shared" si="67"/>
        <v>42534.284710648149</v>
      </c>
    </row>
    <row r="2153" spans="1:5" x14ac:dyDescent="0.2">
      <c r="A2153">
        <v>1467231614</v>
      </c>
      <c r="B2153" s="10">
        <f t="shared" si="66"/>
        <v>42550.847384259258</v>
      </c>
      <c r="D2153">
        <v>1464639614</v>
      </c>
      <c r="E2153" s="10">
        <f t="shared" si="67"/>
        <v>42520.847384259258</v>
      </c>
    </row>
    <row r="2154" spans="1:5" x14ac:dyDescent="0.2">
      <c r="A2154">
        <v>1394909909</v>
      </c>
      <c r="B2154" s="10">
        <f t="shared" si="66"/>
        <v>41713.790613425925</v>
      </c>
      <c r="D2154">
        <v>1392321509</v>
      </c>
      <c r="E2154" s="10">
        <f t="shared" si="67"/>
        <v>41683.832280092596</v>
      </c>
    </row>
    <row r="2155" spans="1:5" x14ac:dyDescent="0.2">
      <c r="A2155">
        <v>1420876740</v>
      </c>
      <c r="B2155" s="10">
        <f t="shared" si="66"/>
        <v>42014.332638888889</v>
      </c>
      <c r="D2155">
        <v>1417470718</v>
      </c>
      <c r="E2155" s="10">
        <f t="shared" si="67"/>
        <v>41974.911087962959</v>
      </c>
    </row>
    <row r="2156" spans="1:5" x14ac:dyDescent="0.2">
      <c r="A2156">
        <v>1390921827</v>
      </c>
      <c r="B2156" s="10">
        <f t="shared" si="66"/>
        <v>41667.632256944446</v>
      </c>
      <c r="D2156">
        <v>1389193827</v>
      </c>
      <c r="E2156" s="10">
        <f t="shared" si="67"/>
        <v>41647.632256944446</v>
      </c>
    </row>
    <row r="2157" spans="1:5" x14ac:dyDescent="0.2">
      <c r="A2157">
        <v>1459443385</v>
      </c>
      <c r="B2157" s="10">
        <f t="shared" si="66"/>
        <v>42460.70584490741</v>
      </c>
      <c r="D2157">
        <v>1456854985</v>
      </c>
      <c r="E2157" s="10">
        <f t="shared" si="67"/>
        <v>42430.747511574074</v>
      </c>
    </row>
    <row r="2158" spans="1:5" x14ac:dyDescent="0.2">
      <c r="A2158">
        <v>1379363406</v>
      </c>
      <c r="B2158" s="10">
        <f t="shared" si="66"/>
        <v>41533.85423611111</v>
      </c>
      <c r="D2158">
        <v>1375475406</v>
      </c>
      <c r="E2158" s="10">
        <f t="shared" si="67"/>
        <v>41488.85423611111</v>
      </c>
    </row>
    <row r="2159" spans="1:5" x14ac:dyDescent="0.2">
      <c r="A2159">
        <v>1482479940</v>
      </c>
      <c r="B2159" s="10">
        <f t="shared" si="66"/>
        <v>42727.332638888889</v>
      </c>
      <c r="D2159">
        <v>1479684783</v>
      </c>
      <c r="E2159" s="10">
        <f t="shared" si="67"/>
        <v>42694.98128472222</v>
      </c>
    </row>
    <row r="2160" spans="1:5" x14ac:dyDescent="0.2">
      <c r="A2160">
        <v>1360009774</v>
      </c>
      <c r="B2160" s="10">
        <f t="shared" si="66"/>
        <v>41309.853865740741</v>
      </c>
      <c r="D2160">
        <v>1356121774</v>
      </c>
      <c r="E2160" s="10">
        <f t="shared" si="67"/>
        <v>41264.853865740741</v>
      </c>
    </row>
    <row r="2161" spans="1:5" x14ac:dyDescent="0.2">
      <c r="A2161">
        <v>1310837574</v>
      </c>
      <c r="B2161" s="10">
        <f t="shared" si="66"/>
        <v>40740.731180555558</v>
      </c>
      <c r="D2161">
        <v>1308245574</v>
      </c>
      <c r="E2161" s="10">
        <f t="shared" si="67"/>
        <v>40710.731180555558</v>
      </c>
    </row>
    <row r="2162" spans="1:5" x14ac:dyDescent="0.2">
      <c r="A2162">
        <v>1337447105</v>
      </c>
      <c r="B2162" s="10">
        <f t="shared" si="66"/>
        <v>41048.711863425924</v>
      </c>
      <c r="D2162">
        <v>1334855105</v>
      </c>
      <c r="E2162" s="10">
        <f t="shared" si="67"/>
        <v>41018.711863425924</v>
      </c>
    </row>
    <row r="2163" spans="1:5" x14ac:dyDescent="0.2">
      <c r="A2163">
        <v>1443040059</v>
      </c>
      <c r="B2163" s="10">
        <f t="shared" si="66"/>
        <v>42270.852534722224</v>
      </c>
      <c r="D2163">
        <v>1440448059</v>
      </c>
      <c r="E2163" s="10">
        <f t="shared" si="67"/>
        <v>42240.852534722224</v>
      </c>
    </row>
    <row r="2164" spans="1:5" x14ac:dyDescent="0.2">
      <c r="A2164">
        <v>1406226191</v>
      </c>
      <c r="B2164" s="10">
        <f t="shared" si="66"/>
        <v>41844.766099537039</v>
      </c>
      <c r="D2164">
        <v>1403547791</v>
      </c>
      <c r="E2164" s="10">
        <f t="shared" si="67"/>
        <v>41813.766099537039</v>
      </c>
    </row>
    <row r="2165" spans="1:5" x14ac:dyDescent="0.2">
      <c r="A2165">
        <v>1433735400</v>
      </c>
      <c r="B2165" s="10">
        <f t="shared" si="66"/>
        <v>42163.159722222219</v>
      </c>
      <c r="D2165">
        <v>1429306520</v>
      </c>
      <c r="E2165" s="10">
        <f t="shared" si="67"/>
        <v>42111.899537037039</v>
      </c>
    </row>
    <row r="2166" spans="1:5" x14ac:dyDescent="0.2">
      <c r="A2166">
        <v>1466827140</v>
      </c>
      <c r="B2166" s="10">
        <f t="shared" si="66"/>
        <v>42546.165972222225</v>
      </c>
      <c r="D2166">
        <v>1464196414</v>
      </c>
      <c r="E2166" s="10">
        <f t="shared" si="67"/>
        <v>42515.71775462963</v>
      </c>
    </row>
    <row r="2167" spans="1:5" x14ac:dyDescent="0.2">
      <c r="A2167">
        <v>1460127635</v>
      </c>
      <c r="B2167" s="10">
        <f t="shared" si="66"/>
        <v>42468.625405092593</v>
      </c>
      <c r="D2167">
        <v>1457539235</v>
      </c>
      <c r="E2167" s="10">
        <f t="shared" si="67"/>
        <v>42438.667071759264</v>
      </c>
    </row>
    <row r="2168" spans="1:5" x14ac:dyDescent="0.2">
      <c r="A2168">
        <v>1417813618</v>
      </c>
      <c r="B2168" s="10">
        <f t="shared" si="66"/>
        <v>41978.879837962959</v>
      </c>
      <c r="D2168">
        <v>1413922018</v>
      </c>
      <c r="E2168" s="10">
        <f t="shared" si="67"/>
        <v>41933.838171296295</v>
      </c>
    </row>
    <row r="2169" spans="1:5" x14ac:dyDescent="0.2">
      <c r="A2169">
        <v>1347672937</v>
      </c>
      <c r="B2169" s="10">
        <f t="shared" si="66"/>
        <v>41167.066400462965</v>
      </c>
      <c r="D2169">
        <v>1346463337</v>
      </c>
      <c r="E2169" s="10">
        <f t="shared" si="67"/>
        <v>41153.066400462965</v>
      </c>
    </row>
    <row r="2170" spans="1:5" x14ac:dyDescent="0.2">
      <c r="A2170">
        <v>1486702800</v>
      </c>
      <c r="B2170" s="10">
        <f t="shared" si="66"/>
        <v>42776.208333333328</v>
      </c>
      <c r="D2170">
        <v>1484058261</v>
      </c>
      <c r="E2170" s="10">
        <f t="shared" si="67"/>
        <v>42745.600243055553</v>
      </c>
    </row>
    <row r="2171" spans="1:5" x14ac:dyDescent="0.2">
      <c r="A2171">
        <v>1488473351</v>
      </c>
      <c r="B2171" s="10">
        <f t="shared" si="66"/>
        <v>42796.700821759259</v>
      </c>
      <c r="D2171">
        <v>1488214151</v>
      </c>
      <c r="E2171" s="10">
        <f t="shared" si="67"/>
        <v>42793.700821759259</v>
      </c>
    </row>
    <row r="2172" spans="1:5" x14ac:dyDescent="0.2">
      <c r="A2172">
        <v>1440266422</v>
      </c>
      <c r="B2172" s="10">
        <f t="shared" si="66"/>
        <v>42238.750254629631</v>
      </c>
      <c r="D2172">
        <v>1436810422</v>
      </c>
      <c r="E2172" s="10">
        <f t="shared" si="67"/>
        <v>42198.750254629631</v>
      </c>
    </row>
    <row r="2173" spans="1:5" x14ac:dyDescent="0.2">
      <c r="A2173">
        <v>1434949200</v>
      </c>
      <c r="B2173" s="10">
        <f t="shared" si="66"/>
        <v>42177.208333333328</v>
      </c>
      <c r="D2173">
        <v>1431903495</v>
      </c>
      <c r="E2173" s="10">
        <f t="shared" si="67"/>
        <v>42141.95711805555</v>
      </c>
    </row>
    <row r="2174" spans="1:5" x14ac:dyDescent="0.2">
      <c r="A2174">
        <v>1429365320</v>
      </c>
      <c r="B2174" s="10">
        <f t="shared" si="66"/>
        <v>42112.580092592594</v>
      </c>
      <c r="D2174">
        <v>1426773320</v>
      </c>
      <c r="E2174" s="10">
        <f t="shared" si="67"/>
        <v>42082.580092592594</v>
      </c>
    </row>
    <row r="2175" spans="1:5" x14ac:dyDescent="0.2">
      <c r="A2175">
        <v>1378785540</v>
      </c>
      <c r="B2175" s="10">
        <f t="shared" si="66"/>
        <v>41527.165972222225</v>
      </c>
      <c r="D2175">
        <v>1376066243</v>
      </c>
      <c r="E2175" s="10">
        <f t="shared" si="67"/>
        <v>41495.692627314813</v>
      </c>
    </row>
    <row r="2176" spans="1:5" x14ac:dyDescent="0.2">
      <c r="A2176">
        <v>1462453307</v>
      </c>
      <c r="B2176" s="10">
        <f t="shared" si="66"/>
        <v>42495.542905092589</v>
      </c>
      <c r="D2176">
        <v>1459861307</v>
      </c>
      <c r="E2176" s="10">
        <f t="shared" si="67"/>
        <v>42465.542905092589</v>
      </c>
    </row>
    <row r="2177" spans="1:5" x14ac:dyDescent="0.2">
      <c r="A2177">
        <v>1469059986</v>
      </c>
      <c r="B2177" s="10">
        <f t="shared" si="66"/>
        <v>42572.009097222224</v>
      </c>
      <c r="D2177">
        <v>1468455186</v>
      </c>
      <c r="E2177" s="10">
        <f t="shared" si="67"/>
        <v>42565.009097222224</v>
      </c>
    </row>
    <row r="2178" spans="1:5" x14ac:dyDescent="0.2">
      <c r="A2178">
        <v>1430579509</v>
      </c>
      <c r="B2178" s="10">
        <f t="shared" si="66"/>
        <v>42126.633206018523</v>
      </c>
      <c r="D2178">
        <v>1427987509</v>
      </c>
      <c r="E2178" s="10">
        <f t="shared" si="67"/>
        <v>42096.633206018523</v>
      </c>
    </row>
    <row r="2179" spans="1:5" x14ac:dyDescent="0.2">
      <c r="A2179">
        <v>1465192867</v>
      </c>
      <c r="B2179" s="10">
        <f t="shared" ref="B2179:B2242" si="68">(A2179/86400)+25569</f>
        <v>42527.250775462962</v>
      </c>
      <c r="D2179">
        <v>1463032867</v>
      </c>
      <c r="E2179" s="10">
        <f t="shared" ref="E2179:E2242" si="69">(D2179/86400) + 25569</f>
        <v>42502.250775462962</v>
      </c>
    </row>
    <row r="2180" spans="1:5" x14ac:dyDescent="0.2">
      <c r="A2180">
        <v>1484752597</v>
      </c>
      <c r="B2180" s="10">
        <f t="shared" si="68"/>
        <v>42753.63653935185</v>
      </c>
      <c r="D2180">
        <v>1482160597</v>
      </c>
      <c r="E2180" s="10">
        <f t="shared" si="69"/>
        <v>42723.63653935185</v>
      </c>
    </row>
    <row r="2181" spans="1:5" x14ac:dyDescent="0.2">
      <c r="A2181">
        <v>1428725192</v>
      </c>
      <c r="B2181" s="10">
        <f t="shared" si="68"/>
        <v>42105.171203703707</v>
      </c>
      <c r="D2181">
        <v>1426133192</v>
      </c>
      <c r="E2181" s="10">
        <f t="shared" si="69"/>
        <v>42075.171203703707</v>
      </c>
    </row>
    <row r="2182" spans="1:5" x14ac:dyDescent="0.2">
      <c r="A2182">
        <v>1447434268</v>
      </c>
      <c r="B2182" s="10">
        <f t="shared" si="68"/>
        <v>42321.711435185185</v>
      </c>
      <c r="D2182">
        <v>1443801868</v>
      </c>
      <c r="E2182" s="10">
        <f t="shared" si="69"/>
        <v>42279.669768518521</v>
      </c>
    </row>
    <row r="2183" spans="1:5" x14ac:dyDescent="0.2">
      <c r="A2183">
        <v>1487635653</v>
      </c>
      <c r="B2183" s="10">
        <f t="shared" si="68"/>
        <v>42787.005243055552</v>
      </c>
      <c r="D2183">
        <v>1486426053</v>
      </c>
      <c r="E2183" s="10">
        <f t="shared" si="69"/>
        <v>42773.005243055552</v>
      </c>
    </row>
    <row r="2184" spans="1:5" x14ac:dyDescent="0.2">
      <c r="A2184">
        <v>1412285825</v>
      </c>
      <c r="B2184" s="10">
        <f t="shared" si="68"/>
        <v>41914.900752314818</v>
      </c>
      <c r="D2184">
        <v>1409261825</v>
      </c>
      <c r="E2184" s="10">
        <f t="shared" si="69"/>
        <v>41879.900752314818</v>
      </c>
    </row>
    <row r="2185" spans="1:5" x14ac:dyDescent="0.2">
      <c r="A2185">
        <v>1486616400</v>
      </c>
      <c r="B2185" s="10">
        <f t="shared" si="68"/>
        <v>42775.208333333328</v>
      </c>
      <c r="D2185">
        <v>1484037977</v>
      </c>
      <c r="E2185" s="10">
        <f t="shared" si="69"/>
        <v>42745.365474537037</v>
      </c>
    </row>
    <row r="2186" spans="1:5" x14ac:dyDescent="0.2">
      <c r="A2186">
        <v>1453737600</v>
      </c>
      <c r="B2186" s="10">
        <f t="shared" si="68"/>
        <v>42394.666666666672</v>
      </c>
      <c r="D2186">
        <v>1452530041</v>
      </c>
      <c r="E2186" s="10">
        <f t="shared" si="69"/>
        <v>42380.690289351856</v>
      </c>
    </row>
    <row r="2187" spans="1:5" x14ac:dyDescent="0.2">
      <c r="A2187">
        <v>1364286239</v>
      </c>
      <c r="B2187" s="10">
        <f t="shared" si="68"/>
        <v>41359.349988425922</v>
      </c>
      <c r="D2187">
        <v>1360830239</v>
      </c>
      <c r="E2187" s="10">
        <f t="shared" si="69"/>
        <v>41319.349988425922</v>
      </c>
    </row>
    <row r="2188" spans="1:5" x14ac:dyDescent="0.2">
      <c r="A2188">
        <v>1473213600</v>
      </c>
      <c r="B2188" s="10">
        <f t="shared" si="68"/>
        <v>42620.083333333328</v>
      </c>
      <c r="D2188">
        <v>1470062743</v>
      </c>
      <c r="E2188" s="10">
        <f t="shared" si="69"/>
        <v>42583.615081018521</v>
      </c>
    </row>
    <row r="2189" spans="1:5" x14ac:dyDescent="0.2">
      <c r="A2189">
        <v>1428033540</v>
      </c>
      <c r="B2189" s="10">
        <f t="shared" si="68"/>
        <v>42097.165972222225</v>
      </c>
      <c r="D2189">
        <v>1425531666</v>
      </c>
      <c r="E2189" s="10">
        <f t="shared" si="69"/>
        <v>42068.209097222221</v>
      </c>
    </row>
    <row r="2190" spans="1:5" x14ac:dyDescent="0.2">
      <c r="A2190">
        <v>1477414800</v>
      </c>
      <c r="B2190" s="10">
        <f t="shared" si="68"/>
        <v>42668.708333333328</v>
      </c>
      <c r="D2190">
        <v>1474380241</v>
      </c>
      <c r="E2190" s="10">
        <f t="shared" si="69"/>
        <v>42633.586122685185</v>
      </c>
    </row>
    <row r="2191" spans="1:5" x14ac:dyDescent="0.2">
      <c r="A2191">
        <v>1461276000</v>
      </c>
      <c r="B2191" s="10">
        <f t="shared" si="68"/>
        <v>42481.916666666672</v>
      </c>
      <c r="D2191">
        <v>1460055300</v>
      </c>
      <c r="E2191" s="10">
        <f t="shared" si="69"/>
        <v>42467.788194444445</v>
      </c>
    </row>
    <row r="2192" spans="1:5" x14ac:dyDescent="0.2">
      <c r="A2192">
        <v>1458716340</v>
      </c>
      <c r="B2192" s="10">
        <f t="shared" si="68"/>
        <v>42452.290972222225</v>
      </c>
      <c r="D2192">
        <v>1455721204</v>
      </c>
      <c r="E2192" s="10">
        <f t="shared" si="69"/>
        <v>42417.625046296293</v>
      </c>
    </row>
    <row r="2193" spans="1:5" x14ac:dyDescent="0.2">
      <c r="A2193">
        <v>1487102427</v>
      </c>
      <c r="B2193" s="10">
        <f t="shared" si="68"/>
        <v>42780.833645833336</v>
      </c>
      <c r="D2193">
        <v>1486065627</v>
      </c>
      <c r="E2193" s="10">
        <f t="shared" si="69"/>
        <v>42768.833645833336</v>
      </c>
    </row>
    <row r="2194" spans="1:5" x14ac:dyDescent="0.2">
      <c r="A2194">
        <v>1481842800</v>
      </c>
      <c r="B2194" s="10">
        <f t="shared" si="68"/>
        <v>42719.958333333328</v>
      </c>
      <c r="D2194">
        <v>1479414344</v>
      </c>
      <c r="E2194" s="10">
        <f t="shared" si="69"/>
        <v>42691.8512037037</v>
      </c>
    </row>
    <row r="2195" spans="1:5" x14ac:dyDescent="0.2">
      <c r="A2195">
        <v>1479704340</v>
      </c>
      <c r="B2195" s="10">
        <f t="shared" si="68"/>
        <v>42695.207638888889</v>
      </c>
      <c r="D2195">
        <v>1477043072</v>
      </c>
      <c r="E2195" s="10">
        <f t="shared" si="69"/>
        <v>42664.405925925923</v>
      </c>
    </row>
    <row r="2196" spans="1:5" x14ac:dyDescent="0.2">
      <c r="A2196">
        <v>1459012290</v>
      </c>
      <c r="B2196" s="10">
        <f t="shared" si="68"/>
        <v>42455.716319444444</v>
      </c>
      <c r="D2196">
        <v>1456423890</v>
      </c>
      <c r="E2196" s="10">
        <f t="shared" si="69"/>
        <v>42425.757986111115</v>
      </c>
    </row>
    <row r="2197" spans="1:5" x14ac:dyDescent="0.2">
      <c r="A2197">
        <v>1439317900</v>
      </c>
      <c r="B2197" s="10">
        <f t="shared" si="68"/>
        <v>42227.771990740745</v>
      </c>
      <c r="D2197">
        <v>1436725900</v>
      </c>
      <c r="E2197" s="10">
        <f t="shared" si="69"/>
        <v>42197.771990740745</v>
      </c>
    </row>
    <row r="2198" spans="1:5" x14ac:dyDescent="0.2">
      <c r="A2198">
        <v>1480662000</v>
      </c>
      <c r="B2198" s="10">
        <f t="shared" si="68"/>
        <v>42706.291666666672</v>
      </c>
      <c r="D2198">
        <v>1478000502</v>
      </c>
      <c r="E2198" s="10">
        <f t="shared" si="69"/>
        <v>42675.487291666665</v>
      </c>
    </row>
    <row r="2199" spans="1:5" x14ac:dyDescent="0.2">
      <c r="A2199">
        <v>1425132059</v>
      </c>
      <c r="B2199" s="10">
        <f t="shared" si="68"/>
        <v>42063.584016203706</v>
      </c>
      <c r="D2199">
        <v>1422540059</v>
      </c>
      <c r="E2199" s="10">
        <f t="shared" si="69"/>
        <v>42033.584016203706</v>
      </c>
    </row>
    <row r="2200" spans="1:5" x14ac:dyDescent="0.2">
      <c r="A2200">
        <v>1447507200</v>
      </c>
      <c r="B2200" s="10">
        <f t="shared" si="68"/>
        <v>42322.555555555555</v>
      </c>
      <c r="D2200">
        <v>1444911600</v>
      </c>
      <c r="E2200" s="10">
        <f t="shared" si="69"/>
        <v>42292.513888888891</v>
      </c>
    </row>
    <row r="2201" spans="1:5" x14ac:dyDescent="0.2">
      <c r="A2201">
        <v>1444903198</v>
      </c>
      <c r="B2201" s="10">
        <f t="shared" si="68"/>
        <v>42292.416643518518</v>
      </c>
      <c r="D2201">
        <v>1442311198</v>
      </c>
      <c r="E2201" s="10">
        <f t="shared" si="69"/>
        <v>42262.416643518518</v>
      </c>
    </row>
    <row r="2202" spans="1:5" x14ac:dyDescent="0.2">
      <c r="A2202">
        <v>1436151600</v>
      </c>
      <c r="B2202" s="10">
        <f t="shared" si="68"/>
        <v>42191.125</v>
      </c>
      <c r="D2202">
        <v>1433775668</v>
      </c>
      <c r="E2202" s="10">
        <f t="shared" si="69"/>
        <v>42163.625787037032</v>
      </c>
    </row>
    <row r="2203" spans="1:5" x14ac:dyDescent="0.2">
      <c r="A2203">
        <v>1358367565</v>
      </c>
      <c r="B2203" s="10">
        <f t="shared" si="68"/>
        <v>41290.846817129626</v>
      </c>
      <c r="D2203">
        <v>1357157965</v>
      </c>
      <c r="E2203" s="10">
        <f t="shared" si="69"/>
        <v>41276.846817129626</v>
      </c>
    </row>
    <row r="2204" spans="1:5" x14ac:dyDescent="0.2">
      <c r="A2204">
        <v>1351801368</v>
      </c>
      <c r="B2204" s="10">
        <f t="shared" si="68"/>
        <v>41214.849166666667</v>
      </c>
      <c r="D2204">
        <v>1349209368</v>
      </c>
      <c r="E2204" s="10">
        <f t="shared" si="69"/>
        <v>41184.849166666667</v>
      </c>
    </row>
    <row r="2205" spans="1:5" x14ac:dyDescent="0.2">
      <c r="A2205">
        <v>1443127082</v>
      </c>
      <c r="B2205" s="10">
        <f t="shared" si="68"/>
        <v>42271.85974537037</v>
      </c>
      <c r="D2205">
        <v>1440535082</v>
      </c>
      <c r="E2205" s="10">
        <f t="shared" si="69"/>
        <v>42241.85974537037</v>
      </c>
    </row>
    <row r="2206" spans="1:5" x14ac:dyDescent="0.2">
      <c r="A2206">
        <v>1362814119</v>
      </c>
      <c r="B2206" s="10">
        <f t="shared" si="68"/>
        <v>41342.311562499999</v>
      </c>
      <c r="D2206">
        <v>1360222119</v>
      </c>
      <c r="E2206" s="10">
        <f t="shared" si="69"/>
        <v>41312.311562499999</v>
      </c>
    </row>
    <row r="2207" spans="1:5" x14ac:dyDescent="0.2">
      <c r="A2207">
        <v>1338579789</v>
      </c>
      <c r="B2207" s="10">
        <f t="shared" si="68"/>
        <v>41061.821631944447</v>
      </c>
      <c r="D2207">
        <v>1335987789</v>
      </c>
      <c r="E2207" s="10">
        <f t="shared" si="69"/>
        <v>41031.821631944447</v>
      </c>
    </row>
    <row r="2208" spans="1:5" x14ac:dyDescent="0.2">
      <c r="A2208">
        <v>1334556624</v>
      </c>
      <c r="B2208" s="10">
        <f t="shared" si="68"/>
        <v>41015.257222222222</v>
      </c>
      <c r="D2208">
        <v>1333001424</v>
      </c>
      <c r="E2208" s="10">
        <f t="shared" si="69"/>
        <v>40997.257222222222</v>
      </c>
    </row>
    <row r="2209" spans="1:5" x14ac:dyDescent="0.2">
      <c r="A2209">
        <v>1384580373</v>
      </c>
      <c r="B2209" s="10">
        <f t="shared" si="68"/>
        <v>41594.235798611109</v>
      </c>
      <c r="D2209">
        <v>1381984773</v>
      </c>
      <c r="E2209" s="10">
        <f t="shared" si="69"/>
        <v>41564.194131944445</v>
      </c>
    </row>
    <row r="2210" spans="1:5" x14ac:dyDescent="0.2">
      <c r="A2210">
        <v>1333771200</v>
      </c>
      <c r="B2210" s="10">
        <f t="shared" si="68"/>
        <v>41006.166666666664</v>
      </c>
      <c r="D2210">
        <v>1328649026</v>
      </c>
      <c r="E2210" s="10">
        <f t="shared" si="69"/>
        <v>40946.882245370369</v>
      </c>
    </row>
    <row r="2211" spans="1:5" x14ac:dyDescent="0.2">
      <c r="A2211">
        <v>1397516400</v>
      </c>
      <c r="B2211" s="10">
        <f t="shared" si="68"/>
        <v>41743.958333333336</v>
      </c>
      <c r="D2211">
        <v>1396524644</v>
      </c>
      <c r="E2211" s="10">
        <f t="shared" si="69"/>
        <v>41732.479675925926</v>
      </c>
    </row>
    <row r="2212" spans="1:5" x14ac:dyDescent="0.2">
      <c r="A2212">
        <v>1334424960</v>
      </c>
      <c r="B2212" s="10">
        <f t="shared" si="68"/>
        <v>41013.733333333337</v>
      </c>
      <c r="D2212">
        <v>1329442510</v>
      </c>
      <c r="E2212" s="10">
        <f t="shared" si="69"/>
        <v>40956.066087962965</v>
      </c>
    </row>
    <row r="2213" spans="1:5" x14ac:dyDescent="0.2">
      <c r="A2213">
        <v>1397113140</v>
      </c>
      <c r="B2213" s="10">
        <f t="shared" si="68"/>
        <v>41739.290972222225</v>
      </c>
      <c r="D2213">
        <v>1395168625</v>
      </c>
      <c r="E2213" s="10">
        <f t="shared" si="69"/>
        <v>41716.785011574073</v>
      </c>
    </row>
    <row r="2214" spans="1:5" x14ac:dyDescent="0.2">
      <c r="A2214">
        <v>1383526800</v>
      </c>
      <c r="B2214" s="10">
        <f t="shared" si="68"/>
        <v>41582.041666666664</v>
      </c>
      <c r="D2214">
        <v>1380650177</v>
      </c>
      <c r="E2214" s="10">
        <f t="shared" si="69"/>
        <v>41548.747418981482</v>
      </c>
    </row>
    <row r="2215" spans="1:5" x14ac:dyDescent="0.2">
      <c r="A2215">
        <v>1431719379</v>
      </c>
      <c r="B2215" s="10">
        <f t="shared" si="68"/>
        <v>42139.826145833329</v>
      </c>
      <c r="D2215">
        <v>1429127379</v>
      </c>
      <c r="E2215" s="10">
        <f t="shared" si="69"/>
        <v>42109.826145833329</v>
      </c>
    </row>
    <row r="2216" spans="1:5" x14ac:dyDescent="0.2">
      <c r="A2216">
        <v>1391713248</v>
      </c>
      <c r="B2216" s="10">
        <f t="shared" si="68"/>
        <v>41676.792222222226</v>
      </c>
      <c r="D2216">
        <v>1389121248</v>
      </c>
      <c r="E2216" s="10">
        <f t="shared" si="69"/>
        <v>41646.792222222226</v>
      </c>
    </row>
    <row r="2217" spans="1:5" x14ac:dyDescent="0.2">
      <c r="A2217">
        <v>1331621940</v>
      </c>
      <c r="B2217" s="10">
        <f t="shared" si="68"/>
        <v>40981.290972222225</v>
      </c>
      <c r="D2217">
        <v>1329671572</v>
      </c>
      <c r="E2217" s="10">
        <f t="shared" si="69"/>
        <v>40958.717268518521</v>
      </c>
    </row>
    <row r="2218" spans="1:5" x14ac:dyDescent="0.2">
      <c r="A2218">
        <v>1437674545</v>
      </c>
      <c r="B2218" s="10">
        <f t="shared" si="68"/>
        <v>42208.75167824074</v>
      </c>
      <c r="D2218">
        <v>1436464945</v>
      </c>
      <c r="E2218" s="10">
        <f t="shared" si="69"/>
        <v>42194.75167824074</v>
      </c>
    </row>
    <row r="2219" spans="1:5" x14ac:dyDescent="0.2">
      <c r="A2219">
        <v>1446451200</v>
      </c>
      <c r="B2219" s="10">
        <f t="shared" si="68"/>
        <v>42310.333333333328</v>
      </c>
      <c r="D2219">
        <v>1445539113</v>
      </c>
      <c r="E2219" s="10">
        <f t="shared" si="69"/>
        <v>42299.776770833334</v>
      </c>
    </row>
    <row r="2220" spans="1:5" x14ac:dyDescent="0.2">
      <c r="A2220">
        <v>1346198400</v>
      </c>
      <c r="B2220" s="10">
        <f t="shared" si="68"/>
        <v>41150</v>
      </c>
      <c r="D2220">
        <v>1344281383</v>
      </c>
      <c r="E2220" s="10">
        <f t="shared" si="69"/>
        <v>41127.812303240738</v>
      </c>
    </row>
    <row r="2221" spans="1:5" x14ac:dyDescent="0.2">
      <c r="A2221">
        <v>1440004512</v>
      </c>
      <c r="B2221" s="10">
        <f t="shared" si="68"/>
        <v>42235.718888888892</v>
      </c>
      <c r="D2221">
        <v>1437412512</v>
      </c>
      <c r="E2221" s="10">
        <f t="shared" si="69"/>
        <v>42205.718888888892</v>
      </c>
    </row>
    <row r="2222" spans="1:5" x14ac:dyDescent="0.2">
      <c r="A2222">
        <v>1374888436</v>
      </c>
      <c r="B2222" s="10">
        <f t="shared" si="68"/>
        <v>41482.060601851852</v>
      </c>
      <c r="D2222">
        <v>1372296436</v>
      </c>
      <c r="E2222" s="10">
        <f t="shared" si="69"/>
        <v>41452.060601851852</v>
      </c>
    </row>
    <row r="2223" spans="1:5" x14ac:dyDescent="0.2">
      <c r="A2223">
        <v>1461369600</v>
      </c>
      <c r="B2223" s="10">
        <f t="shared" si="68"/>
        <v>42483</v>
      </c>
      <c r="D2223">
        <v>1458748809</v>
      </c>
      <c r="E2223" s="10">
        <f t="shared" si="69"/>
        <v>42452.666770833333</v>
      </c>
    </row>
    <row r="2224" spans="1:5" x14ac:dyDescent="0.2">
      <c r="A2224">
        <v>1327776847</v>
      </c>
      <c r="B2224" s="10">
        <f t="shared" si="68"/>
        <v>40936.787581018521</v>
      </c>
      <c r="D2224">
        <v>1325184847</v>
      </c>
      <c r="E2224" s="10">
        <f t="shared" si="69"/>
        <v>40906.787581018521</v>
      </c>
    </row>
    <row r="2225" spans="1:5" x14ac:dyDescent="0.2">
      <c r="A2225">
        <v>1435418568</v>
      </c>
      <c r="B2225" s="10">
        <f t="shared" si="68"/>
        <v>42182.640833333338</v>
      </c>
      <c r="D2225">
        <v>1432826568</v>
      </c>
      <c r="E2225" s="10">
        <f t="shared" si="69"/>
        <v>42152.640833333338</v>
      </c>
    </row>
    <row r="2226" spans="1:5" x14ac:dyDescent="0.2">
      <c r="A2226">
        <v>1477767600</v>
      </c>
      <c r="B2226" s="10">
        <f t="shared" si="68"/>
        <v>42672.791666666672</v>
      </c>
      <c r="D2226">
        <v>1475337675</v>
      </c>
      <c r="E2226" s="10">
        <f t="shared" si="69"/>
        <v>42644.667534722219</v>
      </c>
    </row>
    <row r="2227" spans="1:5" x14ac:dyDescent="0.2">
      <c r="A2227">
        <v>1411326015</v>
      </c>
      <c r="B2227" s="10">
        <f t="shared" si="68"/>
        <v>41903.79184027778</v>
      </c>
      <c r="D2227">
        <v>1408734015</v>
      </c>
      <c r="E2227" s="10">
        <f t="shared" si="69"/>
        <v>41873.79184027778</v>
      </c>
    </row>
    <row r="2228" spans="1:5" x14ac:dyDescent="0.2">
      <c r="A2228">
        <v>1455253140</v>
      </c>
      <c r="B2228" s="10">
        <f t="shared" si="68"/>
        <v>42412.207638888889</v>
      </c>
      <c r="D2228">
        <v>1452625822</v>
      </c>
      <c r="E2228" s="10">
        <f t="shared" si="69"/>
        <v>42381.79886574074</v>
      </c>
    </row>
    <row r="2229" spans="1:5" x14ac:dyDescent="0.2">
      <c r="A2229">
        <v>1384374155</v>
      </c>
      <c r="B2229" s="10">
        <f t="shared" si="68"/>
        <v>41591.849016203705</v>
      </c>
      <c r="D2229">
        <v>1381778555</v>
      </c>
      <c r="E2229" s="10">
        <f t="shared" si="69"/>
        <v>41561.807349537034</v>
      </c>
    </row>
    <row r="2230" spans="1:5" x14ac:dyDescent="0.2">
      <c r="A2230">
        <v>1439707236</v>
      </c>
      <c r="B2230" s="10">
        <f t="shared" si="68"/>
        <v>42232.278194444443</v>
      </c>
      <c r="D2230">
        <v>1437115236</v>
      </c>
      <c r="E2230" s="10">
        <f t="shared" si="69"/>
        <v>42202.278194444443</v>
      </c>
    </row>
    <row r="2231" spans="1:5" x14ac:dyDescent="0.2">
      <c r="A2231">
        <v>1378180800</v>
      </c>
      <c r="B2231" s="10">
        <f t="shared" si="68"/>
        <v>41520.166666666664</v>
      </c>
      <c r="D2231">
        <v>1375113391</v>
      </c>
      <c r="E2231" s="10">
        <f t="shared" si="69"/>
        <v>41484.664247685185</v>
      </c>
    </row>
    <row r="2232" spans="1:5" x14ac:dyDescent="0.2">
      <c r="A2232">
        <v>1398460127</v>
      </c>
      <c r="B2232" s="10">
        <f t="shared" si="68"/>
        <v>41754.881099537037</v>
      </c>
      <c r="D2232">
        <v>1395868127</v>
      </c>
      <c r="E2232" s="10">
        <f t="shared" si="69"/>
        <v>41724.881099537037</v>
      </c>
    </row>
    <row r="2233" spans="1:5" x14ac:dyDescent="0.2">
      <c r="A2233">
        <v>1372136400</v>
      </c>
      <c r="B2233" s="10">
        <f t="shared" si="68"/>
        <v>41450.208333333336</v>
      </c>
      <c r="D2233">
        <v>1369864301</v>
      </c>
      <c r="E2233" s="10">
        <f t="shared" si="69"/>
        <v>41423.910891203705</v>
      </c>
    </row>
    <row r="2234" spans="1:5" x14ac:dyDescent="0.2">
      <c r="A2234">
        <v>1405738800</v>
      </c>
      <c r="B2234" s="10">
        <f t="shared" si="68"/>
        <v>41839.125</v>
      </c>
      <c r="D2234">
        <v>1402945408</v>
      </c>
      <c r="E2234" s="10">
        <f t="shared" si="69"/>
        <v>41806.794074074074</v>
      </c>
    </row>
    <row r="2235" spans="1:5" x14ac:dyDescent="0.2">
      <c r="A2235">
        <v>1450051200</v>
      </c>
      <c r="B2235" s="10">
        <f t="shared" si="68"/>
        <v>42352</v>
      </c>
      <c r="D2235">
        <v>1448269539</v>
      </c>
      <c r="E2235" s="10">
        <f t="shared" si="69"/>
        <v>42331.378923611112</v>
      </c>
    </row>
    <row r="2236" spans="1:5" x14ac:dyDescent="0.2">
      <c r="A2236">
        <v>1483645647</v>
      </c>
      <c r="B2236" s="10">
        <f t="shared" si="68"/>
        <v>42740.824618055558</v>
      </c>
      <c r="D2236">
        <v>1481053647</v>
      </c>
      <c r="E2236" s="10">
        <f t="shared" si="69"/>
        <v>42710.824618055558</v>
      </c>
    </row>
    <row r="2237" spans="1:5" x14ac:dyDescent="0.2">
      <c r="A2237">
        <v>1427585511</v>
      </c>
      <c r="B2237" s="10">
        <f t="shared" si="68"/>
        <v>42091.980451388888</v>
      </c>
      <c r="D2237">
        <v>1424997111</v>
      </c>
      <c r="E2237" s="10">
        <f t="shared" si="69"/>
        <v>42062.022118055553</v>
      </c>
    </row>
    <row r="2238" spans="1:5" x14ac:dyDescent="0.2">
      <c r="A2238">
        <v>1454338123</v>
      </c>
      <c r="B2238" s="10">
        <f t="shared" si="68"/>
        <v>42401.617164351846</v>
      </c>
      <c r="D2238">
        <v>1451746123</v>
      </c>
      <c r="E2238" s="10">
        <f t="shared" si="69"/>
        <v>42371.617164351846</v>
      </c>
    </row>
    <row r="2239" spans="1:5" x14ac:dyDescent="0.2">
      <c r="A2239">
        <v>1415779140</v>
      </c>
      <c r="B2239" s="10">
        <f t="shared" si="68"/>
        <v>41955.332638888889</v>
      </c>
      <c r="D2239">
        <v>1412294683</v>
      </c>
      <c r="E2239" s="10">
        <f t="shared" si="69"/>
        <v>41915.003275462965</v>
      </c>
    </row>
    <row r="2240" spans="1:5" x14ac:dyDescent="0.2">
      <c r="A2240">
        <v>1489157716</v>
      </c>
      <c r="B2240" s="10">
        <f t="shared" si="68"/>
        <v>42804.621712962966</v>
      </c>
      <c r="D2240">
        <v>1486565716</v>
      </c>
      <c r="E2240" s="10">
        <f t="shared" si="69"/>
        <v>42774.621712962966</v>
      </c>
    </row>
    <row r="2241" spans="1:5" x14ac:dyDescent="0.2">
      <c r="A2241">
        <v>1385870520</v>
      </c>
      <c r="B2241" s="10">
        <f t="shared" si="68"/>
        <v>41609.168055555558</v>
      </c>
      <c r="D2241">
        <v>1382742014</v>
      </c>
      <c r="E2241" s="10">
        <f t="shared" si="69"/>
        <v>41572.958495370374</v>
      </c>
    </row>
    <row r="2242" spans="1:5" x14ac:dyDescent="0.2">
      <c r="A2242">
        <v>1461354544</v>
      </c>
      <c r="B2242" s="10">
        <f t="shared" si="68"/>
        <v>42482.825740740736</v>
      </c>
      <c r="D2242">
        <v>1458762544</v>
      </c>
      <c r="E2242" s="10">
        <f t="shared" si="69"/>
        <v>42452.825740740736</v>
      </c>
    </row>
    <row r="2243" spans="1:5" x14ac:dyDescent="0.2">
      <c r="A2243">
        <v>1488484300</v>
      </c>
      <c r="B2243" s="10">
        <f t="shared" ref="B2243:B2306" si="70">(A2243/86400)+25569</f>
        <v>42796.827546296292</v>
      </c>
      <c r="D2243">
        <v>1485892300</v>
      </c>
      <c r="E2243" s="10">
        <f t="shared" ref="E2243:E2306" si="71">(D2243/86400) + 25569</f>
        <v>42766.827546296292</v>
      </c>
    </row>
    <row r="2244" spans="1:5" x14ac:dyDescent="0.2">
      <c r="A2244">
        <v>1385521320</v>
      </c>
      <c r="B2244" s="10">
        <f t="shared" si="70"/>
        <v>41605.126388888893</v>
      </c>
      <c r="D2244">
        <v>1382449733</v>
      </c>
      <c r="E2244" s="10">
        <f t="shared" si="71"/>
        <v>41569.575613425928</v>
      </c>
    </row>
    <row r="2245" spans="1:5" x14ac:dyDescent="0.2">
      <c r="A2245">
        <v>1489374000</v>
      </c>
      <c r="B2245" s="10">
        <f t="shared" si="70"/>
        <v>42807.125</v>
      </c>
      <c r="D2245">
        <v>1488823290</v>
      </c>
      <c r="E2245" s="10">
        <f t="shared" si="71"/>
        <v>42800.751041666663</v>
      </c>
    </row>
    <row r="2246" spans="1:5" x14ac:dyDescent="0.2">
      <c r="A2246">
        <v>1476649800</v>
      </c>
      <c r="B2246" s="10">
        <f t="shared" si="70"/>
        <v>42659.854166666672</v>
      </c>
      <c r="D2246">
        <v>1475609946</v>
      </c>
      <c r="E2246" s="10">
        <f t="shared" si="71"/>
        <v>42647.818819444445</v>
      </c>
    </row>
    <row r="2247" spans="1:5" x14ac:dyDescent="0.2">
      <c r="A2247">
        <v>1393005600</v>
      </c>
      <c r="B2247" s="10">
        <f t="shared" si="70"/>
        <v>41691.75</v>
      </c>
      <c r="D2247">
        <v>1390323617</v>
      </c>
      <c r="E2247" s="10">
        <f t="shared" si="71"/>
        <v>41660.70853009259</v>
      </c>
    </row>
    <row r="2248" spans="1:5" x14ac:dyDescent="0.2">
      <c r="A2248">
        <v>1441393210</v>
      </c>
      <c r="B2248" s="10">
        <f t="shared" si="70"/>
        <v>42251.79178240741</v>
      </c>
      <c r="D2248">
        <v>1438801210</v>
      </c>
      <c r="E2248" s="10">
        <f t="shared" si="71"/>
        <v>42221.79178240741</v>
      </c>
    </row>
    <row r="2249" spans="1:5" x14ac:dyDescent="0.2">
      <c r="A2249">
        <v>1438185565</v>
      </c>
      <c r="B2249" s="10">
        <f t="shared" si="70"/>
        <v>42214.666261574079</v>
      </c>
      <c r="D2249">
        <v>1436975965</v>
      </c>
      <c r="E2249" s="10">
        <f t="shared" si="71"/>
        <v>42200.666261574079</v>
      </c>
    </row>
    <row r="2250" spans="1:5" x14ac:dyDescent="0.2">
      <c r="A2250">
        <v>1481749278</v>
      </c>
      <c r="B2250" s="10">
        <f t="shared" si="70"/>
        <v>42718.875902777778</v>
      </c>
      <c r="D2250">
        <v>1479157278</v>
      </c>
      <c r="E2250" s="10">
        <f t="shared" si="71"/>
        <v>42688.875902777778</v>
      </c>
    </row>
    <row r="2251" spans="1:5" x14ac:dyDescent="0.2">
      <c r="A2251">
        <v>1364917965</v>
      </c>
      <c r="B2251" s="10">
        <f t="shared" si="70"/>
        <v>41366.661631944444</v>
      </c>
      <c r="D2251">
        <v>1362329565</v>
      </c>
      <c r="E2251" s="10">
        <f t="shared" si="71"/>
        <v>41336.703298611115</v>
      </c>
    </row>
    <row r="2252" spans="1:5" x14ac:dyDescent="0.2">
      <c r="A2252">
        <v>1480727273</v>
      </c>
      <c r="B2252" s="10">
        <f t="shared" si="70"/>
        <v>42707.0471412037</v>
      </c>
      <c r="D2252">
        <v>1478131673</v>
      </c>
      <c r="E2252" s="10">
        <f t="shared" si="71"/>
        <v>42677.005474537036</v>
      </c>
    </row>
    <row r="2253" spans="1:5" x14ac:dyDescent="0.2">
      <c r="A2253">
        <v>1408177077</v>
      </c>
      <c r="B2253" s="10">
        <f t="shared" si="70"/>
        <v>41867.34579861111</v>
      </c>
      <c r="D2253">
        <v>1406362677</v>
      </c>
      <c r="E2253" s="10">
        <f t="shared" si="71"/>
        <v>41846.34579861111</v>
      </c>
    </row>
    <row r="2254" spans="1:5" x14ac:dyDescent="0.2">
      <c r="A2254">
        <v>1470469938</v>
      </c>
      <c r="B2254" s="10">
        <f t="shared" si="70"/>
        <v>42588.327986111108</v>
      </c>
      <c r="D2254">
        <v>1469173938</v>
      </c>
      <c r="E2254" s="10">
        <f t="shared" si="71"/>
        <v>42573.327986111108</v>
      </c>
    </row>
    <row r="2255" spans="1:5" x14ac:dyDescent="0.2">
      <c r="A2255">
        <v>1447862947</v>
      </c>
      <c r="B2255" s="10">
        <f t="shared" si="70"/>
        <v>42326.672997685186</v>
      </c>
      <c r="D2255">
        <v>1445267347</v>
      </c>
      <c r="E2255" s="10">
        <f t="shared" si="71"/>
        <v>42296.631331018521</v>
      </c>
    </row>
    <row r="2256" spans="1:5" x14ac:dyDescent="0.2">
      <c r="A2256">
        <v>1485271968</v>
      </c>
      <c r="B2256" s="10">
        <f t="shared" si="70"/>
        <v>42759.647777777776</v>
      </c>
      <c r="D2256">
        <v>1484667168</v>
      </c>
      <c r="E2256" s="10">
        <f t="shared" si="71"/>
        <v>42752.647777777776</v>
      </c>
    </row>
    <row r="2257" spans="1:5" x14ac:dyDescent="0.2">
      <c r="A2257">
        <v>1462661451</v>
      </c>
      <c r="B2257" s="10">
        <f t="shared" si="70"/>
        <v>42497.951979166668</v>
      </c>
      <c r="D2257">
        <v>1460069451</v>
      </c>
      <c r="E2257" s="10">
        <f t="shared" si="71"/>
        <v>42467.951979166668</v>
      </c>
    </row>
    <row r="2258" spans="1:5" x14ac:dyDescent="0.2">
      <c r="A2258">
        <v>1479811846</v>
      </c>
      <c r="B2258" s="10">
        <f t="shared" si="70"/>
        <v>42696.451921296291</v>
      </c>
      <c r="D2258">
        <v>1478602246</v>
      </c>
      <c r="E2258" s="10">
        <f t="shared" si="71"/>
        <v>42682.451921296291</v>
      </c>
    </row>
    <row r="2259" spans="1:5" x14ac:dyDescent="0.2">
      <c r="A2259">
        <v>1466377200</v>
      </c>
      <c r="B2259" s="10">
        <f t="shared" si="70"/>
        <v>42540.958333333328</v>
      </c>
      <c r="D2259">
        <v>1463351329</v>
      </c>
      <c r="E2259" s="10">
        <f t="shared" si="71"/>
        <v>42505.936678240745</v>
      </c>
    </row>
    <row r="2260" spans="1:5" x14ac:dyDescent="0.2">
      <c r="A2260">
        <v>1434045687</v>
      </c>
      <c r="B2260" s="10">
        <f t="shared" si="70"/>
        <v>42166.75100694444</v>
      </c>
      <c r="D2260">
        <v>1431453687</v>
      </c>
      <c r="E2260" s="10">
        <f t="shared" si="71"/>
        <v>42136.75100694444</v>
      </c>
    </row>
    <row r="2261" spans="1:5" x14ac:dyDescent="0.2">
      <c r="A2261">
        <v>1481224736</v>
      </c>
      <c r="B2261" s="10">
        <f t="shared" si="70"/>
        <v>42712.804814814815</v>
      </c>
      <c r="D2261">
        <v>1480360736</v>
      </c>
      <c r="E2261" s="10">
        <f t="shared" si="71"/>
        <v>42702.804814814815</v>
      </c>
    </row>
    <row r="2262" spans="1:5" x14ac:dyDescent="0.2">
      <c r="A2262">
        <v>1395876250</v>
      </c>
      <c r="B2262" s="10">
        <f t="shared" si="70"/>
        <v>41724.975115740745</v>
      </c>
      <c r="D2262">
        <v>1393287850</v>
      </c>
      <c r="E2262" s="10">
        <f t="shared" si="71"/>
        <v>41695.016782407409</v>
      </c>
    </row>
    <row r="2263" spans="1:5" x14ac:dyDescent="0.2">
      <c r="A2263">
        <v>1487093020</v>
      </c>
      <c r="B2263" s="10">
        <f t="shared" si="70"/>
        <v>42780.724768518514</v>
      </c>
      <c r="D2263">
        <v>1485278620</v>
      </c>
      <c r="E2263" s="10">
        <f t="shared" si="71"/>
        <v>42759.724768518514</v>
      </c>
    </row>
    <row r="2264" spans="1:5" x14ac:dyDescent="0.2">
      <c r="A2264">
        <v>1416268800</v>
      </c>
      <c r="B2264" s="10">
        <f t="shared" si="70"/>
        <v>41961</v>
      </c>
      <c r="D2264">
        <v>1413295358</v>
      </c>
      <c r="E2264" s="10">
        <f t="shared" si="71"/>
        <v>41926.585162037038</v>
      </c>
    </row>
    <row r="2265" spans="1:5" x14ac:dyDescent="0.2">
      <c r="A2265">
        <v>1422734313</v>
      </c>
      <c r="B2265" s="10">
        <f t="shared" si="70"/>
        <v>42035.832326388889</v>
      </c>
      <c r="D2265">
        <v>1420919913</v>
      </c>
      <c r="E2265" s="10">
        <f t="shared" si="71"/>
        <v>42014.832326388889</v>
      </c>
    </row>
    <row r="2266" spans="1:5" x14ac:dyDescent="0.2">
      <c r="A2266">
        <v>1463972400</v>
      </c>
      <c r="B2266" s="10">
        <f t="shared" si="70"/>
        <v>42513.125</v>
      </c>
      <c r="D2266">
        <v>1462543114</v>
      </c>
      <c r="E2266" s="10">
        <f t="shared" si="71"/>
        <v>42496.582337962958</v>
      </c>
    </row>
    <row r="2267" spans="1:5" x14ac:dyDescent="0.2">
      <c r="A2267">
        <v>1479846507</v>
      </c>
      <c r="B2267" s="10">
        <f t="shared" si="70"/>
        <v>42696.853090277778</v>
      </c>
      <c r="D2267">
        <v>1479241707</v>
      </c>
      <c r="E2267" s="10">
        <f t="shared" si="71"/>
        <v>42689.853090277778</v>
      </c>
    </row>
    <row r="2268" spans="1:5" x14ac:dyDescent="0.2">
      <c r="A2268">
        <v>1461722400</v>
      </c>
      <c r="B2268" s="10">
        <f t="shared" si="70"/>
        <v>42487.083333333328</v>
      </c>
      <c r="D2268">
        <v>1460235592</v>
      </c>
      <c r="E2268" s="10">
        <f t="shared" si="71"/>
        <v>42469.874907407408</v>
      </c>
    </row>
    <row r="2269" spans="1:5" x14ac:dyDescent="0.2">
      <c r="A2269">
        <v>1419123600</v>
      </c>
      <c r="B2269" s="10">
        <f t="shared" si="70"/>
        <v>41994.041666666672</v>
      </c>
      <c r="D2269">
        <v>1416945297</v>
      </c>
      <c r="E2269" s="10">
        <f t="shared" si="71"/>
        <v>41968.829826388886</v>
      </c>
    </row>
    <row r="2270" spans="1:5" x14ac:dyDescent="0.2">
      <c r="A2270">
        <v>1489283915</v>
      </c>
      <c r="B2270" s="10">
        <f t="shared" si="70"/>
        <v>42806.082349537042</v>
      </c>
      <c r="D2270">
        <v>1486691915</v>
      </c>
      <c r="E2270" s="10">
        <f t="shared" si="71"/>
        <v>42776.082349537042</v>
      </c>
    </row>
    <row r="2271" spans="1:5" x14ac:dyDescent="0.2">
      <c r="A2271">
        <v>1488862800</v>
      </c>
      <c r="B2271" s="10">
        <f t="shared" si="70"/>
        <v>42801.208333333328</v>
      </c>
      <c r="D2271">
        <v>1486745663</v>
      </c>
      <c r="E2271" s="10">
        <f t="shared" si="71"/>
        <v>42776.704432870371</v>
      </c>
    </row>
    <row r="2272" spans="1:5" x14ac:dyDescent="0.2">
      <c r="A2272">
        <v>1484085540</v>
      </c>
      <c r="B2272" s="10">
        <f t="shared" si="70"/>
        <v>42745.915972222225</v>
      </c>
      <c r="D2272">
        <v>1482353513</v>
      </c>
      <c r="E2272" s="10">
        <f t="shared" si="71"/>
        <v>42725.869363425925</v>
      </c>
    </row>
    <row r="2273" spans="1:5" x14ac:dyDescent="0.2">
      <c r="A2273">
        <v>1481328004</v>
      </c>
      <c r="B2273" s="10">
        <f t="shared" si="70"/>
        <v>42714.000046296293</v>
      </c>
      <c r="D2273">
        <v>1478736004</v>
      </c>
      <c r="E2273" s="10">
        <f t="shared" si="71"/>
        <v>42684.000046296293</v>
      </c>
    </row>
    <row r="2274" spans="1:5" x14ac:dyDescent="0.2">
      <c r="A2274">
        <v>1449506836</v>
      </c>
      <c r="B2274" s="10">
        <f t="shared" si="70"/>
        <v>42345.699490740742</v>
      </c>
      <c r="D2274">
        <v>1446914836</v>
      </c>
      <c r="E2274" s="10">
        <f t="shared" si="71"/>
        <v>42315.699490740742</v>
      </c>
    </row>
    <row r="2275" spans="1:5" x14ac:dyDescent="0.2">
      <c r="A2275">
        <v>1489320642</v>
      </c>
      <c r="B2275" s="10">
        <f t="shared" si="70"/>
        <v>42806.507430555561</v>
      </c>
      <c r="D2275">
        <v>1487164242</v>
      </c>
      <c r="E2275" s="10">
        <f t="shared" si="71"/>
        <v>42781.549097222218</v>
      </c>
    </row>
    <row r="2276" spans="1:5" x14ac:dyDescent="0.2">
      <c r="A2276">
        <v>1393156857</v>
      </c>
      <c r="B2276" s="10">
        <f t="shared" si="70"/>
        <v>41693.500659722224</v>
      </c>
      <c r="D2276">
        <v>1390564857</v>
      </c>
      <c r="E2276" s="10">
        <f t="shared" si="71"/>
        <v>41663.500659722224</v>
      </c>
    </row>
    <row r="2277" spans="1:5" x14ac:dyDescent="0.2">
      <c r="A2277">
        <v>1419259679</v>
      </c>
      <c r="B2277" s="10">
        <f t="shared" si="70"/>
        <v>41995.616655092592</v>
      </c>
      <c r="D2277">
        <v>1416667679</v>
      </c>
      <c r="E2277" s="10">
        <f t="shared" si="71"/>
        <v>41965.616655092592</v>
      </c>
    </row>
    <row r="2278" spans="1:5" x14ac:dyDescent="0.2">
      <c r="A2278">
        <v>1388936289</v>
      </c>
      <c r="B2278" s="10">
        <f t="shared" si="70"/>
        <v>41644.651493055557</v>
      </c>
      <c r="D2278">
        <v>1386344289</v>
      </c>
      <c r="E2278" s="10">
        <f t="shared" si="71"/>
        <v>41614.651493055557</v>
      </c>
    </row>
    <row r="2279" spans="1:5" x14ac:dyDescent="0.2">
      <c r="A2279">
        <v>1330359423</v>
      </c>
      <c r="B2279" s="10">
        <f t="shared" si="70"/>
        <v>40966.678506944445</v>
      </c>
      <c r="D2279">
        <v>1327767423</v>
      </c>
      <c r="E2279" s="10">
        <f t="shared" si="71"/>
        <v>40936.678506944445</v>
      </c>
    </row>
    <row r="2280" spans="1:5" x14ac:dyDescent="0.2">
      <c r="A2280">
        <v>1451861940</v>
      </c>
      <c r="B2280" s="10">
        <f t="shared" si="70"/>
        <v>42372.957638888889</v>
      </c>
      <c r="D2280">
        <v>1448902867</v>
      </c>
      <c r="E2280" s="10">
        <f t="shared" si="71"/>
        <v>42338.709108796298</v>
      </c>
    </row>
    <row r="2281" spans="1:5" x14ac:dyDescent="0.2">
      <c r="A2281">
        <v>1423022400</v>
      </c>
      <c r="B2281" s="10">
        <f t="shared" si="70"/>
        <v>42039.166666666672</v>
      </c>
      <c r="D2281">
        <v>1421436099</v>
      </c>
      <c r="E2281" s="10">
        <f t="shared" si="71"/>
        <v>42020.806701388894</v>
      </c>
    </row>
    <row r="2282" spans="1:5" x14ac:dyDescent="0.2">
      <c r="A2282">
        <v>1442501991</v>
      </c>
      <c r="B2282" s="10">
        <f t="shared" si="70"/>
        <v>42264.624895833331</v>
      </c>
      <c r="D2282">
        <v>1439909991</v>
      </c>
      <c r="E2282" s="10">
        <f t="shared" si="71"/>
        <v>42234.624895833331</v>
      </c>
    </row>
    <row r="2283" spans="1:5" x14ac:dyDescent="0.2">
      <c r="A2283">
        <v>1311576600</v>
      </c>
      <c r="B2283" s="10">
        <f t="shared" si="70"/>
        <v>40749.284722222219</v>
      </c>
      <c r="D2283">
        <v>1306219897</v>
      </c>
      <c r="E2283" s="10">
        <f t="shared" si="71"/>
        <v>40687.285844907405</v>
      </c>
    </row>
    <row r="2284" spans="1:5" x14ac:dyDescent="0.2">
      <c r="A2284">
        <v>1452744686</v>
      </c>
      <c r="B2284" s="10">
        <f t="shared" si="70"/>
        <v>42383.17460648148</v>
      </c>
      <c r="D2284">
        <v>1447560686</v>
      </c>
      <c r="E2284" s="10">
        <f t="shared" si="71"/>
        <v>42323.17460648148</v>
      </c>
    </row>
    <row r="2285" spans="1:5" x14ac:dyDescent="0.2">
      <c r="A2285">
        <v>1336528804</v>
      </c>
      <c r="B2285" s="10">
        <f t="shared" si="70"/>
        <v>41038.083379629628</v>
      </c>
      <c r="D2285">
        <v>1331348404</v>
      </c>
      <c r="E2285" s="10">
        <f t="shared" si="71"/>
        <v>40978.125046296293</v>
      </c>
    </row>
    <row r="2286" spans="1:5" x14ac:dyDescent="0.2">
      <c r="A2286">
        <v>1299902400</v>
      </c>
      <c r="B2286" s="10">
        <f t="shared" si="70"/>
        <v>40614.166666666664</v>
      </c>
      <c r="D2286">
        <v>1297451245</v>
      </c>
      <c r="E2286" s="10">
        <f t="shared" si="71"/>
        <v>40585.796817129631</v>
      </c>
    </row>
    <row r="2287" spans="1:5" x14ac:dyDescent="0.2">
      <c r="A2287">
        <v>1340944043</v>
      </c>
      <c r="B2287" s="10">
        <f t="shared" si="70"/>
        <v>41089.185682870375</v>
      </c>
      <c r="D2287">
        <v>1338352043</v>
      </c>
      <c r="E2287" s="10">
        <f t="shared" si="71"/>
        <v>41059.185682870375</v>
      </c>
    </row>
    <row r="2288" spans="1:5" x14ac:dyDescent="0.2">
      <c r="A2288">
        <v>1378439940</v>
      </c>
      <c r="B2288" s="10">
        <f t="shared" si="70"/>
        <v>41523.165972222225</v>
      </c>
      <c r="D2288">
        <v>1376003254</v>
      </c>
      <c r="E2288" s="10">
        <f t="shared" si="71"/>
        <v>41494.963587962964</v>
      </c>
    </row>
    <row r="2289" spans="1:5" x14ac:dyDescent="0.2">
      <c r="A2289">
        <v>1403539260</v>
      </c>
      <c r="B2289" s="10">
        <f t="shared" si="70"/>
        <v>41813.667361111111</v>
      </c>
      <c r="D2289">
        <v>1401724860</v>
      </c>
      <c r="E2289" s="10">
        <f t="shared" si="71"/>
        <v>41792.667361111111</v>
      </c>
    </row>
    <row r="2290" spans="1:5" x14ac:dyDescent="0.2">
      <c r="A2290">
        <v>1340733600</v>
      </c>
      <c r="B2290" s="10">
        <f t="shared" si="70"/>
        <v>41086.75</v>
      </c>
      <c r="D2290">
        <v>1339098689</v>
      </c>
      <c r="E2290" s="10">
        <f t="shared" si="71"/>
        <v>41067.827418981484</v>
      </c>
    </row>
    <row r="2291" spans="1:5" x14ac:dyDescent="0.2">
      <c r="A2291">
        <v>1386372120</v>
      </c>
      <c r="B2291" s="10">
        <f t="shared" si="70"/>
        <v>41614.973611111112</v>
      </c>
      <c r="D2291">
        <v>1382659060</v>
      </c>
      <c r="E2291" s="10">
        <f t="shared" si="71"/>
        <v>41571.998379629629</v>
      </c>
    </row>
    <row r="2292" spans="1:5" x14ac:dyDescent="0.2">
      <c r="A2292">
        <v>1259686800</v>
      </c>
      <c r="B2292" s="10">
        <f t="shared" si="70"/>
        <v>40148.708333333336</v>
      </c>
      <c r="D2292">
        <v>1252908330</v>
      </c>
      <c r="E2292" s="10">
        <f t="shared" si="71"/>
        <v>40070.253819444442</v>
      </c>
    </row>
    <row r="2293" spans="1:5" x14ac:dyDescent="0.2">
      <c r="A2293">
        <v>1335153600</v>
      </c>
      <c r="B2293" s="10">
        <f t="shared" si="70"/>
        <v>41022.166666666664</v>
      </c>
      <c r="D2293">
        <v>1332199618</v>
      </c>
      <c r="E2293" s="10">
        <f t="shared" si="71"/>
        <v>40987.977060185185</v>
      </c>
    </row>
    <row r="2294" spans="1:5" x14ac:dyDescent="0.2">
      <c r="A2294">
        <v>1334767476</v>
      </c>
      <c r="B2294" s="10">
        <f t="shared" si="70"/>
        <v>41017.697638888887</v>
      </c>
      <c r="D2294">
        <v>1332175476</v>
      </c>
      <c r="E2294" s="10">
        <f t="shared" si="71"/>
        <v>40987.697638888887</v>
      </c>
    </row>
    <row r="2295" spans="1:5" x14ac:dyDescent="0.2">
      <c r="A2295">
        <v>1348545540</v>
      </c>
      <c r="B2295" s="10">
        <f t="shared" si="70"/>
        <v>41177.165972222225</v>
      </c>
      <c r="D2295">
        <v>1346345999</v>
      </c>
      <c r="E2295" s="10">
        <f t="shared" si="71"/>
        <v>41151.708321759259</v>
      </c>
    </row>
    <row r="2296" spans="1:5" x14ac:dyDescent="0.2">
      <c r="A2296">
        <v>1358702480</v>
      </c>
      <c r="B2296" s="10">
        <f t="shared" si="70"/>
        <v>41294.72314814815</v>
      </c>
      <c r="D2296">
        <v>1356110480</v>
      </c>
      <c r="E2296" s="10">
        <f t="shared" si="71"/>
        <v>41264.72314814815</v>
      </c>
    </row>
    <row r="2297" spans="1:5" x14ac:dyDescent="0.2">
      <c r="A2297">
        <v>1359240856</v>
      </c>
      <c r="B2297" s="10">
        <f t="shared" si="70"/>
        <v>41300.954351851848</v>
      </c>
      <c r="D2297">
        <v>1356648856</v>
      </c>
      <c r="E2297" s="10">
        <f t="shared" si="71"/>
        <v>41270.954351851848</v>
      </c>
    </row>
    <row r="2298" spans="1:5" x14ac:dyDescent="0.2">
      <c r="A2298">
        <v>1330018426</v>
      </c>
      <c r="B2298" s="10">
        <f t="shared" si="70"/>
        <v>40962.731782407405</v>
      </c>
      <c r="D2298">
        <v>1326994426</v>
      </c>
      <c r="E2298" s="10">
        <f t="shared" si="71"/>
        <v>40927.731782407405</v>
      </c>
    </row>
    <row r="2299" spans="1:5" x14ac:dyDescent="0.2">
      <c r="A2299">
        <v>1331697540</v>
      </c>
      <c r="B2299" s="10">
        <f t="shared" si="70"/>
        <v>40982.165972222225</v>
      </c>
      <c r="D2299">
        <v>1328749249</v>
      </c>
      <c r="E2299" s="10">
        <f t="shared" si="71"/>
        <v>40948.042233796295</v>
      </c>
    </row>
    <row r="2300" spans="1:5" x14ac:dyDescent="0.2">
      <c r="A2300">
        <v>1395861033</v>
      </c>
      <c r="B2300" s="10">
        <f t="shared" si="70"/>
        <v>41724.798993055556</v>
      </c>
      <c r="D2300">
        <v>1393272633</v>
      </c>
      <c r="E2300" s="10">
        <f t="shared" si="71"/>
        <v>41694.84065972222</v>
      </c>
    </row>
    <row r="2301" spans="1:5" x14ac:dyDescent="0.2">
      <c r="A2301">
        <v>1296953209</v>
      </c>
      <c r="B2301" s="10">
        <f t="shared" si="70"/>
        <v>40580.032511574071</v>
      </c>
      <c r="D2301">
        <v>1295657209</v>
      </c>
      <c r="E2301" s="10">
        <f t="shared" si="71"/>
        <v>40565.032511574071</v>
      </c>
    </row>
    <row r="2302" spans="1:5" x14ac:dyDescent="0.2">
      <c r="A2302">
        <v>1340904416</v>
      </c>
      <c r="B2302" s="10">
        <f t="shared" si="70"/>
        <v>41088.727037037039</v>
      </c>
      <c r="D2302">
        <v>1339694816</v>
      </c>
      <c r="E2302" s="10">
        <f t="shared" si="71"/>
        <v>41074.727037037039</v>
      </c>
    </row>
    <row r="2303" spans="1:5" x14ac:dyDescent="0.2">
      <c r="A2303">
        <v>1371785496</v>
      </c>
      <c r="B2303" s="10">
        <f t="shared" si="70"/>
        <v>41446.146944444445</v>
      </c>
      <c r="D2303">
        <v>1369193496</v>
      </c>
      <c r="E2303" s="10">
        <f t="shared" si="71"/>
        <v>41416.146944444445</v>
      </c>
    </row>
    <row r="2304" spans="1:5" x14ac:dyDescent="0.2">
      <c r="A2304">
        <v>1388473200</v>
      </c>
      <c r="B2304" s="10">
        <f t="shared" si="70"/>
        <v>41639.291666666664</v>
      </c>
      <c r="D2304">
        <v>1385585434</v>
      </c>
      <c r="E2304" s="10">
        <f t="shared" si="71"/>
        <v>41605.868449074071</v>
      </c>
    </row>
    <row r="2305" spans="1:5" x14ac:dyDescent="0.2">
      <c r="A2305">
        <v>1323747596</v>
      </c>
      <c r="B2305" s="10">
        <f t="shared" si="70"/>
        <v>40890.152731481481</v>
      </c>
      <c r="D2305">
        <v>1320287996</v>
      </c>
      <c r="E2305" s="10">
        <f t="shared" si="71"/>
        <v>40850.111064814817</v>
      </c>
    </row>
    <row r="2306" spans="1:5" x14ac:dyDescent="0.2">
      <c r="A2306">
        <v>1293857940</v>
      </c>
      <c r="B2306" s="10">
        <f t="shared" si="70"/>
        <v>40544.207638888889</v>
      </c>
      <c r="D2306">
        <v>1290281691</v>
      </c>
      <c r="E2306" s="10">
        <f t="shared" si="71"/>
        <v>40502.815868055557</v>
      </c>
    </row>
    <row r="2307" spans="1:5" x14ac:dyDescent="0.2">
      <c r="A2307">
        <v>1407520800</v>
      </c>
      <c r="B2307" s="10">
        <f t="shared" ref="B2307:B2370" si="72">(A2307/86400)+25569</f>
        <v>41859.75</v>
      </c>
      <c r="D2307">
        <v>1405356072</v>
      </c>
      <c r="E2307" s="10">
        <f t="shared" ref="E2307:E2370" si="73">(D2307/86400) + 25569</f>
        <v>41834.695277777777</v>
      </c>
    </row>
    <row r="2308" spans="1:5" x14ac:dyDescent="0.2">
      <c r="A2308">
        <v>1331352129</v>
      </c>
      <c r="B2308" s="10">
        <f t="shared" si="72"/>
        <v>40978.16815972222</v>
      </c>
      <c r="D2308">
        <v>1328760129</v>
      </c>
      <c r="E2308" s="10">
        <f t="shared" si="73"/>
        <v>40948.16815972222</v>
      </c>
    </row>
    <row r="2309" spans="1:5" x14ac:dyDescent="0.2">
      <c r="A2309">
        <v>1336245328</v>
      </c>
      <c r="B2309" s="10">
        <f t="shared" si="72"/>
        <v>41034.802407407406</v>
      </c>
      <c r="D2309">
        <v>1333653333</v>
      </c>
      <c r="E2309" s="10">
        <f t="shared" si="73"/>
        <v>41004.802465277782</v>
      </c>
    </row>
    <row r="2310" spans="1:5" x14ac:dyDescent="0.2">
      <c r="A2310">
        <v>1409274000</v>
      </c>
      <c r="B2310" s="10">
        <f t="shared" si="72"/>
        <v>41880.041666666664</v>
      </c>
      <c r="D2310">
        <v>1406847996</v>
      </c>
      <c r="E2310" s="10">
        <f t="shared" si="73"/>
        <v>41851.962916666671</v>
      </c>
    </row>
    <row r="2311" spans="1:5" x14ac:dyDescent="0.2">
      <c r="A2311">
        <v>1362872537</v>
      </c>
      <c r="B2311" s="10">
        <f t="shared" si="72"/>
        <v>41342.987696759257</v>
      </c>
      <c r="D2311">
        <v>1359848537</v>
      </c>
      <c r="E2311" s="10">
        <f t="shared" si="73"/>
        <v>41307.987696759257</v>
      </c>
    </row>
    <row r="2312" spans="1:5" x14ac:dyDescent="0.2">
      <c r="A2312">
        <v>1363889015</v>
      </c>
      <c r="B2312" s="10">
        <f t="shared" si="72"/>
        <v>41354.752488425926</v>
      </c>
      <c r="D2312">
        <v>1361300615</v>
      </c>
      <c r="E2312" s="10">
        <f t="shared" si="73"/>
        <v>41324.79415509259</v>
      </c>
    </row>
    <row r="2313" spans="1:5" x14ac:dyDescent="0.2">
      <c r="A2313">
        <v>1399421189</v>
      </c>
      <c r="B2313" s="10">
        <f t="shared" si="72"/>
        <v>41766.004502314812</v>
      </c>
      <c r="D2313">
        <v>1396829189</v>
      </c>
      <c r="E2313" s="10">
        <f t="shared" si="73"/>
        <v>41736.004502314812</v>
      </c>
    </row>
    <row r="2314" spans="1:5" x14ac:dyDescent="0.2">
      <c r="A2314">
        <v>1397862000</v>
      </c>
      <c r="B2314" s="10">
        <f t="shared" si="72"/>
        <v>41747.958333333336</v>
      </c>
      <c r="D2314">
        <v>1395155478</v>
      </c>
      <c r="E2314" s="10">
        <f t="shared" si="73"/>
        <v>41716.632847222223</v>
      </c>
    </row>
    <row r="2315" spans="1:5" x14ac:dyDescent="0.2">
      <c r="A2315">
        <v>1336086026</v>
      </c>
      <c r="B2315" s="10">
        <f t="shared" si="72"/>
        <v>41032.958634259259</v>
      </c>
      <c r="D2315">
        <v>1333494026</v>
      </c>
      <c r="E2315" s="10">
        <f t="shared" si="73"/>
        <v>41002.958634259259</v>
      </c>
    </row>
    <row r="2316" spans="1:5" x14ac:dyDescent="0.2">
      <c r="A2316">
        <v>1339074857</v>
      </c>
      <c r="B2316" s="10">
        <f t="shared" si="72"/>
        <v>41067.551585648151</v>
      </c>
      <c r="D2316">
        <v>1336482857</v>
      </c>
      <c r="E2316" s="10">
        <f t="shared" si="73"/>
        <v>41037.551585648151</v>
      </c>
    </row>
    <row r="2317" spans="1:5" x14ac:dyDescent="0.2">
      <c r="A2317">
        <v>1336238743</v>
      </c>
      <c r="B2317" s="10">
        <f t="shared" si="72"/>
        <v>41034.72619212963</v>
      </c>
      <c r="D2317">
        <v>1333646743</v>
      </c>
      <c r="E2317" s="10">
        <f t="shared" si="73"/>
        <v>41004.72619212963</v>
      </c>
    </row>
    <row r="2318" spans="1:5" x14ac:dyDescent="0.2">
      <c r="A2318">
        <v>1260383040</v>
      </c>
      <c r="B2318" s="10">
        <f t="shared" si="72"/>
        <v>40156.766666666663</v>
      </c>
      <c r="D2318">
        <v>1253726650</v>
      </c>
      <c r="E2318" s="10">
        <f t="shared" si="73"/>
        <v>40079.725115740745</v>
      </c>
    </row>
    <row r="2319" spans="1:5" x14ac:dyDescent="0.2">
      <c r="A2319">
        <v>1266210000</v>
      </c>
      <c r="B2319" s="10">
        <f t="shared" si="72"/>
        <v>40224.208333333336</v>
      </c>
      <c r="D2319">
        <v>1263474049</v>
      </c>
      <c r="E2319" s="10">
        <f t="shared" si="73"/>
        <v>40192.542233796295</v>
      </c>
    </row>
    <row r="2320" spans="1:5" x14ac:dyDescent="0.2">
      <c r="A2320">
        <v>1253937540</v>
      </c>
      <c r="B2320" s="10">
        <f t="shared" si="72"/>
        <v>40082.165972222225</v>
      </c>
      <c r="D2320">
        <v>1251214014</v>
      </c>
      <c r="E2320" s="10">
        <f t="shared" si="73"/>
        <v>40050.643680555557</v>
      </c>
    </row>
    <row r="2321" spans="1:5" x14ac:dyDescent="0.2">
      <c r="A2321">
        <v>1387072685</v>
      </c>
      <c r="B2321" s="10">
        <f t="shared" si="72"/>
        <v>41623.082002314812</v>
      </c>
      <c r="D2321">
        <v>1384480685</v>
      </c>
      <c r="E2321" s="10">
        <f t="shared" si="73"/>
        <v>41593.082002314812</v>
      </c>
    </row>
    <row r="2322" spans="1:5" x14ac:dyDescent="0.2">
      <c r="A2322">
        <v>1396463800</v>
      </c>
      <c r="B2322" s="10">
        <f t="shared" si="72"/>
        <v>41731.775462962964</v>
      </c>
      <c r="D2322">
        <v>1393443400</v>
      </c>
      <c r="E2322" s="10">
        <f t="shared" si="73"/>
        <v>41696.817129629628</v>
      </c>
    </row>
    <row r="2323" spans="1:5" x14ac:dyDescent="0.2">
      <c r="A2323">
        <v>1491282901</v>
      </c>
      <c r="B2323" s="10">
        <f t="shared" si="72"/>
        <v>42829.21876157407</v>
      </c>
      <c r="D2323">
        <v>1488694501</v>
      </c>
      <c r="E2323" s="10">
        <f t="shared" si="73"/>
        <v>42799.260428240741</v>
      </c>
    </row>
    <row r="2324" spans="1:5" x14ac:dyDescent="0.2">
      <c r="A2324">
        <v>1491769769</v>
      </c>
      <c r="B2324" s="10">
        <f t="shared" si="72"/>
        <v>42834.853807870371</v>
      </c>
      <c r="D2324">
        <v>1489181369</v>
      </c>
      <c r="E2324" s="10">
        <f t="shared" si="73"/>
        <v>42804.895474537036</v>
      </c>
    </row>
    <row r="2325" spans="1:5" x14ac:dyDescent="0.2">
      <c r="A2325">
        <v>1490033247</v>
      </c>
      <c r="B2325" s="10">
        <f t="shared" si="72"/>
        <v>42814.755173611113</v>
      </c>
      <c r="D2325">
        <v>1489428447</v>
      </c>
      <c r="E2325" s="10">
        <f t="shared" si="73"/>
        <v>42807.755173611113</v>
      </c>
    </row>
    <row r="2326" spans="1:5" x14ac:dyDescent="0.2">
      <c r="A2326">
        <v>1490559285</v>
      </c>
      <c r="B2326" s="10">
        <f t="shared" si="72"/>
        <v>42820.843576388885</v>
      </c>
      <c r="D2326">
        <v>1487970885</v>
      </c>
      <c r="E2326" s="10">
        <f t="shared" si="73"/>
        <v>42790.885243055556</v>
      </c>
    </row>
    <row r="2327" spans="1:5" x14ac:dyDescent="0.2">
      <c r="A2327">
        <v>1490830331</v>
      </c>
      <c r="B2327" s="10">
        <f t="shared" si="72"/>
        <v>42823.980682870373</v>
      </c>
      <c r="D2327">
        <v>1488241931</v>
      </c>
      <c r="E2327" s="10">
        <f t="shared" si="73"/>
        <v>42794.022349537037</v>
      </c>
    </row>
    <row r="2328" spans="1:5" x14ac:dyDescent="0.2">
      <c r="A2328">
        <v>1493571600</v>
      </c>
      <c r="B2328" s="10">
        <f t="shared" si="72"/>
        <v>42855.708333333328</v>
      </c>
      <c r="D2328">
        <v>1489106948</v>
      </c>
      <c r="E2328" s="10">
        <f t="shared" si="73"/>
        <v>42804.034120370372</v>
      </c>
    </row>
    <row r="2329" spans="1:5" x14ac:dyDescent="0.2">
      <c r="A2329">
        <v>1409090440</v>
      </c>
      <c r="B2329" s="10">
        <f t="shared" si="72"/>
        <v>41877.917129629626</v>
      </c>
      <c r="D2329">
        <v>1406066440</v>
      </c>
      <c r="E2329" s="10">
        <f t="shared" si="73"/>
        <v>41842.917129629626</v>
      </c>
    </row>
    <row r="2330" spans="1:5" x14ac:dyDescent="0.2">
      <c r="A2330">
        <v>1434307537</v>
      </c>
      <c r="B2330" s="10">
        <f t="shared" si="72"/>
        <v>42169.781678240739</v>
      </c>
      <c r="D2330">
        <v>1431715537</v>
      </c>
      <c r="E2330" s="10">
        <f t="shared" si="73"/>
        <v>42139.781678240739</v>
      </c>
    </row>
    <row r="2331" spans="1:5" x14ac:dyDescent="0.2">
      <c r="A2331">
        <v>1405609146</v>
      </c>
      <c r="B2331" s="10">
        <f t="shared" si="72"/>
        <v>41837.624374999999</v>
      </c>
      <c r="D2331">
        <v>1403017146</v>
      </c>
      <c r="E2331" s="10">
        <f t="shared" si="73"/>
        <v>41807.624374999999</v>
      </c>
    </row>
    <row r="2332" spans="1:5" x14ac:dyDescent="0.2">
      <c r="A2332">
        <v>1451001600</v>
      </c>
      <c r="B2332" s="10">
        <f t="shared" si="72"/>
        <v>42363</v>
      </c>
      <c r="D2332">
        <v>1448400943</v>
      </c>
      <c r="E2332" s="10">
        <f t="shared" si="73"/>
        <v>42332.89980324074</v>
      </c>
    </row>
    <row r="2333" spans="1:5" x14ac:dyDescent="0.2">
      <c r="A2333">
        <v>1408320490</v>
      </c>
      <c r="B2333" s="10">
        <f t="shared" si="72"/>
        <v>41869.005671296298</v>
      </c>
      <c r="D2333">
        <v>1405728490</v>
      </c>
      <c r="E2333" s="10">
        <f t="shared" si="73"/>
        <v>41839.005671296298</v>
      </c>
    </row>
    <row r="2334" spans="1:5" x14ac:dyDescent="0.2">
      <c r="A2334">
        <v>1423235071</v>
      </c>
      <c r="B2334" s="10">
        <f t="shared" si="72"/>
        <v>42041.628136574072</v>
      </c>
      <c r="D2334">
        <v>1420643071</v>
      </c>
      <c r="E2334" s="10">
        <f t="shared" si="73"/>
        <v>42011.628136574072</v>
      </c>
    </row>
    <row r="2335" spans="1:5" x14ac:dyDescent="0.2">
      <c r="A2335">
        <v>1401385800</v>
      </c>
      <c r="B2335" s="10">
        <f t="shared" si="72"/>
        <v>41788.743055555555</v>
      </c>
      <c r="D2335">
        <v>1399563390</v>
      </c>
      <c r="E2335" s="10">
        <f t="shared" si="73"/>
        <v>41767.650347222225</v>
      </c>
    </row>
    <row r="2336" spans="1:5" x14ac:dyDescent="0.2">
      <c r="A2336">
        <v>1415208840</v>
      </c>
      <c r="B2336" s="10">
        <f t="shared" si="72"/>
        <v>41948.731944444444</v>
      </c>
      <c r="D2336">
        <v>1412611498</v>
      </c>
      <c r="E2336" s="10">
        <f t="shared" si="73"/>
        <v>41918.670115740737</v>
      </c>
    </row>
    <row r="2337" spans="1:5" x14ac:dyDescent="0.2">
      <c r="A2337">
        <v>1402494243</v>
      </c>
      <c r="B2337" s="10">
        <f t="shared" si="72"/>
        <v>41801.572256944448</v>
      </c>
      <c r="D2337">
        <v>1399902243</v>
      </c>
      <c r="E2337" s="10">
        <f t="shared" si="73"/>
        <v>41771.572256944448</v>
      </c>
    </row>
    <row r="2338" spans="1:5" x14ac:dyDescent="0.2">
      <c r="A2338">
        <v>1394316695</v>
      </c>
      <c r="B2338" s="10">
        <f t="shared" si="72"/>
        <v>41706.924710648149</v>
      </c>
      <c r="D2338">
        <v>1390860695</v>
      </c>
      <c r="E2338" s="10">
        <f t="shared" si="73"/>
        <v>41666.924710648149</v>
      </c>
    </row>
    <row r="2339" spans="1:5" x14ac:dyDescent="0.2">
      <c r="A2339">
        <v>1403796143</v>
      </c>
      <c r="B2339" s="10">
        <f t="shared" si="72"/>
        <v>41816.640543981484</v>
      </c>
      <c r="D2339">
        <v>1401204143</v>
      </c>
      <c r="E2339" s="10">
        <f t="shared" si="73"/>
        <v>41786.640543981484</v>
      </c>
    </row>
    <row r="2340" spans="1:5" x14ac:dyDescent="0.2">
      <c r="A2340">
        <v>1404077484</v>
      </c>
      <c r="B2340" s="10">
        <f t="shared" si="72"/>
        <v>41819.89680555556</v>
      </c>
      <c r="D2340">
        <v>1401485484</v>
      </c>
      <c r="E2340" s="10">
        <f t="shared" si="73"/>
        <v>41789.89680555556</v>
      </c>
    </row>
    <row r="2341" spans="1:5" x14ac:dyDescent="0.2">
      <c r="A2341">
        <v>1482134340</v>
      </c>
      <c r="B2341" s="10">
        <f t="shared" si="72"/>
        <v>42723.332638888889</v>
      </c>
      <c r="D2341">
        <v>1479496309</v>
      </c>
      <c r="E2341" s="10">
        <f t="shared" si="73"/>
        <v>42692.79987268518</v>
      </c>
    </row>
    <row r="2342" spans="1:5" x14ac:dyDescent="0.2">
      <c r="A2342">
        <v>1477841138</v>
      </c>
      <c r="B2342" s="10">
        <f t="shared" si="72"/>
        <v>42673.642800925925</v>
      </c>
      <c r="D2342">
        <v>1475249138</v>
      </c>
      <c r="E2342" s="10">
        <f t="shared" si="73"/>
        <v>42643.642800925925</v>
      </c>
    </row>
    <row r="2343" spans="1:5" x14ac:dyDescent="0.2">
      <c r="A2343">
        <v>1436729504</v>
      </c>
      <c r="B2343" s="10">
        <f t="shared" si="72"/>
        <v>42197.813703703709</v>
      </c>
      <c r="D2343">
        <v>1434137504</v>
      </c>
      <c r="E2343" s="10">
        <f t="shared" si="73"/>
        <v>42167.813703703709</v>
      </c>
    </row>
    <row r="2344" spans="1:5" x14ac:dyDescent="0.2">
      <c r="A2344">
        <v>1412571600</v>
      </c>
      <c r="B2344" s="10">
        <f t="shared" si="72"/>
        <v>41918.208333333336</v>
      </c>
      <c r="D2344">
        <v>1410799870</v>
      </c>
      <c r="E2344" s="10">
        <f t="shared" si="73"/>
        <v>41897.702199074076</v>
      </c>
    </row>
    <row r="2345" spans="1:5" x14ac:dyDescent="0.2">
      <c r="A2345">
        <v>1452282420</v>
      </c>
      <c r="B2345" s="10">
        <f t="shared" si="72"/>
        <v>42377.82430555555</v>
      </c>
      <c r="D2345">
        <v>1447962505</v>
      </c>
      <c r="E2345" s="10">
        <f t="shared" si="73"/>
        <v>42327.825289351851</v>
      </c>
    </row>
    <row r="2346" spans="1:5" x14ac:dyDescent="0.2">
      <c r="A2346">
        <v>1466789269</v>
      </c>
      <c r="B2346" s="10">
        <f t="shared" si="72"/>
        <v>42545.727650462963</v>
      </c>
      <c r="D2346">
        <v>1464197269</v>
      </c>
      <c r="E2346" s="10">
        <f t="shared" si="73"/>
        <v>42515.727650462963</v>
      </c>
    </row>
    <row r="2347" spans="1:5" x14ac:dyDescent="0.2">
      <c r="A2347">
        <v>1427845140</v>
      </c>
      <c r="B2347" s="10">
        <f t="shared" si="72"/>
        <v>42094.985416666663</v>
      </c>
      <c r="D2347">
        <v>1424822556</v>
      </c>
      <c r="E2347" s="10">
        <f t="shared" si="73"/>
        <v>42060.001805555556</v>
      </c>
    </row>
    <row r="2348" spans="1:5" x14ac:dyDescent="0.2">
      <c r="A2348">
        <v>1476731431</v>
      </c>
      <c r="B2348" s="10">
        <f t="shared" si="72"/>
        <v>42660.79896990741</v>
      </c>
      <c r="D2348">
        <v>1472843431</v>
      </c>
      <c r="E2348" s="10">
        <f t="shared" si="73"/>
        <v>42615.79896990741</v>
      </c>
    </row>
    <row r="2349" spans="1:5" x14ac:dyDescent="0.2">
      <c r="A2349">
        <v>1472135676</v>
      </c>
      <c r="B2349" s="10">
        <f t="shared" si="72"/>
        <v>42607.607361111106</v>
      </c>
      <c r="D2349">
        <v>1469543676</v>
      </c>
      <c r="E2349" s="10">
        <f t="shared" si="73"/>
        <v>42577.607361111106</v>
      </c>
    </row>
    <row r="2350" spans="1:5" x14ac:dyDescent="0.2">
      <c r="A2350">
        <v>1456006938</v>
      </c>
      <c r="B2350" s="10">
        <f t="shared" si="72"/>
        <v>42420.932152777779</v>
      </c>
      <c r="D2350">
        <v>1450822938</v>
      </c>
      <c r="E2350" s="10">
        <f t="shared" si="73"/>
        <v>42360.932152777779</v>
      </c>
    </row>
    <row r="2351" spans="1:5" x14ac:dyDescent="0.2">
      <c r="A2351">
        <v>1439318228</v>
      </c>
      <c r="B2351" s="10">
        <f t="shared" si="72"/>
        <v>42227.775787037041</v>
      </c>
      <c r="D2351">
        <v>1436812628</v>
      </c>
      <c r="E2351" s="10">
        <f t="shared" si="73"/>
        <v>42198.775787037041</v>
      </c>
    </row>
    <row r="2352" spans="1:5" x14ac:dyDescent="0.2">
      <c r="A2352">
        <v>1483474370</v>
      </c>
      <c r="B2352" s="10">
        <f t="shared" si="72"/>
        <v>42738.842245370368</v>
      </c>
      <c r="D2352">
        <v>1480882370</v>
      </c>
      <c r="E2352" s="10">
        <f t="shared" si="73"/>
        <v>42708.842245370368</v>
      </c>
    </row>
    <row r="2353" spans="1:5" x14ac:dyDescent="0.2">
      <c r="A2353">
        <v>1430360739</v>
      </c>
      <c r="B2353" s="10">
        <f t="shared" si="72"/>
        <v>42124.101145833338</v>
      </c>
      <c r="D2353">
        <v>1427768739</v>
      </c>
      <c r="E2353" s="10">
        <f t="shared" si="73"/>
        <v>42094.101145833338</v>
      </c>
    </row>
    <row r="2354" spans="1:5" x14ac:dyDescent="0.2">
      <c r="A2354">
        <v>1433603552</v>
      </c>
      <c r="B2354" s="10">
        <f t="shared" si="72"/>
        <v>42161.633703703701</v>
      </c>
      <c r="D2354">
        <v>1428419552</v>
      </c>
      <c r="E2354" s="10">
        <f t="shared" si="73"/>
        <v>42101.633703703701</v>
      </c>
    </row>
    <row r="2355" spans="1:5" x14ac:dyDescent="0.2">
      <c r="A2355">
        <v>1429632822</v>
      </c>
      <c r="B2355" s="10">
        <f t="shared" si="72"/>
        <v>42115.676180555558</v>
      </c>
      <c r="D2355">
        <v>1428596022</v>
      </c>
      <c r="E2355" s="10">
        <f t="shared" si="73"/>
        <v>42103.676180555558</v>
      </c>
    </row>
    <row r="2356" spans="1:5" x14ac:dyDescent="0.2">
      <c r="A2356">
        <v>1420910460</v>
      </c>
      <c r="B2356" s="10">
        <f t="shared" si="72"/>
        <v>42014.722916666666</v>
      </c>
      <c r="D2356">
        <v>1415726460</v>
      </c>
      <c r="E2356" s="10">
        <f t="shared" si="73"/>
        <v>41954.722916666666</v>
      </c>
    </row>
    <row r="2357" spans="1:5" x14ac:dyDescent="0.2">
      <c r="A2357">
        <v>1430604136</v>
      </c>
      <c r="B2357" s="10">
        <f t="shared" si="72"/>
        <v>42126.918240740742</v>
      </c>
      <c r="D2357">
        <v>1428012136</v>
      </c>
      <c r="E2357" s="10">
        <f t="shared" si="73"/>
        <v>42096.918240740742</v>
      </c>
    </row>
    <row r="2358" spans="1:5" x14ac:dyDescent="0.2">
      <c r="A2358">
        <v>1433530104</v>
      </c>
      <c r="B2358" s="10">
        <f t="shared" si="72"/>
        <v>42160.78361111111</v>
      </c>
      <c r="D2358">
        <v>1430938104</v>
      </c>
      <c r="E2358" s="10">
        <f t="shared" si="73"/>
        <v>42130.78361111111</v>
      </c>
    </row>
    <row r="2359" spans="1:5" x14ac:dyDescent="0.2">
      <c r="A2359">
        <v>1445093578</v>
      </c>
      <c r="B2359" s="10">
        <f t="shared" si="72"/>
        <v>42294.620115740741</v>
      </c>
      <c r="D2359">
        <v>1442501578</v>
      </c>
      <c r="E2359" s="10">
        <f t="shared" si="73"/>
        <v>42264.620115740741</v>
      </c>
    </row>
    <row r="2360" spans="1:5" x14ac:dyDescent="0.2">
      <c r="A2360">
        <v>1422664740</v>
      </c>
      <c r="B2360" s="10">
        <f t="shared" si="72"/>
        <v>42035.027083333334</v>
      </c>
      <c r="D2360">
        <v>1417818036</v>
      </c>
      <c r="E2360" s="10">
        <f t="shared" si="73"/>
        <v>41978.930972222224</v>
      </c>
    </row>
    <row r="2361" spans="1:5" x14ac:dyDescent="0.2">
      <c r="A2361">
        <v>1438616124</v>
      </c>
      <c r="B2361" s="10">
        <f t="shared" si="72"/>
        <v>42219.649583333332</v>
      </c>
      <c r="D2361">
        <v>1433432124</v>
      </c>
      <c r="E2361" s="10">
        <f t="shared" si="73"/>
        <v>42159.649583333332</v>
      </c>
    </row>
    <row r="2362" spans="1:5" x14ac:dyDescent="0.2">
      <c r="A2362">
        <v>1454864280</v>
      </c>
      <c r="B2362" s="10">
        <f t="shared" si="72"/>
        <v>42407.70694444445</v>
      </c>
      <c r="D2362">
        <v>1452272280</v>
      </c>
      <c r="E2362" s="10">
        <f t="shared" si="73"/>
        <v>42377.70694444445</v>
      </c>
    </row>
    <row r="2363" spans="1:5" x14ac:dyDescent="0.2">
      <c r="A2363">
        <v>1462053600</v>
      </c>
      <c r="B2363" s="10">
        <f t="shared" si="72"/>
        <v>42490.916666666672</v>
      </c>
      <c r="D2363">
        <v>1459975008</v>
      </c>
      <c r="E2363" s="10">
        <f t="shared" si="73"/>
        <v>42466.858888888892</v>
      </c>
    </row>
    <row r="2364" spans="1:5" x14ac:dyDescent="0.2">
      <c r="A2364">
        <v>1418315470</v>
      </c>
      <c r="B2364" s="10">
        <f t="shared" si="72"/>
        <v>41984.688310185185</v>
      </c>
      <c r="D2364">
        <v>1415723470</v>
      </c>
      <c r="E2364" s="10">
        <f t="shared" si="73"/>
        <v>41954.688310185185</v>
      </c>
    </row>
    <row r="2365" spans="1:5" x14ac:dyDescent="0.2">
      <c r="A2365">
        <v>1451348200</v>
      </c>
      <c r="B2365" s="10">
        <f t="shared" si="72"/>
        <v>42367.011574074073</v>
      </c>
      <c r="D2365">
        <v>1447460200</v>
      </c>
      <c r="E2365" s="10">
        <f t="shared" si="73"/>
        <v>42322.011574074073</v>
      </c>
    </row>
    <row r="2366" spans="1:5" x14ac:dyDescent="0.2">
      <c r="A2366">
        <v>1445898356</v>
      </c>
      <c r="B2366" s="10">
        <f t="shared" si="72"/>
        <v>42303.934675925921</v>
      </c>
      <c r="D2366">
        <v>1441146356</v>
      </c>
      <c r="E2366" s="10">
        <f t="shared" si="73"/>
        <v>42248.934675925921</v>
      </c>
    </row>
    <row r="2367" spans="1:5" x14ac:dyDescent="0.2">
      <c r="A2367">
        <v>1453071600</v>
      </c>
      <c r="B2367" s="10">
        <f t="shared" si="72"/>
        <v>42386.958333333328</v>
      </c>
      <c r="D2367">
        <v>1449596425</v>
      </c>
      <c r="E2367" s="10">
        <f t="shared" si="73"/>
        <v>42346.736400462964</v>
      </c>
    </row>
    <row r="2368" spans="1:5" x14ac:dyDescent="0.2">
      <c r="A2368">
        <v>1445431533</v>
      </c>
      <c r="B2368" s="10">
        <f t="shared" si="72"/>
        <v>42298.531631944439</v>
      </c>
      <c r="D2368">
        <v>1442839533</v>
      </c>
      <c r="E2368" s="10">
        <f t="shared" si="73"/>
        <v>42268.531631944439</v>
      </c>
    </row>
    <row r="2369" spans="1:5" x14ac:dyDescent="0.2">
      <c r="A2369">
        <v>1461622616</v>
      </c>
      <c r="B2369" s="10">
        <f t="shared" si="72"/>
        <v>42485.928425925929</v>
      </c>
      <c r="D2369">
        <v>1456442216</v>
      </c>
      <c r="E2369" s="10">
        <f t="shared" si="73"/>
        <v>42425.970092592594</v>
      </c>
    </row>
    <row r="2370" spans="1:5" x14ac:dyDescent="0.2">
      <c r="A2370">
        <v>1429028365</v>
      </c>
      <c r="B2370" s="10">
        <f t="shared" si="72"/>
        <v>42108.680150462962</v>
      </c>
      <c r="D2370">
        <v>1425143965</v>
      </c>
      <c r="E2370" s="10">
        <f t="shared" si="73"/>
        <v>42063.721817129626</v>
      </c>
    </row>
    <row r="2371" spans="1:5" x14ac:dyDescent="0.2">
      <c r="A2371">
        <v>1455132611</v>
      </c>
      <c r="B2371" s="10">
        <f t="shared" ref="B2371:B2434" si="74">(A2371/86400)+25569</f>
        <v>42410.812627314815</v>
      </c>
      <c r="D2371">
        <v>1452540611</v>
      </c>
      <c r="E2371" s="10">
        <f t="shared" ref="E2371:E2434" si="75">(D2371/86400) + 25569</f>
        <v>42380.812627314815</v>
      </c>
    </row>
    <row r="2372" spans="1:5" x14ac:dyDescent="0.2">
      <c r="A2372">
        <v>1418877141</v>
      </c>
      <c r="B2372" s="10">
        <f t="shared" si="74"/>
        <v>41991.18913194444</v>
      </c>
      <c r="D2372">
        <v>1416285141</v>
      </c>
      <c r="E2372" s="10">
        <f t="shared" si="75"/>
        <v>41961.18913194444</v>
      </c>
    </row>
    <row r="2373" spans="1:5" x14ac:dyDescent="0.2">
      <c r="A2373">
        <v>1435257596</v>
      </c>
      <c r="B2373" s="10">
        <f t="shared" si="74"/>
        <v>42180.777731481481</v>
      </c>
      <c r="D2373">
        <v>1432665596</v>
      </c>
      <c r="E2373" s="10">
        <f t="shared" si="75"/>
        <v>42150.777731481481</v>
      </c>
    </row>
    <row r="2374" spans="1:5" x14ac:dyDescent="0.2">
      <c r="A2374">
        <v>1429839571</v>
      </c>
      <c r="B2374" s="10">
        <f t="shared" si="74"/>
        <v>42118.069108796291</v>
      </c>
      <c r="D2374">
        <v>1427247571</v>
      </c>
      <c r="E2374" s="10">
        <f t="shared" si="75"/>
        <v>42088.069108796291</v>
      </c>
    </row>
    <row r="2375" spans="1:5" x14ac:dyDescent="0.2">
      <c r="A2375">
        <v>1440863624</v>
      </c>
      <c r="B2375" s="10">
        <f t="shared" si="74"/>
        <v>42245.662314814814</v>
      </c>
      <c r="D2375">
        <v>1438271624</v>
      </c>
      <c r="E2375" s="10">
        <f t="shared" si="75"/>
        <v>42215.662314814814</v>
      </c>
    </row>
    <row r="2376" spans="1:5" x14ac:dyDescent="0.2">
      <c r="A2376">
        <v>1423772060</v>
      </c>
      <c r="B2376" s="10">
        <f t="shared" si="74"/>
        <v>42047.843287037038</v>
      </c>
      <c r="D2376">
        <v>1421180060</v>
      </c>
      <c r="E2376" s="10">
        <f t="shared" si="75"/>
        <v>42017.843287037038</v>
      </c>
    </row>
    <row r="2377" spans="1:5" x14ac:dyDescent="0.2">
      <c r="A2377">
        <v>1473451437</v>
      </c>
      <c r="B2377" s="10">
        <f t="shared" si="74"/>
        <v>42622.836076388892</v>
      </c>
      <c r="D2377">
        <v>1470859437</v>
      </c>
      <c r="E2377" s="10">
        <f t="shared" si="75"/>
        <v>42592.836076388892</v>
      </c>
    </row>
    <row r="2378" spans="1:5" x14ac:dyDescent="0.2">
      <c r="A2378">
        <v>1449785566</v>
      </c>
      <c r="B2378" s="10">
        <f t="shared" si="74"/>
        <v>42348.925532407404</v>
      </c>
      <c r="D2378">
        <v>1447193566</v>
      </c>
      <c r="E2378" s="10">
        <f t="shared" si="75"/>
        <v>42318.925532407404</v>
      </c>
    </row>
    <row r="2379" spans="1:5" x14ac:dyDescent="0.2">
      <c r="A2379">
        <v>1480110783</v>
      </c>
      <c r="B2379" s="10">
        <f t="shared" si="74"/>
        <v>42699.911840277782</v>
      </c>
      <c r="D2379">
        <v>1477515183</v>
      </c>
      <c r="E2379" s="10">
        <f t="shared" si="75"/>
        <v>42669.870173611111</v>
      </c>
    </row>
    <row r="2380" spans="1:5" x14ac:dyDescent="0.2">
      <c r="A2380">
        <v>1440548330</v>
      </c>
      <c r="B2380" s="10">
        <f t="shared" si="74"/>
        <v>42242.013078703705</v>
      </c>
      <c r="D2380">
        <v>1438042730</v>
      </c>
      <c r="E2380" s="10">
        <f t="shared" si="75"/>
        <v>42213.013078703705</v>
      </c>
    </row>
    <row r="2381" spans="1:5" x14ac:dyDescent="0.2">
      <c r="A2381">
        <v>1444004616</v>
      </c>
      <c r="B2381" s="10">
        <f t="shared" si="74"/>
        <v>42282.016388888893</v>
      </c>
      <c r="D2381">
        <v>1440116616</v>
      </c>
      <c r="E2381" s="10">
        <f t="shared" si="75"/>
        <v>42237.016388888893</v>
      </c>
    </row>
    <row r="2382" spans="1:5" x14ac:dyDescent="0.2">
      <c r="A2382">
        <v>1443726142</v>
      </c>
      <c r="B2382" s="10">
        <f t="shared" si="74"/>
        <v>42278.793310185181</v>
      </c>
      <c r="D2382">
        <v>1441134142</v>
      </c>
      <c r="E2382" s="10">
        <f t="shared" si="75"/>
        <v>42248.793310185181</v>
      </c>
    </row>
    <row r="2383" spans="1:5" x14ac:dyDescent="0.2">
      <c r="A2383">
        <v>1428704848</v>
      </c>
      <c r="B2383" s="10">
        <f t="shared" si="74"/>
        <v>42104.935740740737</v>
      </c>
      <c r="D2383">
        <v>1426112848</v>
      </c>
      <c r="E2383" s="10">
        <f t="shared" si="75"/>
        <v>42074.935740740737</v>
      </c>
    </row>
    <row r="2384" spans="1:5" x14ac:dyDescent="0.2">
      <c r="A2384">
        <v>1438662603</v>
      </c>
      <c r="B2384" s="10">
        <f t="shared" si="74"/>
        <v>42220.187534722223</v>
      </c>
      <c r="D2384">
        <v>1436502603</v>
      </c>
      <c r="E2384" s="10">
        <f t="shared" si="75"/>
        <v>42195.187534722223</v>
      </c>
    </row>
    <row r="2385" spans="1:5" x14ac:dyDescent="0.2">
      <c r="A2385">
        <v>1424568107</v>
      </c>
      <c r="B2385" s="10">
        <f t="shared" si="74"/>
        <v>42057.056793981479</v>
      </c>
      <c r="D2385">
        <v>1421976107</v>
      </c>
      <c r="E2385" s="10">
        <f t="shared" si="75"/>
        <v>42027.056793981479</v>
      </c>
    </row>
    <row r="2386" spans="1:5" x14ac:dyDescent="0.2">
      <c r="A2386">
        <v>1415932643</v>
      </c>
      <c r="B2386" s="10">
        <f t="shared" si="74"/>
        <v>41957.109293981484</v>
      </c>
      <c r="D2386">
        <v>1413337043</v>
      </c>
      <c r="E2386" s="10">
        <f t="shared" si="75"/>
        <v>41927.067627314813</v>
      </c>
    </row>
    <row r="2387" spans="1:5" x14ac:dyDescent="0.2">
      <c r="A2387">
        <v>1438793432</v>
      </c>
      <c r="B2387" s="10">
        <f t="shared" si="74"/>
        <v>42221.70175925926</v>
      </c>
      <c r="D2387">
        <v>1436201432</v>
      </c>
      <c r="E2387" s="10">
        <f t="shared" si="75"/>
        <v>42191.70175925926</v>
      </c>
    </row>
    <row r="2388" spans="1:5" x14ac:dyDescent="0.2">
      <c r="A2388">
        <v>1420920424</v>
      </c>
      <c r="B2388" s="10">
        <f t="shared" si="74"/>
        <v>42014.838240740741</v>
      </c>
      <c r="D2388">
        <v>1415736424</v>
      </c>
      <c r="E2388" s="10">
        <f t="shared" si="75"/>
        <v>41954.838240740741</v>
      </c>
    </row>
    <row r="2389" spans="1:5" x14ac:dyDescent="0.2">
      <c r="A2389">
        <v>1469199740</v>
      </c>
      <c r="B2389" s="10">
        <f t="shared" si="74"/>
        <v>42573.626620370371</v>
      </c>
      <c r="D2389">
        <v>1465311740</v>
      </c>
      <c r="E2389" s="10">
        <f t="shared" si="75"/>
        <v>42528.626620370371</v>
      </c>
    </row>
    <row r="2390" spans="1:5" x14ac:dyDescent="0.2">
      <c r="A2390">
        <v>1421350140</v>
      </c>
      <c r="B2390" s="10">
        <f t="shared" si="74"/>
        <v>42019.811805555553</v>
      </c>
      <c r="D2390">
        <v>1418761759</v>
      </c>
      <c r="E2390" s="10">
        <f t="shared" si="75"/>
        <v>41989.853692129633</v>
      </c>
    </row>
    <row r="2391" spans="1:5" x14ac:dyDescent="0.2">
      <c r="A2391">
        <v>1437861540</v>
      </c>
      <c r="B2391" s="10">
        <f t="shared" si="74"/>
        <v>42210.915972222225</v>
      </c>
      <c r="D2391">
        <v>1435160452</v>
      </c>
      <c r="E2391" s="10">
        <f t="shared" si="75"/>
        <v>42179.653379629628</v>
      </c>
    </row>
    <row r="2392" spans="1:5" x14ac:dyDescent="0.2">
      <c r="A2392">
        <v>1420352264</v>
      </c>
      <c r="B2392" s="10">
        <f t="shared" si="74"/>
        <v>42008.262314814812</v>
      </c>
      <c r="D2392">
        <v>1416896264</v>
      </c>
      <c r="E2392" s="10">
        <f t="shared" si="75"/>
        <v>41968.262314814812</v>
      </c>
    </row>
    <row r="2393" spans="1:5" x14ac:dyDescent="0.2">
      <c r="A2393">
        <v>1427825044</v>
      </c>
      <c r="B2393" s="10">
        <f t="shared" si="74"/>
        <v>42094.752824074079</v>
      </c>
      <c r="D2393">
        <v>1425236644</v>
      </c>
      <c r="E2393" s="10">
        <f t="shared" si="75"/>
        <v>42064.794490740736</v>
      </c>
    </row>
    <row r="2394" spans="1:5" x14ac:dyDescent="0.2">
      <c r="A2394">
        <v>1446087223</v>
      </c>
      <c r="B2394" s="10">
        <f t="shared" si="74"/>
        <v>42306.120636574073</v>
      </c>
      <c r="D2394">
        <v>1443495223</v>
      </c>
      <c r="E2394" s="10">
        <f t="shared" si="75"/>
        <v>42276.120636574073</v>
      </c>
    </row>
    <row r="2395" spans="1:5" x14ac:dyDescent="0.2">
      <c r="A2395">
        <v>1439048017</v>
      </c>
      <c r="B2395" s="10">
        <f t="shared" si="74"/>
        <v>42224.648344907408</v>
      </c>
      <c r="D2395">
        <v>1436456017</v>
      </c>
      <c r="E2395" s="10">
        <f t="shared" si="75"/>
        <v>42194.648344907408</v>
      </c>
    </row>
    <row r="2396" spans="1:5" x14ac:dyDescent="0.2">
      <c r="A2396">
        <v>1424940093</v>
      </c>
      <c r="B2396" s="10">
        <f t="shared" si="74"/>
        <v>42061.362187499995</v>
      </c>
      <c r="D2396">
        <v>1422348093</v>
      </c>
      <c r="E2396" s="10">
        <f t="shared" si="75"/>
        <v>42031.362187499995</v>
      </c>
    </row>
    <row r="2397" spans="1:5" x14ac:dyDescent="0.2">
      <c r="A2397">
        <v>1484038620</v>
      </c>
      <c r="B2397" s="10">
        <f t="shared" si="74"/>
        <v>42745.372916666667</v>
      </c>
      <c r="D2397">
        <v>1481597687</v>
      </c>
      <c r="E2397" s="10">
        <f t="shared" si="75"/>
        <v>42717.121377314819</v>
      </c>
    </row>
    <row r="2398" spans="1:5" x14ac:dyDescent="0.2">
      <c r="A2398">
        <v>1444940558</v>
      </c>
      <c r="B2398" s="10">
        <f t="shared" si="74"/>
        <v>42292.849050925928</v>
      </c>
      <c r="D2398">
        <v>1442348558</v>
      </c>
      <c r="E2398" s="10">
        <f t="shared" si="75"/>
        <v>42262.849050925928</v>
      </c>
    </row>
    <row r="2399" spans="1:5" x14ac:dyDescent="0.2">
      <c r="A2399">
        <v>1420233256</v>
      </c>
      <c r="B2399" s="10">
        <f t="shared" si="74"/>
        <v>42006.88490740741</v>
      </c>
      <c r="D2399">
        <v>1417641256</v>
      </c>
      <c r="E2399" s="10">
        <f t="shared" si="75"/>
        <v>41976.88490740741</v>
      </c>
    </row>
    <row r="2400" spans="1:5" x14ac:dyDescent="0.2">
      <c r="A2400">
        <v>1435874384</v>
      </c>
      <c r="B2400" s="10">
        <f t="shared" si="74"/>
        <v>42187.916481481487</v>
      </c>
      <c r="D2400">
        <v>1433282384</v>
      </c>
      <c r="E2400" s="10">
        <f t="shared" si="75"/>
        <v>42157.916481481487</v>
      </c>
    </row>
    <row r="2401" spans="1:5" x14ac:dyDescent="0.2">
      <c r="A2401">
        <v>1418934506</v>
      </c>
      <c r="B2401" s="10">
        <f t="shared" si="74"/>
        <v>41991.853078703702</v>
      </c>
      <c r="D2401">
        <v>1415910506</v>
      </c>
      <c r="E2401" s="10">
        <f t="shared" si="75"/>
        <v>41956.853078703702</v>
      </c>
    </row>
    <row r="2402" spans="1:5" x14ac:dyDescent="0.2">
      <c r="A2402">
        <v>1460615164</v>
      </c>
      <c r="B2402" s="10">
        <f t="shared" si="74"/>
        <v>42474.268101851849</v>
      </c>
      <c r="D2402">
        <v>1458023164</v>
      </c>
      <c r="E2402" s="10">
        <f t="shared" si="75"/>
        <v>42444.268101851849</v>
      </c>
    </row>
    <row r="2403" spans="1:5" x14ac:dyDescent="0.2">
      <c r="A2403">
        <v>1457207096</v>
      </c>
      <c r="B2403" s="10">
        <f t="shared" si="74"/>
        <v>42434.822870370372</v>
      </c>
      <c r="D2403">
        <v>1452023096</v>
      </c>
      <c r="E2403" s="10">
        <f t="shared" si="75"/>
        <v>42374.822870370372</v>
      </c>
    </row>
    <row r="2404" spans="1:5" x14ac:dyDescent="0.2">
      <c r="A2404">
        <v>1431533931</v>
      </c>
      <c r="B2404" s="10">
        <f t="shared" si="74"/>
        <v>42137.679756944446</v>
      </c>
      <c r="D2404">
        <v>1428941931</v>
      </c>
      <c r="E2404" s="10">
        <f t="shared" si="75"/>
        <v>42107.679756944446</v>
      </c>
    </row>
    <row r="2405" spans="1:5" x14ac:dyDescent="0.2">
      <c r="A2405">
        <v>1459368658</v>
      </c>
      <c r="B2405" s="10">
        <f t="shared" si="74"/>
        <v>42459.840949074074</v>
      </c>
      <c r="D2405">
        <v>1454188258</v>
      </c>
      <c r="E2405" s="10">
        <f t="shared" si="75"/>
        <v>42399.882615740746</v>
      </c>
    </row>
    <row r="2406" spans="1:5" x14ac:dyDescent="0.2">
      <c r="A2406">
        <v>1451782607</v>
      </c>
      <c r="B2406" s="10">
        <f t="shared" si="74"/>
        <v>42372.03943287037</v>
      </c>
      <c r="D2406">
        <v>1449190607</v>
      </c>
      <c r="E2406" s="10">
        <f t="shared" si="75"/>
        <v>42342.03943287037</v>
      </c>
    </row>
    <row r="2407" spans="1:5" x14ac:dyDescent="0.2">
      <c r="A2407">
        <v>1472911375</v>
      </c>
      <c r="B2407" s="10">
        <f t="shared" si="74"/>
        <v>42616.585358796292</v>
      </c>
      <c r="D2407">
        <v>1471096975</v>
      </c>
      <c r="E2407" s="10">
        <f t="shared" si="75"/>
        <v>42595.585358796292</v>
      </c>
    </row>
    <row r="2408" spans="1:5" x14ac:dyDescent="0.2">
      <c r="A2408">
        <v>1421635190</v>
      </c>
      <c r="B2408" s="10">
        <f t="shared" si="74"/>
        <v>42023.110995370371</v>
      </c>
      <c r="D2408">
        <v>1418179190</v>
      </c>
      <c r="E2408" s="10">
        <f t="shared" si="75"/>
        <v>41983.110995370371</v>
      </c>
    </row>
    <row r="2409" spans="1:5" x14ac:dyDescent="0.2">
      <c r="A2409">
        <v>1428732000</v>
      </c>
      <c r="B2409" s="10">
        <f t="shared" si="74"/>
        <v>42105.25</v>
      </c>
      <c r="D2409">
        <v>1426772928</v>
      </c>
      <c r="E2409" s="10">
        <f t="shared" si="75"/>
        <v>42082.575555555552</v>
      </c>
    </row>
    <row r="2410" spans="1:5" x14ac:dyDescent="0.2">
      <c r="A2410">
        <v>1415247757</v>
      </c>
      <c r="B2410" s="10">
        <f t="shared" si="74"/>
        <v>41949.182372685187</v>
      </c>
      <c r="D2410">
        <v>1412652157</v>
      </c>
      <c r="E2410" s="10">
        <f t="shared" si="75"/>
        <v>41919.140706018516</v>
      </c>
    </row>
    <row r="2411" spans="1:5" x14ac:dyDescent="0.2">
      <c r="A2411">
        <v>1439931675</v>
      </c>
      <c r="B2411" s="10">
        <f t="shared" si="74"/>
        <v>42234.875868055555</v>
      </c>
      <c r="D2411">
        <v>1437339675</v>
      </c>
      <c r="E2411" s="10">
        <f t="shared" si="75"/>
        <v>42204.875868055555</v>
      </c>
    </row>
    <row r="2412" spans="1:5" x14ac:dyDescent="0.2">
      <c r="A2412">
        <v>1441619275</v>
      </c>
      <c r="B2412" s="10">
        <f t="shared" si="74"/>
        <v>42254.408275462964</v>
      </c>
      <c r="D2412">
        <v>1439027275</v>
      </c>
      <c r="E2412" s="10">
        <f t="shared" si="75"/>
        <v>42224.408275462964</v>
      </c>
    </row>
    <row r="2413" spans="1:5" x14ac:dyDescent="0.2">
      <c r="A2413">
        <v>1440524082</v>
      </c>
      <c r="B2413" s="10">
        <f t="shared" si="74"/>
        <v>42241.732430555552</v>
      </c>
      <c r="D2413">
        <v>1437932082</v>
      </c>
      <c r="E2413" s="10">
        <f t="shared" si="75"/>
        <v>42211.732430555552</v>
      </c>
    </row>
    <row r="2414" spans="1:5" x14ac:dyDescent="0.2">
      <c r="A2414">
        <v>1480185673</v>
      </c>
      <c r="B2414" s="10">
        <f t="shared" si="74"/>
        <v>42700.778622685189</v>
      </c>
      <c r="D2414">
        <v>1476294073</v>
      </c>
      <c r="E2414" s="10">
        <f t="shared" si="75"/>
        <v>42655.736956018518</v>
      </c>
    </row>
    <row r="2415" spans="1:5" x14ac:dyDescent="0.2">
      <c r="A2415">
        <v>1401579000</v>
      </c>
      <c r="B2415" s="10">
        <f t="shared" si="74"/>
        <v>41790.979166666664</v>
      </c>
      <c r="D2415">
        <v>1398911882</v>
      </c>
      <c r="E2415" s="10">
        <f t="shared" si="75"/>
        <v>41760.10974537037</v>
      </c>
    </row>
    <row r="2416" spans="1:5" x14ac:dyDescent="0.2">
      <c r="A2416">
        <v>1440215940</v>
      </c>
      <c r="B2416" s="10">
        <f t="shared" si="74"/>
        <v>42238.165972222225</v>
      </c>
      <c r="D2416">
        <v>1436805660</v>
      </c>
      <c r="E2416" s="10">
        <f t="shared" si="75"/>
        <v>42198.695138888885</v>
      </c>
    </row>
    <row r="2417" spans="1:5" x14ac:dyDescent="0.2">
      <c r="A2417">
        <v>1468615346</v>
      </c>
      <c r="B2417" s="10">
        <f t="shared" si="74"/>
        <v>42566.862800925926</v>
      </c>
      <c r="D2417">
        <v>1466023346</v>
      </c>
      <c r="E2417" s="10">
        <f t="shared" si="75"/>
        <v>42536.862800925926</v>
      </c>
    </row>
    <row r="2418" spans="1:5" x14ac:dyDescent="0.2">
      <c r="A2418">
        <v>1426345200</v>
      </c>
      <c r="B2418" s="10">
        <f t="shared" si="74"/>
        <v>42077.625</v>
      </c>
      <c r="D2418">
        <v>1421343743</v>
      </c>
      <c r="E2418" s="10">
        <f t="shared" si="75"/>
        <v>42019.737766203703</v>
      </c>
    </row>
    <row r="2419" spans="1:5" x14ac:dyDescent="0.2">
      <c r="A2419">
        <v>1407705187</v>
      </c>
      <c r="B2419" s="10">
        <f t="shared" si="74"/>
        <v>41861.884108796294</v>
      </c>
      <c r="D2419">
        <v>1405113187</v>
      </c>
      <c r="E2419" s="10">
        <f t="shared" si="75"/>
        <v>41831.884108796294</v>
      </c>
    </row>
    <row r="2420" spans="1:5" x14ac:dyDescent="0.2">
      <c r="A2420">
        <v>1427225644</v>
      </c>
      <c r="B2420" s="10">
        <f t="shared" si="74"/>
        <v>42087.815324074079</v>
      </c>
      <c r="D2420">
        <v>1422045244</v>
      </c>
      <c r="E2420" s="10">
        <f t="shared" si="75"/>
        <v>42027.856990740736</v>
      </c>
    </row>
    <row r="2421" spans="1:5" x14ac:dyDescent="0.2">
      <c r="A2421">
        <v>1424281389</v>
      </c>
      <c r="B2421" s="10">
        <f t="shared" si="74"/>
        <v>42053.738298611112</v>
      </c>
      <c r="D2421">
        <v>1419097389</v>
      </c>
      <c r="E2421" s="10">
        <f t="shared" si="75"/>
        <v>41993.738298611112</v>
      </c>
    </row>
    <row r="2422" spans="1:5" x14ac:dyDescent="0.2">
      <c r="A2422">
        <v>1415583695</v>
      </c>
      <c r="B2422" s="10">
        <f t="shared" si="74"/>
        <v>41953.070543981477</v>
      </c>
      <c r="D2422">
        <v>1410396095</v>
      </c>
      <c r="E2422" s="10">
        <f t="shared" si="75"/>
        <v>41893.028877314813</v>
      </c>
    </row>
    <row r="2423" spans="1:5" x14ac:dyDescent="0.2">
      <c r="A2423">
        <v>1424536196</v>
      </c>
      <c r="B2423" s="10">
        <f t="shared" si="74"/>
        <v>42056.687453703707</v>
      </c>
      <c r="D2423">
        <v>1421944196</v>
      </c>
      <c r="E2423" s="10">
        <f t="shared" si="75"/>
        <v>42026.687453703707</v>
      </c>
    </row>
    <row r="2424" spans="1:5" x14ac:dyDescent="0.2">
      <c r="A2424">
        <v>1426091036</v>
      </c>
      <c r="B2424" s="10">
        <f t="shared" si="74"/>
        <v>42074.683287037042</v>
      </c>
      <c r="D2424">
        <v>1423502636</v>
      </c>
      <c r="E2424" s="10">
        <f t="shared" si="75"/>
        <v>42044.724953703699</v>
      </c>
    </row>
    <row r="2425" spans="1:5" x14ac:dyDescent="0.2">
      <c r="A2425">
        <v>1420044890</v>
      </c>
      <c r="B2425" s="10">
        <f t="shared" si="74"/>
        <v>42004.704745370371</v>
      </c>
      <c r="D2425">
        <v>1417452890</v>
      </c>
      <c r="E2425" s="10">
        <f t="shared" si="75"/>
        <v>41974.704745370371</v>
      </c>
    </row>
    <row r="2426" spans="1:5" x14ac:dyDescent="0.2">
      <c r="A2426">
        <v>1414445108</v>
      </c>
      <c r="B2426" s="10">
        <f t="shared" si="74"/>
        <v>41939.892453703702</v>
      </c>
      <c r="D2426">
        <v>1411853108</v>
      </c>
      <c r="E2426" s="10">
        <f t="shared" si="75"/>
        <v>41909.892453703702</v>
      </c>
    </row>
    <row r="2427" spans="1:5" x14ac:dyDescent="0.2">
      <c r="A2427">
        <v>1464386640</v>
      </c>
      <c r="B2427" s="10">
        <f t="shared" si="74"/>
        <v>42517.919444444444</v>
      </c>
      <c r="D2427">
        <v>1463090149</v>
      </c>
      <c r="E2427" s="10">
        <f t="shared" si="75"/>
        <v>42502.913761574076</v>
      </c>
    </row>
    <row r="2428" spans="1:5" x14ac:dyDescent="0.2">
      <c r="A2428">
        <v>1439006692</v>
      </c>
      <c r="B2428" s="10">
        <f t="shared" si="74"/>
        <v>42224.170046296298</v>
      </c>
      <c r="D2428">
        <v>1433822692</v>
      </c>
      <c r="E2428" s="10">
        <f t="shared" si="75"/>
        <v>42164.170046296298</v>
      </c>
    </row>
    <row r="2429" spans="1:5" x14ac:dyDescent="0.2">
      <c r="A2429">
        <v>1458715133</v>
      </c>
      <c r="B2429" s="10">
        <f t="shared" si="74"/>
        <v>42452.277002314819</v>
      </c>
      <c r="D2429">
        <v>1455262733</v>
      </c>
      <c r="E2429" s="10">
        <f t="shared" si="75"/>
        <v>42412.318668981483</v>
      </c>
    </row>
    <row r="2430" spans="1:5" x14ac:dyDescent="0.2">
      <c r="A2430">
        <v>1426182551</v>
      </c>
      <c r="B2430" s="10">
        <f t="shared" si="74"/>
        <v>42075.742488425924</v>
      </c>
      <c r="D2430">
        <v>1423594151</v>
      </c>
      <c r="E2430" s="10">
        <f t="shared" si="75"/>
        <v>42045.784155092595</v>
      </c>
    </row>
    <row r="2431" spans="1:5" x14ac:dyDescent="0.2">
      <c r="A2431">
        <v>1486313040</v>
      </c>
      <c r="B2431" s="10">
        <f t="shared" si="74"/>
        <v>42771.697222222225</v>
      </c>
      <c r="D2431">
        <v>1483131966</v>
      </c>
      <c r="E2431" s="10">
        <f t="shared" si="75"/>
        <v>42734.879236111112</v>
      </c>
    </row>
    <row r="2432" spans="1:5" x14ac:dyDescent="0.2">
      <c r="A2432">
        <v>1455246504</v>
      </c>
      <c r="B2432" s="10">
        <f t="shared" si="74"/>
        <v>42412.130833333329</v>
      </c>
      <c r="D2432">
        <v>1452654504</v>
      </c>
      <c r="E2432" s="10">
        <f t="shared" si="75"/>
        <v>42382.130833333329</v>
      </c>
    </row>
    <row r="2433" spans="1:5" x14ac:dyDescent="0.2">
      <c r="A2433">
        <v>1467080613</v>
      </c>
      <c r="B2433" s="10">
        <f t="shared" si="74"/>
        <v>42549.099687499998</v>
      </c>
      <c r="D2433">
        <v>1461896613</v>
      </c>
      <c r="E2433" s="10">
        <f t="shared" si="75"/>
        <v>42489.099687499998</v>
      </c>
    </row>
    <row r="2434" spans="1:5" x14ac:dyDescent="0.2">
      <c r="A2434">
        <v>1425791697</v>
      </c>
      <c r="B2434" s="10">
        <f t="shared" si="74"/>
        <v>42071.218715277777</v>
      </c>
      <c r="D2434">
        <v>1423199697</v>
      </c>
      <c r="E2434" s="10">
        <f t="shared" si="75"/>
        <v>42041.218715277777</v>
      </c>
    </row>
    <row r="2435" spans="1:5" x14ac:dyDescent="0.2">
      <c r="A2435">
        <v>1456608943</v>
      </c>
      <c r="B2435" s="10">
        <f t="shared" ref="B2435:B2498" si="76">(A2435/86400)+25569</f>
        <v>42427.89980324074</v>
      </c>
      <c r="D2435">
        <v>1454016943</v>
      </c>
      <c r="E2435" s="10">
        <f t="shared" ref="E2435:E2498" si="77">(D2435/86400) + 25569</f>
        <v>42397.89980324074</v>
      </c>
    </row>
    <row r="2436" spans="1:5" x14ac:dyDescent="0.2">
      <c r="A2436">
        <v>1438662474</v>
      </c>
      <c r="B2436" s="10">
        <f t="shared" si="76"/>
        <v>42220.186041666668</v>
      </c>
      <c r="D2436">
        <v>1435206474</v>
      </c>
      <c r="E2436" s="10">
        <f t="shared" si="77"/>
        <v>42180.186041666668</v>
      </c>
    </row>
    <row r="2437" spans="1:5" x14ac:dyDescent="0.2">
      <c r="A2437">
        <v>1444027186</v>
      </c>
      <c r="B2437" s="10">
        <f t="shared" si="76"/>
        <v>42282.277615740742</v>
      </c>
      <c r="D2437">
        <v>1441435186</v>
      </c>
      <c r="E2437" s="10">
        <f t="shared" si="77"/>
        <v>42252.277615740742</v>
      </c>
    </row>
    <row r="2438" spans="1:5" x14ac:dyDescent="0.2">
      <c r="A2438">
        <v>1454078770</v>
      </c>
      <c r="B2438" s="10">
        <f t="shared" si="76"/>
        <v>42398.615393518514</v>
      </c>
      <c r="D2438">
        <v>1448894770</v>
      </c>
      <c r="E2438" s="10">
        <f t="shared" si="77"/>
        <v>42338.615393518514</v>
      </c>
    </row>
    <row r="2439" spans="1:5" x14ac:dyDescent="0.2">
      <c r="A2439">
        <v>1426615200</v>
      </c>
      <c r="B2439" s="10">
        <f t="shared" si="76"/>
        <v>42080.75</v>
      </c>
      <c r="D2439">
        <v>1422400188</v>
      </c>
      <c r="E2439" s="10">
        <f t="shared" si="77"/>
        <v>42031.965138888889</v>
      </c>
    </row>
    <row r="2440" spans="1:5" x14ac:dyDescent="0.2">
      <c r="A2440">
        <v>1449529062</v>
      </c>
      <c r="B2440" s="10">
        <f t="shared" si="76"/>
        <v>42345.956736111111</v>
      </c>
      <c r="D2440">
        <v>1444341462</v>
      </c>
      <c r="E2440" s="10">
        <f t="shared" si="77"/>
        <v>42285.91506944444</v>
      </c>
    </row>
    <row r="2441" spans="1:5" x14ac:dyDescent="0.2">
      <c r="A2441">
        <v>1445197129</v>
      </c>
      <c r="B2441" s="10">
        <f t="shared" si="76"/>
        <v>42295.818622685183</v>
      </c>
      <c r="D2441">
        <v>1442605129</v>
      </c>
      <c r="E2441" s="10">
        <f t="shared" si="77"/>
        <v>42265.818622685183</v>
      </c>
    </row>
    <row r="2442" spans="1:5" x14ac:dyDescent="0.2">
      <c r="A2442">
        <v>1455399313</v>
      </c>
      <c r="B2442" s="10">
        <f t="shared" si="76"/>
        <v>42413.899456018524</v>
      </c>
      <c r="D2442">
        <v>1452807313</v>
      </c>
      <c r="E2442" s="10">
        <f t="shared" si="77"/>
        <v>42383.899456018524</v>
      </c>
    </row>
    <row r="2443" spans="1:5" x14ac:dyDescent="0.2">
      <c r="A2443">
        <v>1437627540</v>
      </c>
      <c r="B2443" s="10">
        <f t="shared" si="76"/>
        <v>42208.207638888889</v>
      </c>
      <c r="D2443">
        <v>1435806054</v>
      </c>
      <c r="E2443" s="10">
        <f t="shared" si="77"/>
        <v>42187.125625000001</v>
      </c>
    </row>
    <row r="2444" spans="1:5" x14ac:dyDescent="0.2">
      <c r="A2444">
        <v>1426777228</v>
      </c>
      <c r="B2444" s="10">
        <f t="shared" si="76"/>
        <v>42082.625324074077</v>
      </c>
      <c r="D2444">
        <v>1424188828</v>
      </c>
      <c r="E2444" s="10">
        <f t="shared" si="77"/>
        <v>42052.666990740741</v>
      </c>
    </row>
    <row r="2445" spans="1:5" x14ac:dyDescent="0.2">
      <c r="A2445">
        <v>1408114822</v>
      </c>
      <c r="B2445" s="10">
        <f t="shared" si="76"/>
        <v>41866.625254629631</v>
      </c>
      <c r="D2445">
        <v>1405522822</v>
      </c>
      <c r="E2445" s="10">
        <f t="shared" si="77"/>
        <v>41836.625254629631</v>
      </c>
    </row>
    <row r="2446" spans="1:5" x14ac:dyDescent="0.2">
      <c r="A2446">
        <v>1464199591</v>
      </c>
      <c r="B2446" s="10">
        <f t="shared" si="76"/>
        <v>42515.754525462966</v>
      </c>
      <c r="D2446">
        <v>1461607591</v>
      </c>
      <c r="E2446" s="10">
        <f t="shared" si="77"/>
        <v>42485.754525462966</v>
      </c>
    </row>
    <row r="2447" spans="1:5" x14ac:dyDescent="0.2">
      <c r="A2447">
        <v>1443242021</v>
      </c>
      <c r="B2447" s="10">
        <f t="shared" si="76"/>
        <v>42273.190057870372</v>
      </c>
      <c r="D2447">
        <v>1440650021</v>
      </c>
      <c r="E2447" s="10">
        <f t="shared" si="77"/>
        <v>42243.190057870372</v>
      </c>
    </row>
    <row r="2448" spans="1:5" x14ac:dyDescent="0.2">
      <c r="A2448">
        <v>1480174071</v>
      </c>
      <c r="B2448" s="10">
        <f t="shared" si="76"/>
        <v>42700.64434027778</v>
      </c>
      <c r="D2448">
        <v>1477578471</v>
      </c>
      <c r="E2448" s="10">
        <f t="shared" si="77"/>
        <v>42670.602673611109</v>
      </c>
    </row>
    <row r="2449" spans="1:5" x14ac:dyDescent="0.2">
      <c r="A2449">
        <v>1478923200</v>
      </c>
      <c r="B2449" s="10">
        <f t="shared" si="76"/>
        <v>42686.166666666672</v>
      </c>
      <c r="D2449">
        <v>1476184593</v>
      </c>
      <c r="E2449" s="10">
        <f t="shared" si="77"/>
        <v>42654.469826388886</v>
      </c>
    </row>
    <row r="2450" spans="1:5" x14ac:dyDescent="0.2">
      <c r="A2450">
        <v>1472621760</v>
      </c>
      <c r="B2450" s="10">
        <f t="shared" si="76"/>
        <v>42613.233333333337</v>
      </c>
      <c r="D2450">
        <v>1472110513</v>
      </c>
      <c r="E2450" s="10">
        <f t="shared" si="77"/>
        <v>42607.316122685181</v>
      </c>
    </row>
    <row r="2451" spans="1:5" x14ac:dyDescent="0.2">
      <c r="A2451">
        <v>1417321515</v>
      </c>
      <c r="B2451" s="10">
        <f t="shared" si="76"/>
        <v>41973.184201388889</v>
      </c>
      <c r="D2451">
        <v>1414725915</v>
      </c>
      <c r="E2451" s="10">
        <f t="shared" si="77"/>
        <v>41943.142534722225</v>
      </c>
    </row>
    <row r="2452" spans="1:5" x14ac:dyDescent="0.2">
      <c r="A2452">
        <v>1414465860</v>
      </c>
      <c r="B2452" s="10">
        <f t="shared" si="76"/>
        <v>41940.132638888885</v>
      </c>
      <c r="D2452">
        <v>1411177456</v>
      </c>
      <c r="E2452" s="10">
        <f t="shared" si="77"/>
        <v>41902.07240740741</v>
      </c>
    </row>
    <row r="2453" spans="1:5" x14ac:dyDescent="0.2">
      <c r="A2453">
        <v>1488750490</v>
      </c>
      <c r="B2453" s="10">
        <f t="shared" si="76"/>
        <v>42799.908449074079</v>
      </c>
      <c r="D2453">
        <v>1487022490</v>
      </c>
      <c r="E2453" s="10">
        <f t="shared" si="77"/>
        <v>42779.908449074079</v>
      </c>
    </row>
    <row r="2454" spans="1:5" x14ac:dyDescent="0.2">
      <c r="A2454">
        <v>1451430000</v>
      </c>
      <c r="B2454" s="10">
        <f t="shared" si="76"/>
        <v>42367.958333333328</v>
      </c>
      <c r="D2454">
        <v>1448914500</v>
      </c>
      <c r="E2454" s="10">
        <f t="shared" si="77"/>
        <v>42338.84375</v>
      </c>
    </row>
    <row r="2455" spans="1:5" x14ac:dyDescent="0.2">
      <c r="A2455">
        <v>1486053409</v>
      </c>
      <c r="B2455" s="10">
        <f t="shared" si="76"/>
        <v>42768.692233796297</v>
      </c>
      <c r="D2455">
        <v>1483461409</v>
      </c>
      <c r="E2455" s="10">
        <f t="shared" si="77"/>
        <v>42738.692233796297</v>
      </c>
    </row>
    <row r="2456" spans="1:5" x14ac:dyDescent="0.2">
      <c r="A2456">
        <v>1489207808</v>
      </c>
      <c r="B2456" s="10">
        <f t="shared" si="76"/>
        <v>42805.201481481483</v>
      </c>
      <c r="D2456">
        <v>1486183808</v>
      </c>
      <c r="E2456" s="10">
        <f t="shared" si="77"/>
        <v>42770.201481481483</v>
      </c>
    </row>
    <row r="2457" spans="1:5" x14ac:dyDescent="0.2">
      <c r="A2457">
        <v>1461177950</v>
      </c>
      <c r="B2457" s="10">
        <f t="shared" si="76"/>
        <v>42480.781828703708</v>
      </c>
      <c r="D2457">
        <v>1458758750</v>
      </c>
      <c r="E2457" s="10">
        <f t="shared" si="77"/>
        <v>42452.781828703708</v>
      </c>
    </row>
    <row r="2458" spans="1:5" x14ac:dyDescent="0.2">
      <c r="A2458">
        <v>1488063839</v>
      </c>
      <c r="B2458" s="10">
        <f t="shared" si="76"/>
        <v>42791.961099537039</v>
      </c>
      <c r="D2458">
        <v>1485471839</v>
      </c>
      <c r="E2458" s="10">
        <f t="shared" si="77"/>
        <v>42761.961099537039</v>
      </c>
    </row>
    <row r="2459" spans="1:5" x14ac:dyDescent="0.2">
      <c r="A2459">
        <v>1458826056</v>
      </c>
      <c r="B2459" s="10">
        <f t="shared" si="76"/>
        <v>42453.560833333337</v>
      </c>
      <c r="D2459">
        <v>1456237656</v>
      </c>
      <c r="E2459" s="10">
        <f t="shared" si="77"/>
        <v>42423.602500000001</v>
      </c>
    </row>
    <row r="2460" spans="1:5" x14ac:dyDescent="0.2">
      <c r="A2460">
        <v>1465498800</v>
      </c>
      <c r="B2460" s="10">
        <f t="shared" si="76"/>
        <v>42530.791666666672</v>
      </c>
      <c r="D2460">
        <v>1462481718</v>
      </c>
      <c r="E2460" s="10">
        <f t="shared" si="77"/>
        <v>42495.871736111112</v>
      </c>
    </row>
    <row r="2461" spans="1:5" x14ac:dyDescent="0.2">
      <c r="A2461">
        <v>1458742685</v>
      </c>
      <c r="B2461" s="10">
        <f t="shared" si="76"/>
        <v>42452.595891203702</v>
      </c>
      <c r="D2461">
        <v>1454858285</v>
      </c>
      <c r="E2461" s="10">
        <f t="shared" si="77"/>
        <v>42407.637557870374</v>
      </c>
    </row>
    <row r="2462" spans="1:5" x14ac:dyDescent="0.2">
      <c r="A2462">
        <v>1483417020</v>
      </c>
      <c r="B2462" s="10">
        <f t="shared" si="76"/>
        <v>42738.178472222222</v>
      </c>
      <c r="D2462">
        <v>1480480167</v>
      </c>
      <c r="E2462" s="10">
        <f t="shared" si="77"/>
        <v>42704.187118055561</v>
      </c>
    </row>
    <row r="2463" spans="1:5" x14ac:dyDescent="0.2">
      <c r="A2463">
        <v>1317438000</v>
      </c>
      <c r="B2463" s="10">
        <f t="shared" si="76"/>
        <v>40817.125</v>
      </c>
      <c r="D2463">
        <v>1314577097</v>
      </c>
      <c r="E2463" s="10">
        <f t="shared" si="77"/>
        <v>40784.012696759259</v>
      </c>
    </row>
    <row r="2464" spans="1:5" x14ac:dyDescent="0.2">
      <c r="A2464">
        <v>1342672096</v>
      </c>
      <c r="B2464" s="10">
        <f t="shared" si="76"/>
        <v>41109.186296296299</v>
      </c>
      <c r="D2464">
        <v>1340944096</v>
      </c>
      <c r="E2464" s="10">
        <f t="shared" si="77"/>
        <v>41089.186296296299</v>
      </c>
    </row>
    <row r="2465" spans="1:5" x14ac:dyDescent="0.2">
      <c r="A2465">
        <v>1366138800</v>
      </c>
      <c r="B2465" s="10">
        <f t="shared" si="76"/>
        <v>41380.791666666664</v>
      </c>
      <c r="D2465">
        <v>1362710425</v>
      </c>
      <c r="E2465" s="10">
        <f t="shared" si="77"/>
        <v>41341.111400462964</v>
      </c>
    </row>
    <row r="2466" spans="1:5" x14ac:dyDescent="0.2">
      <c r="A2466">
        <v>1443641340</v>
      </c>
      <c r="B2466" s="10">
        <f t="shared" si="76"/>
        <v>42277.811805555553</v>
      </c>
      <c r="D2466">
        <v>1441143397</v>
      </c>
      <c r="E2466" s="10">
        <f t="shared" si="77"/>
        <v>42248.90042824074</v>
      </c>
    </row>
    <row r="2467" spans="1:5" x14ac:dyDescent="0.2">
      <c r="A2467">
        <v>1348420548</v>
      </c>
      <c r="B2467" s="10">
        <f t="shared" si="76"/>
        <v>41175.719305555554</v>
      </c>
      <c r="D2467">
        <v>1345828548</v>
      </c>
      <c r="E2467" s="10">
        <f t="shared" si="77"/>
        <v>41145.719305555554</v>
      </c>
    </row>
    <row r="2468" spans="1:5" x14ac:dyDescent="0.2">
      <c r="A2468">
        <v>1368066453</v>
      </c>
      <c r="B2468" s="10">
        <f t="shared" si="76"/>
        <v>41403.102465277778</v>
      </c>
      <c r="D2468">
        <v>1365474453</v>
      </c>
      <c r="E2468" s="10">
        <f t="shared" si="77"/>
        <v>41373.102465277778</v>
      </c>
    </row>
    <row r="2469" spans="1:5" x14ac:dyDescent="0.2">
      <c r="A2469">
        <v>1336669200</v>
      </c>
      <c r="B2469" s="10">
        <f t="shared" si="76"/>
        <v>41039.708333333336</v>
      </c>
      <c r="D2469">
        <v>1335473931</v>
      </c>
      <c r="E2469" s="10">
        <f t="shared" si="77"/>
        <v>41025.874201388891</v>
      </c>
    </row>
    <row r="2470" spans="1:5" x14ac:dyDescent="0.2">
      <c r="A2470">
        <v>1351400400</v>
      </c>
      <c r="B2470" s="10">
        <f t="shared" si="76"/>
        <v>41210.208333333336</v>
      </c>
      <c r="D2470">
        <v>1348285321</v>
      </c>
      <c r="E2470" s="10">
        <f t="shared" si="77"/>
        <v>41174.154178240744</v>
      </c>
    </row>
    <row r="2471" spans="1:5" x14ac:dyDescent="0.2">
      <c r="A2471">
        <v>1297160329</v>
      </c>
      <c r="B2471" s="10">
        <f t="shared" si="76"/>
        <v>40582.429733796293</v>
      </c>
      <c r="D2471">
        <v>1295000329</v>
      </c>
      <c r="E2471" s="10">
        <f t="shared" si="77"/>
        <v>40557.429733796293</v>
      </c>
    </row>
    <row r="2472" spans="1:5" x14ac:dyDescent="0.2">
      <c r="A2472">
        <v>1337824055</v>
      </c>
      <c r="B2472" s="10">
        <f t="shared" si="76"/>
        <v>41053.07471064815</v>
      </c>
      <c r="D2472">
        <v>1335232055</v>
      </c>
      <c r="E2472" s="10">
        <f t="shared" si="77"/>
        <v>41023.07471064815</v>
      </c>
    </row>
    <row r="2473" spans="1:5" x14ac:dyDescent="0.2">
      <c r="A2473">
        <v>1327535392</v>
      </c>
      <c r="B2473" s="10">
        <f t="shared" si="76"/>
        <v>40933.992962962962</v>
      </c>
      <c r="D2473">
        <v>1324079392</v>
      </c>
      <c r="E2473" s="10">
        <f t="shared" si="77"/>
        <v>40893.992962962962</v>
      </c>
    </row>
    <row r="2474" spans="1:5" x14ac:dyDescent="0.2">
      <c r="A2474">
        <v>1283562180</v>
      </c>
      <c r="B2474" s="10">
        <f t="shared" si="76"/>
        <v>40425.043749999997</v>
      </c>
      <c r="D2474">
        <v>1277433980</v>
      </c>
      <c r="E2474" s="10">
        <f t="shared" si="77"/>
        <v>40354.11550925926</v>
      </c>
    </row>
    <row r="2475" spans="1:5" x14ac:dyDescent="0.2">
      <c r="A2475">
        <v>1352573869</v>
      </c>
      <c r="B2475" s="10">
        <f t="shared" si="76"/>
        <v>41223.790150462963</v>
      </c>
      <c r="D2475">
        <v>1349978269</v>
      </c>
      <c r="E2475" s="10">
        <f t="shared" si="77"/>
        <v>41193.748483796298</v>
      </c>
    </row>
    <row r="2476" spans="1:5" x14ac:dyDescent="0.2">
      <c r="A2476">
        <v>1286756176</v>
      </c>
      <c r="B2476" s="10">
        <f t="shared" si="76"/>
        <v>40462.011296296296</v>
      </c>
      <c r="D2476">
        <v>1282868176</v>
      </c>
      <c r="E2476" s="10">
        <f t="shared" si="77"/>
        <v>40417.011296296296</v>
      </c>
    </row>
    <row r="2477" spans="1:5" x14ac:dyDescent="0.2">
      <c r="A2477">
        <v>1278799200</v>
      </c>
      <c r="B2477" s="10">
        <f t="shared" si="76"/>
        <v>40369.916666666664</v>
      </c>
      <c r="D2477">
        <v>1273647255</v>
      </c>
      <c r="E2477" s="10">
        <f t="shared" si="77"/>
        <v>40310.287673611107</v>
      </c>
    </row>
    <row r="2478" spans="1:5" x14ac:dyDescent="0.2">
      <c r="A2478">
        <v>1415004770</v>
      </c>
      <c r="B2478" s="10">
        <f t="shared" si="76"/>
        <v>41946.370023148149</v>
      </c>
      <c r="D2478">
        <v>1412149970</v>
      </c>
      <c r="E2478" s="10">
        <f t="shared" si="77"/>
        <v>41913.328356481477</v>
      </c>
    </row>
    <row r="2479" spans="1:5" x14ac:dyDescent="0.2">
      <c r="A2479">
        <v>1344789345</v>
      </c>
      <c r="B2479" s="10">
        <f t="shared" si="76"/>
        <v>41133.691493055558</v>
      </c>
      <c r="D2479">
        <v>1340901345</v>
      </c>
      <c r="E2479" s="10">
        <f t="shared" si="77"/>
        <v>41088.691493055558</v>
      </c>
    </row>
    <row r="2480" spans="1:5" x14ac:dyDescent="0.2">
      <c r="A2480">
        <v>1358117313</v>
      </c>
      <c r="B2480" s="10">
        <f t="shared" si="76"/>
        <v>41287.950381944444</v>
      </c>
      <c r="D2480">
        <v>1355525313</v>
      </c>
      <c r="E2480" s="10">
        <f t="shared" si="77"/>
        <v>41257.950381944444</v>
      </c>
    </row>
    <row r="2481" spans="1:5" x14ac:dyDescent="0.2">
      <c r="A2481">
        <v>1343440800</v>
      </c>
      <c r="B2481" s="10">
        <f t="shared" si="76"/>
        <v>41118.083333333336</v>
      </c>
      <c r="D2481">
        <v>1342545994</v>
      </c>
      <c r="E2481" s="10">
        <f t="shared" si="77"/>
        <v>41107.726782407408</v>
      </c>
    </row>
    <row r="2482" spans="1:5" x14ac:dyDescent="0.2">
      <c r="A2482">
        <v>1444516084</v>
      </c>
      <c r="B2482" s="10">
        <f t="shared" si="76"/>
        <v>42287.936157407406</v>
      </c>
      <c r="D2482">
        <v>1439332084</v>
      </c>
      <c r="E2482" s="10">
        <f t="shared" si="77"/>
        <v>42227.936157407406</v>
      </c>
    </row>
    <row r="2483" spans="1:5" x14ac:dyDescent="0.2">
      <c r="A2483">
        <v>1335799808</v>
      </c>
      <c r="B2483" s="10">
        <f t="shared" si="76"/>
        <v>41029.645925925928</v>
      </c>
      <c r="D2483">
        <v>1333207808</v>
      </c>
      <c r="E2483" s="10">
        <f t="shared" si="77"/>
        <v>40999.645925925928</v>
      </c>
    </row>
    <row r="2484" spans="1:5" x14ac:dyDescent="0.2">
      <c r="A2484">
        <v>1312224383</v>
      </c>
      <c r="B2484" s="10">
        <f t="shared" si="76"/>
        <v>40756.782210648147</v>
      </c>
      <c r="D2484">
        <v>1308336383</v>
      </c>
      <c r="E2484" s="10">
        <f t="shared" si="77"/>
        <v>40711.782210648147</v>
      </c>
    </row>
    <row r="2485" spans="1:5" x14ac:dyDescent="0.2">
      <c r="A2485">
        <v>1335891603</v>
      </c>
      <c r="B2485" s="10">
        <f t="shared" si="76"/>
        <v>41030.708368055552</v>
      </c>
      <c r="D2485">
        <v>1330711203</v>
      </c>
      <c r="E2485" s="10">
        <f t="shared" si="77"/>
        <v>40970.750034722223</v>
      </c>
    </row>
    <row r="2486" spans="1:5" x14ac:dyDescent="0.2">
      <c r="A2486">
        <v>1316124003</v>
      </c>
      <c r="B2486" s="10">
        <f t="shared" si="76"/>
        <v>40801.916701388887</v>
      </c>
      <c r="D2486">
        <v>1313532003</v>
      </c>
      <c r="E2486" s="10">
        <f t="shared" si="77"/>
        <v>40771.916701388887</v>
      </c>
    </row>
    <row r="2487" spans="1:5" x14ac:dyDescent="0.2">
      <c r="A2487">
        <v>1318463879</v>
      </c>
      <c r="B2487" s="10">
        <f t="shared" si="76"/>
        <v>40828.998599537037</v>
      </c>
      <c r="D2487">
        <v>1315439879</v>
      </c>
      <c r="E2487" s="10">
        <f t="shared" si="77"/>
        <v>40793.998599537037</v>
      </c>
    </row>
    <row r="2488" spans="1:5" x14ac:dyDescent="0.2">
      <c r="A2488">
        <v>1335113976</v>
      </c>
      <c r="B2488" s="10">
        <f t="shared" si="76"/>
        <v>41021.708055555559</v>
      </c>
      <c r="D2488">
        <v>1332521976</v>
      </c>
      <c r="E2488" s="10">
        <f t="shared" si="77"/>
        <v>40991.708055555559</v>
      </c>
    </row>
    <row r="2489" spans="1:5" x14ac:dyDescent="0.2">
      <c r="A2489">
        <v>1338083997</v>
      </c>
      <c r="B2489" s="10">
        <f t="shared" si="76"/>
        <v>41056.083298611113</v>
      </c>
      <c r="D2489">
        <v>1335491997</v>
      </c>
      <c r="E2489" s="10">
        <f t="shared" si="77"/>
        <v>41026.083298611113</v>
      </c>
    </row>
    <row r="2490" spans="1:5" x14ac:dyDescent="0.2">
      <c r="A2490">
        <v>1321459908</v>
      </c>
      <c r="B2490" s="10">
        <f t="shared" si="76"/>
        <v>40863.674861111111</v>
      </c>
      <c r="D2490">
        <v>1318864308</v>
      </c>
      <c r="E2490" s="10">
        <f t="shared" si="77"/>
        <v>40833.633194444446</v>
      </c>
    </row>
    <row r="2491" spans="1:5" x14ac:dyDescent="0.2">
      <c r="A2491">
        <v>1368117239</v>
      </c>
      <c r="B2491" s="10">
        <f t="shared" si="76"/>
        <v>41403.690266203703</v>
      </c>
      <c r="D2491">
        <v>1365525239</v>
      </c>
      <c r="E2491" s="10">
        <f t="shared" si="77"/>
        <v>41373.690266203703</v>
      </c>
    </row>
    <row r="2492" spans="1:5" x14ac:dyDescent="0.2">
      <c r="A2492">
        <v>1340429276</v>
      </c>
      <c r="B2492" s="10">
        <f t="shared" si="76"/>
        <v>41083.227731481486</v>
      </c>
      <c r="D2492">
        <v>1335245276</v>
      </c>
      <c r="E2492" s="10">
        <f t="shared" si="77"/>
        <v>41023.227731481486</v>
      </c>
    </row>
    <row r="2493" spans="1:5" x14ac:dyDescent="0.2">
      <c r="A2493">
        <v>1295142660</v>
      </c>
      <c r="B2493" s="10">
        <f t="shared" si="76"/>
        <v>40559.077083333337</v>
      </c>
      <c r="D2493">
        <v>1293739714</v>
      </c>
      <c r="E2493" s="10">
        <f t="shared" si="77"/>
        <v>40542.839282407411</v>
      </c>
    </row>
    <row r="2494" spans="1:5" x14ac:dyDescent="0.2">
      <c r="A2494">
        <v>1339840740</v>
      </c>
      <c r="B2494" s="10">
        <f t="shared" si="76"/>
        <v>41076.415972222225</v>
      </c>
      <c r="D2494">
        <v>1335397188</v>
      </c>
      <c r="E2494" s="10">
        <f t="shared" si="77"/>
        <v>41024.985972222225</v>
      </c>
    </row>
    <row r="2495" spans="1:5" x14ac:dyDescent="0.2">
      <c r="A2495">
        <v>1367208140</v>
      </c>
      <c r="B2495" s="10">
        <f t="shared" si="76"/>
        <v>41393.168287037035</v>
      </c>
      <c r="D2495">
        <v>1363320140</v>
      </c>
      <c r="E2495" s="10">
        <f t="shared" si="77"/>
        <v>41348.168287037035</v>
      </c>
    </row>
    <row r="2496" spans="1:5" x14ac:dyDescent="0.2">
      <c r="A2496">
        <v>1337786944</v>
      </c>
      <c r="B2496" s="10">
        <f t="shared" si="76"/>
        <v>41052.645185185189</v>
      </c>
      <c r="D2496">
        <v>1335194944</v>
      </c>
      <c r="E2496" s="10">
        <f t="shared" si="77"/>
        <v>41022.645185185189</v>
      </c>
    </row>
    <row r="2497" spans="1:5" x14ac:dyDescent="0.2">
      <c r="A2497">
        <v>1339022575</v>
      </c>
      <c r="B2497" s="10">
        <f t="shared" si="76"/>
        <v>41066.946469907409</v>
      </c>
      <c r="D2497">
        <v>1336430575</v>
      </c>
      <c r="E2497" s="10">
        <f t="shared" si="77"/>
        <v>41036.946469907409</v>
      </c>
    </row>
    <row r="2498" spans="1:5" x14ac:dyDescent="0.2">
      <c r="A2498">
        <v>1364597692</v>
      </c>
      <c r="B2498" s="10">
        <f t="shared" si="76"/>
        <v>41362.954768518517</v>
      </c>
      <c r="D2498">
        <v>1361577292</v>
      </c>
      <c r="E2498" s="10">
        <f t="shared" si="77"/>
        <v>41327.996435185181</v>
      </c>
    </row>
    <row r="2499" spans="1:5" x14ac:dyDescent="0.2">
      <c r="A2499">
        <v>1312578338</v>
      </c>
      <c r="B2499" s="10">
        <f t="shared" ref="B2499:B2562" si="78">(A2499/86400)+25569</f>
        <v>40760.878912037035</v>
      </c>
      <c r="D2499">
        <v>1309986338</v>
      </c>
      <c r="E2499" s="10">
        <f t="shared" ref="E2499:E2562" si="79">(D2499/86400) + 25569</f>
        <v>40730.878912037035</v>
      </c>
    </row>
    <row r="2500" spans="1:5" x14ac:dyDescent="0.2">
      <c r="A2500">
        <v>1422400387</v>
      </c>
      <c r="B2500" s="10">
        <f t="shared" si="78"/>
        <v>42031.967442129629</v>
      </c>
      <c r="D2500">
        <v>1421190787</v>
      </c>
      <c r="E2500" s="10">
        <f t="shared" si="79"/>
        <v>42017.967442129629</v>
      </c>
    </row>
    <row r="2501" spans="1:5" x14ac:dyDescent="0.2">
      <c r="A2501">
        <v>1356976800</v>
      </c>
      <c r="B2501" s="10">
        <f t="shared" si="78"/>
        <v>41274.75</v>
      </c>
      <c r="D2501">
        <v>1352820837</v>
      </c>
      <c r="E2501" s="10">
        <f t="shared" si="79"/>
        <v>41226.648576388892</v>
      </c>
    </row>
    <row r="2502" spans="1:5" x14ac:dyDescent="0.2">
      <c r="A2502">
        <v>1340476375</v>
      </c>
      <c r="B2502" s="10">
        <f t="shared" si="78"/>
        <v>41083.772858796292</v>
      </c>
      <c r="D2502">
        <v>1337884375</v>
      </c>
      <c r="E2502" s="10">
        <f t="shared" si="79"/>
        <v>41053.772858796292</v>
      </c>
    </row>
    <row r="2503" spans="1:5" x14ac:dyDescent="0.2">
      <c r="A2503">
        <v>1443379104</v>
      </c>
      <c r="B2503" s="10">
        <f t="shared" si="78"/>
        <v>42274.776666666672</v>
      </c>
      <c r="D2503">
        <v>1440787104</v>
      </c>
      <c r="E2503" s="10">
        <f t="shared" si="79"/>
        <v>42244.776666666672</v>
      </c>
    </row>
    <row r="2504" spans="1:5" x14ac:dyDescent="0.2">
      <c r="A2504">
        <v>1411328918</v>
      </c>
      <c r="B2504" s="10">
        <f t="shared" si="78"/>
        <v>41903.825439814813</v>
      </c>
      <c r="D2504">
        <v>1407440918</v>
      </c>
      <c r="E2504" s="10">
        <f t="shared" si="79"/>
        <v>41858.825439814813</v>
      </c>
    </row>
    <row r="2505" spans="1:5" x14ac:dyDescent="0.2">
      <c r="A2505">
        <v>1465333560</v>
      </c>
      <c r="B2505" s="10">
        <f t="shared" si="78"/>
        <v>42528.879166666666</v>
      </c>
      <c r="D2505">
        <v>1462743308</v>
      </c>
      <c r="E2505" s="10">
        <f t="shared" si="79"/>
        <v>42498.899398148147</v>
      </c>
    </row>
    <row r="2506" spans="1:5" x14ac:dyDescent="0.2">
      <c r="A2506">
        <v>1416014534</v>
      </c>
      <c r="B2506" s="10">
        <f t="shared" si="78"/>
        <v>41958.057106481487</v>
      </c>
      <c r="D2506">
        <v>1413418934</v>
      </c>
      <c r="E2506" s="10">
        <f t="shared" si="79"/>
        <v>41928.015439814815</v>
      </c>
    </row>
    <row r="2507" spans="1:5" x14ac:dyDescent="0.2">
      <c r="A2507">
        <v>1426292416</v>
      </c>
      <c r="B2507" s="10">
        <f t="shared" si="78"/>
        <v>42077.014074074075</v>
      </c>
      <c r="D2507">
        <v>1423704016</v>
      </c>
      <c r="E2507" s="10">
        <f t="shared" si="79"/>
        <v>42047.05574074074</v>
      </c>
    </row>
    <row r="2508" spans="1:5" x14ac:dyDescent="0.2">
      <c r="A2508">
        <v>1443906000</v>
      </c>
      <c r="B2508" s="10">
        <f t="shared" si="78"/>
        <v>42280.875</v>
      </c>
      <c r="D2508">
        <v>1441955269</v>
      </c>
      <c r="E2508" s="10">
        <f t="shared" si="79"/>
        <v>42258.297094907408</v>
      </c>
    </row>
    <row r="2509" spans="1:5" x14ac:dyDescent="0.2">
      <c r="A2509">
        <v>1431308704</v>
      </c>
      <c r="B2509" s="10">
        <f t="shared" si="78"/>
        <v>42135.072962962964</v>
      </c>
      <c r="D2509">
        <v>1428716704</v>
      </c>
      <c r="E2509" s="10">
        <f t="shared" si="79"/>
        <v>42105.072962962964</v>
      </c>
    </row>
    <row r="2510" spans="1:5" x14ac:dyDescent="0.2">
      <c r="A2510">
        <v>1408056634</v>
      </c>
      <c r="B2510" s="10">
        <f t="shared" si="78"/>
        <v>41865.951782407406</v>
      </c>
      <c r="D2510">
        <v>1405464634</v>
      </c>
      <c r="E2510" s="10">
        <f t="shared" si="79"/>
        <v>41835.951782407406</v>
      </c>
    </row>
    <row r="2511" spans="1:5" x14ac:dyDescent="0.2">
      <c r="A2511">
        <v>1429554349</v>
      </c>
      <c r="B2511" s="10">
        <f t="shared" si="78"/>
        <v>42114.767928240741</v>
      </c>
      <c r="D2511">
        <v>1424719549</v>
      </c>
      <c r="E2511" s="10">
        <f t="shared" si="79"/>
        <v>42058.809594907405</v>
      </c>
    </row>
    <row r="2512" spans="1:5" x14ac:dyDescent="0.2">
      <c r="A2512">
        <v>1431647772</v>
      </c>
      <c r="B2512" s="10">
        <f t="shared" si="78"/>
        <v>42138.997361111113</v>
      </c>
      <c r="D2512">
        <v>1426463772</v>
      </c>
      <c r="E2512" s="10">
        <f t="shared" si="79"/>
        <v>42078.997361111113</v>
      </c>
    </row>
    <row r="2513" spans="1:5" x14ac:dyDescent="0.2">
      <c r="A2513">
        <v>1454323413</v>
      </c>
      <c r="B2513" s="10">
        <f t="shared" si="78"/>
        <v>42401.446909722217</v>
      </c>
      <c r="D2513">
        <v>1451731413</v>
      </c>
      <c r="E2513" s="10">
        <f t="shared" si="79"/>
        <v>42371.446909722217</v>
      </c>
    </row>
    <row r="2514" spans="1:5" x14ac:dyDescent="0.2">
      <c r="A2514">
        <v>1418504561</v>
      </c>
      <c r="B2514" s="10">
        <f t="shared" si="78"/>
        <v>41986.876863425925</v>
      </c>
      <c r="D2514">
        <v>1417208561</v>
      </c>
      <c r="E2514" s="10">
        <f t="shared" si="79"/>
        <v>41971.876863425925</v>
      </c>
    </row>
    <row r="2515" spans="1:5" x14ac:dyDescent="0.2">
      <c r="A2515">
        <v>1488067789</v>
      </c>
      <c r="B2515" s="10">
        <f t="shared" si="78"/>
        <v>42792.00681712963</v>
      </c>
      <c r="D2515">
        <v>1482883789</v>
      </c>
      <c r="E2515" s="10">
        <f t="shared" si="79"/>
        <v>42732.00681712963</v>
      </c>
    </row>
    <row r="2516" spans="1:5" x14ac:dyDescent="0.2">
      <c r="A2516">
        <v>1408526477</v>
      </c>
      <c r="B2516" s="10">
        <f t="shared" si="78"/>
        <v>41871.389780092592</v>
      </c>
      <c r="D2516">
        <v>1407057677</v>
      </c>
      <c r="E2516" s="10">
        <f t="shared" si="79"/>
        <v>41854.389780092592</v>
      </c>
    </row>
    <row r="2517" spans="1:5" x14ac:dyDescent="0.2">
      <c r="A2517">
        <v>1424635753</v>
      </c>
      <c r="B2517" s="10">
        <f t="shared" si="78"/>
        <v>42057.839733796296</v>
      </c>
      <c r="D2517">
        <v>1422043753</v>
      </c>
      <c r="E2517" s="10">
        <f t="shared" si="79"/>
        <v>42027.839733796296</v>
      </c>
    </row>
    <row r="2518" spans="1:5" x14ac:dyDescent="0.2">
      <c r="A2518">
        <v>1417279252</v>
      </c>
      <c r="B2518" s="10">
        <f t="shared" si="78"/>
        <v>41972.6950462963</v>
      </c>
      <c r="D2518">
        <v>1414683652</v>
      </c>
      <c r="E2518" s="10">
        <f t="shared" si="79"/>
        <v>41942.653379629628</v>
      </c>
    </row>
    <row r="2519" spans="1:5" x14ac:dyDescent="0.2">
      <c r="A2519">
        <v>1426788930</v>
      </c>
      <c r="B2519" s="10">
        <f t="shared" si="78"/>
        <v>42082.760763888888</v>
      </c>
      <c r="D2519">
        <v>1424200530</v>
      </c>
      <c r="E2519" s="10">
        <f t="shared" si="79"/>
        <v>42052.802430555559</v>
      </c>
    </row>
    <row r="2520" spans="1:5" x14ac:dyDescent="0.2">
      <c r="A2520">
        <v>1415899228</v>
      </c>
      <c r="B2520" s="10">
        <f t="shared" si="78"/>
        <v>41956.722546296296</v>
      </c>
      <c r="D2520">
        <v>1413303628</v>
      </c>
      <c r="E2520" s="10">
        <f t="shared" si="79"/>
        <v>41926.680879629632</v>
      </c>
    </row>
    <row r="2521" spans="1:5" x14ac:dyDescent="0.2">
      <c r="A2521">
        <v>1405741404</v>
      </c>
      <c r="B2521" s="10">
        <f t="shared" si="78"/>
        <v>41839.155138888891</v>
      </c>
      <c r="D2521">
        <v>1403149404</v>
      </c>
      <c r="E2521" s="10">
        <f t="shared" si="79"/>
        <v>41809.155138888891</v>
      </c>
    </row>
    <row r="2522" spans="1:5" x14ac:dyDescent="0.2">
      <c r="A2522">
        <v>1476559260</v>
      </c>
      <c r="B2522" s="10">
        <f t="shared" si="78"/>
        <v>42658.806250000001</v>
      </c>
      <c r="D2522">
        <v>1472567085</v>
      </c>
      <c r="E2522" s="10">
        <f t="shared" si="79"/>
        <v>42612.600520833337</v>
      </c>
    </row>
    <row r="2523" spans="1:5" x14ac:dyDescent="0.2">
      <c r="A2523">
        <v>1444778021</v>
      </c>
      <c r="B2523" s="10">
        <f t="shared" si="78"/>
        <v>42290.967835648145</v>
      </c>
      <c r="D2523">
        <v>1442963621</v>
      </c>
      <c r="E2523" s="10">
        <f t="shared" si="79"/>
        <v>42269.967835648145</v>
      </c>
    </row>
    <row r="2524" spans="1:5" x14ac:dyDescent="0.2">
      <c r="A2524">
        <v>1461336720</v>
      </c>
      <c r="B2524" s="10">
        <f t="shared" si="78"/>
        <v>42482.619444444441</v>
      </c>
      <c r="D2524">
        <v>1459431960</v>
      </c>
      <c r="E2524" s="10">
        <f t="shared" si="79"/>
        <v>42460.573611111111</v>
      </c>
    </row>
    <row r="2525" spans="1:5" x14ac:dyDescent="0.2">
      <c r="A2525">
        <v>1416270292</v>
      </c>
      <c r="B2525" s="10">
        <f t="shared" si="78"/>
        <v>41961.017268518517</v>
      </c>
      <c r="D2525">
        <v>1413674692</v>
      </c>
      <c r="E2525" s="10">
        <f t="shared" si="79"/>
        <v>41930.975601851853</v>
      </c>
    </row>
    <row r="2526" spans="1:5" x14ac:dyDescent="0.2">
      <c r="A2526">
        <v>1419136200</v>
      </c>
      <c r="B2526" s="10">
        <f t="shared" si="78"/>
        <v>41994.1875</v>
      </c>
      <c r="D2526">
        <v>1416338557</v>
      </c>
      <c r="E2526" s="10">
        <f t="shared" si="79"/>
        <v>41961.807372685187</v>
      </c>
    </row>
    <row r="2527" spans="1:5" x14ac:dyDescent="0.2">
      <c r="A2527">
        <v>1340914571</v>
      </c>
      <c r="B2527" s="10">
        <f t="shared" si="78"/>
        <v>41088.844571759255</v>
      </c>
      <c r="D2527">
        <v>1338322571</v>
      </c>
      <c r="E2527" s="10">
        <f t="shared" si="79"/>
        <v>41058.844571759255</v>
      </c>
    </row>
    <row r="2528" spans="1:5" x14ac:dyDescent="0.2">
      <c r="A2528">
        <v>1418014740</v>
      </c>
      <c r="B2528" s="10">
        <f t="shared" si="78"/>
        <v>41981.207638888889</v>
      </c>
      <c r="D2528">
        <v>1415585474</v>
      </c>
      <c r="E2528" s="10">
        <f t="shared" si="79"/>
        <v>41953.091134259259</v>
      </c>
    </row>
    <row r="2529" spans="1:5" x14ac:dyDescent="0.2">
      <c r="A2529">
        <v>1382068740</v>
      </c>
      <c r="B2529" s="10">
        <f t="shared" si="78"/>
        <v>41565.165972222225</v>
      </c>
      <c r="D2529">
        <v>1380477691</v>
      </c>
      <c r="E2529" s="10">
        <f t="shared" si="79"/>
        <v>41546.75105324074</v>
      </c>
    </row>
    <row r="2530" spans="1:5" x14ac:dyDescent="0.2">
      <c r="A2530">
        <v>1440068400</v>
      </c>
      <c r="B2530" s="10">
        <f t="shared" si="78"/>
        <v>42236.458333333328</v>
      </c>
      <c r="D2530">
        <v>1438459303</v>
      </c>
      <c r="E2530" s="10">
        <f t="shared" si="79"/>
        <v>42217.834525462968</v>
      </c>
    </row>
    <row r="2531" spans="1:5" x14ac:dyDescent="0.2">
      <c r="A2531">
        <v>1332636975</v>
      </c>
      <c r="B2531" s="10">
        <f t="shared" si="78"/>
        <v>40993.0390625</v>
      </c>
      <c r="D2531">
        <v>1328752575</v>
      </c>
      <c r="E2531" s="10">
        <f t="shared" si="79"/>
        <v>40948.080729166664</v>
      </c>
    </row>
    <row r="2532" spans="1:5" x14ac:dyDescent="0.2">
      <c r="A2532">
        <v>1429505400</v>
      </c>
      <c r="B2532" s="10">
        <f t="shared" si="78"/>
        <v>42114.201388888891</v>
      </c>
      <c r="D2532">
        <v>1426711505</v>
      </c>
      <c r="E2532" s="10">
        <f t="shared" si="79"/>
        <v>42081.864641203705</v>
      </c>
    </row>
    <row r="2533" spans="1:5" x14ac:dyDescent="0.2">
      <c r="A2533">
        <v>1439611140</v>
      </c>
      <c r="B2533" s="10">
        <f t="shared" si="78"/>
        <v>42231.165972222225</v>
      </c>
      <c r="D2533">
        <v>1437668354</v>
      </c>
      <c r="E2533" s="10">
        <f t="shared" si="79"/>
        <v>42208.680023148147</v>
      </c>
    </row>
    <row r="2534" spans="1:5" x14ac:dyDescent="0.2">
      <c r="A2534">
        <v>1345148566</v>
      </c>
      <c r="B2534" s="10">
        <f t="shared" si="78"/>
        <v>41137.849143518521</v>
      </c>
      <c r="D2534">
        <v>1342556566</v>
      </c>
      <c r="E2534" s="10">
        <f t="shared" si="79"/>
        <v>41107.849143518521</v>
      </c>
    </row>
    <row r="2535" spans="1:5" x14ac:dyDescent="0.2">
      <c r="A2535">
        <v>1362160868</v>
      </c>
      <c r="B2535" s="10">
        <f t="shared" si="78"/>
        <v>41334.750787037039</v>
      </c>
      <c r="D2535">
        <v>1359568911</v>
      </c>
      <c r="E2535" s="10">
        <f t="shared" si="79"/>
        <v>41304.751284722224</v>
      </c>
    </row>
    <row r="2536" spans="1:5" x14ac:dyDescent="0.2">
      <c r="A2536">
        <v>1262325600</v>
      </c>
      <c r="B2536" s="10">
        <f t="shared" si="78"/>
        <v>40179.25</v>
      </c>
      <c r="D2536">
        <v>1257871712</v>
      </c>
      <c r="E2536" s="10">
        <f t="shared" si="79"/>
        <v>40127.700370370367</v>
      </c>
    </row>
    <row r="2537" spans="1:5" x14ac:dyDescent="0.2">
      <c r="A2537">
        <v>1417463945</v>
      </c>
      <c r="B2537" s="10">
        <f t="shared" si="78"/>
        <v>41974.832696759258</v>
      </c>
      <c r="D2537">
        <v>1414781945</v>
      </c>
      <c r="E2537" s="10">
        <f t="shared" si="79"/>
        <v>41943.791030092594</v>
      </c>
    </row>
    <row r="2538" spans="1:5" x14ac:dyDescent="0.2">
      <c r="A2538">
        <v>1375151566</v>
      </c>
      <c r="B2538" s="10">
        <f t="shared" si="78"/>
        <v>41485.106087962966</v>
      </c>
      <c r="D2538">
        <v>1373337166</v>
      </c>
      <c r="E2538" s="10">
        <f t="shared" si="79"/>
        <v>41464.106087962966</v>
      </c>
    </row>
    <row r="2539" spans="1:5" x14ac:dyDescent="0.2">
      <c r="A2539">
        <v>1312212855</v>
      </c>
      <c r="B2539" s="10">
        <f t="shared" si="78"/>
        <v>40756.648784722223</v>
      </c>
      <c r="D2539">
        <v>1307028855</v>
      </c>
      <c r="E2539" s="10">
        <f t="shared" si="79"/>
        <v>40696.648784722223</v>
      </c>
    </row>
    <row r="2540" spans="1:5" x14ac:dyDescent="0.2">
      <c r="A2540">
        <v>1361681940</v>
      </c>
      <c r="B2540" s="10">
        <f t="shared" si="78"/>
        <v>41329.207638888889</v>
      </c>
      <c r="D2540">
        <v>1359029661</v>
      </c>
      <c r="E2540" s="10">
        <f t="shared" si="79"/>
        <v>41298.509965277779</v>
      </c>
    </row>
    <row r="2541" spans="1:5" x14ac:dyDescent="0.2">
      <c r="A2541">
        <v>1422913152</v>
      </c>
      <c r="B2541" s="10">
        <f t="shared" si="78"/>
        <v>42037.902222222227</v>
      </c>
      <c r="D2541">
        <v>1417729152</v>
      </c>
      <c r="E2541" s="10">
        <f t="shared" si="79"/>
        <v>41977.902222222227</v>
      </c>
    </row>
    <row r="2542" spans="1:5" x14ac:dyDescent="0.2">
      <c r="A2542">
        <v>1319904721</v>
      </c>
      <c r="B2542" s="10">
        <f t="shared" si="78"/>
        <v>40845.675011574072</v>
      </c>
      <c r="D2542">
        <v>1314720721</v>
      </c>
      <c r="E2542" s="10">
        <f t="shared" si="79"/>
        <v>40785.675011574072</v>
      </c>
    </row>
    <row r="2543" spans="1:5" x14ac:dyDescent="0.2">
      <c r="A2543">
        <v>1380192418</v>
      </c>
      <c r="B2543" s="10">
        <f t="shared" si="78"/>
        <v>41543.449282407411</v>
      </c>
      <c r="D2543">
        <v>1375008418</v>
      </c>
      <c r="E2543" s="10">
        <f t="shared" si="79"/>
        <v>41483.449282407411</v>
      </c>
    </row>
    <row r="2544" spans="1:5" x14ac:dyDescent="0.2">
      <c r="A2544">
        <v>1380599940</v>
      </c>
      <c r="B2544" s="10">
        <f t="shared" si="78"/>
        <v>41548.165972222225</v>
      </c>
      <c r="D2544">
        <v>1377252857</v>
      </c>
      <c r="E2544" s="10">
        <f t="shared" si="79"/>
        <v>41509.426585648151</v>
      </c>
    </row>
    <row r="2545" spans="1:5" x14ac:dyDescent="0.2">
      <c r="A2545">
        <v>1293937200</v>
      </c>
      <c r="B2545" s="10">
        <f t="shared" si="78"/>
        <v>40545.125</v>
      </c>
      <c r="D2545">
        <v>1291257298</v>
      </c>
      <c r="E2545" s="10">
        <f t="shared" si="79"/>
        <v>40514.107615740737</v>
      </c>
    </row>
    <row r="2546" spans="1:5" x14ac:dyDescent="0.2">
      <c r="A2546">
        <v>1341750569</v>
      </c>
      <c r="B2546" s="10">
        <f t="shared" si="78"/>
        <v>41098.520474537036</v>
      </c>
      <c r="D2546">
        <v>1339158569</v>
      </c>
      <c r="E2546" s="10">
        <f t="shared" si="79"/>
        <v>41068.520474537036</v>
      </c>
    </row>
    <row r="2547" spans="1:5" x14ac:dyDescent="0.2">
      <c r="A2547">
        <v>1424997000</v>
      </c>
      <c r="B2547" s="10">
        <f t="shared" si="78"/>
        <v>42062.020833333328</v>
      </c>
      <c r="D2547">
        <v>1421983138</v>
      </c>
      <c r="E2547" s="10">
        <f t="shared" si="79"/>
        <v>42027.138171296298</v>
      </c>
    </row>
    <row r="2548" spans="1:5" x14ac:dyDescent="0.2">
      <c r="A2548">
        <v>1380949200</v>
      </c>
      <c r="B2548" s="10">
        <f t="shared" si="78"/>
        <v>41552.208333333336</v>
      </c>
      <c r="D2548">
        <v>1378586179</v>
      </c>
      <c r="E2548" s="10">
        <f t="shared" si="79"/>
        <v>41524.858553240745</v>
      </c>
    </row>
    <row r="2549" spans="1:5" x14ac:dyDescent="0.2">
      <c r="A2549">
        <v>1333560803</v>
      </c>
      <c r="B2549" s="10">
        <f t="shared" si="78"/>
        <v>41003.731516203705</v>
      </c>
      <c r="D2549">
        <v>1330972403</v>
      </c>
      <c r="E2549" s="10">
        <f t="shared" si="79"/>
        <v>40973.773182870369</v>
      </c>
    </row>
    <row r="2550" spans="1:5" x14ac:dyDescent="0.2">
      <c r="A2550">
        <v>1475209620</v>
      </c>
      <c r="B2550" s="10">
        <f t="shared" si="78"/>
        <v>42643.185416666667</v>
      </c>
      <c r="D2550">
        <v>1473087637</v>
      </c>
      <c r="E2550" s="10">
        <f t="shared" si="79"/>
        <v>42618.625428240739</v>
      </c>
    </row>
    <row r="2551" spans="1:5" x14ac:dyDescent="0.2">
      <c r="A2551">
        <v>1370019600</v>
      </c>
      <c r="B2551" s="10">
        <f t="shared" si="78"/>
        <v>41425.708333333336</v>
      </c>
      <c r="D2551">
        <v>1366999870</v>
      </c>
      <c r="E2551" s="10">
        <f t="shared" si="79"/>
        <v>41390.757754629631</v>
      </c>
    </row>
    <row r="2552" spans="1:5" x14ac:dyDescent="0.2">
      <c r="A2552">
        <v>1444276740</v>
      </c>
      <c r="B2552" s="10">
        <f t="shared" si="78"/>
        <v>42285.165972222225</v>
      </c>
      <c r="D2552">
        <v>1439392406</v>
      </c>
      <c r="E2552" s="10">
        <f t="shared" si="79"/>
        <v>42228.634328703702</v>
      </c>
    </row>
    <row r="2553" spans="1:5" x14ac:dyDescent="0.2">
      <c r="A2553">
        <v>1332362880</v>
      </c>
      <c r="B2553" s="10">
        <f t="shared" si="78"/>
        <v>40989.866666666669</v>
      </c>
      <c r="D2553">
        <v>1329890585</v>
      </c>
      <c r="E2553" s="10">
        <f t="shared" si="79"/>
        <v>40961.252141203702</v>
      </c>
    </row>
    <row r="2554" spans="1:5" x14ac:dyDescent="0.2">
      <c r="A2554">
        <v>1488741981</v>
      </c>
      <c r="B2554" s="10">
        <f t="shared" si="78"/>
        <v>42799.809965277775</v>
      </c>
      <c r="D2554">
        <v>1486149981</v>
      </c>
      <c r="E2554" s="10">
        <f t="shared" si="79"/>
        <v>42769.809965277775</v>
      </c>
    </row>
    <row r="2555" spans="1:5" x14ac:dyDescent="0.2">
      <c r="A2555">
        <v>1348202807</v>
      </c>
      <c r="B2555" s="10">
        <f t="shared" si="78"/>
        <v>41173.199155092589</v>
      </c>
      <c r="D2555">
        <v>1343018807</v>
      </c>
      <c r="E2555" s="10">
        <f t="shared" si="79"/>
        <v>41113.199155092589</v>
      </c>
    </row>
    <row r="2556" spans="1:5" x14ac:dyDescent="0.2">
      <c r="A2556">
        <v>1433131140</v>
      </c>
      <c r="B2556" s="10">
        <f t="shared" si="78"/>
        <v>42156.165972222225</v>
      </c>
      <c r="D2556">
        <v>1430445163</v>
      </c>
      <c r="E2556" s="10">
        <f t="shared" si="79"/>
        <v>42125.078275462962</v>
      </c>
    </row>
    <row r="2557" spans="1:5" x14ac:dyDescent="0.2">
      <c r="A2557">
        <v>1338219793</v>
      </c>
      <c r="B2557" s="10">
        <f t="shared" si="78"/>
        <v>41057.655011574076</v>
      </c>
      <c r="D2557">
        <v>1335541393</v>
      </c>
      <c r="E2557" s="10">
        <f t="shared" si="79"/>
        <v>41026.655011574076</v>
      </c>
    </row>
    <row r="2558" spans="1:5" x14ac:dyDescent="0.2">
      <c r="A2558">
        <v>1356392857</v>
      </c>
      <c r="B2558" s="10">
        <f t="shared" si="78"/>
        <v>41267.991400462961</v>
      </c>
      <c r="D2558">
        <v>1352504857</v>
      </c>
      <c r="E2558" s="10">
        <f t="shared" si="79"/>
        <v>41222.991400462961</v>
      </c>
    </row>
    <row r="2559" spans="1:5" x14ac:dyDescent="0.2">
      <c r="A2559">
        <v>1400176386</v>
      </c>
      <c r="B2559" s="10">
        <f t="shared" si="78"/>
        <v>41774.745208333334</v>
      </c>
      <c r="D2559">
        <v>1397584386</v>
      </c>
      <c r="E2559" s="10">
        <f t="shared" si="79"/>
        <v>41744.745208333334</v>
      </c>
    </row>
    <row r="2560" spans="1:5" x14ac:dyDescent="0.2">
      <c r="A2560">
        <v>1430488740</v>
      </c>
      <c r="B2560" s="10">
        <f t="shared" si="78"/>
        <v>42125.582638888889</v>
      </c>
      <c r="D2560">
        <v>1427747906</v>
      </c>
      <c r="E2560" s="10">
        <f t="shared" si="79"/>
        <v>42093.860023148147</v>
      </c>
    </row>
    <row r="2561" spans="1:5" x14ac:dyDescent="0.2">
      <c r="A2561">
        <v>1321385820</v>
      </c>
      <c r="B2561" s="10">
        <f t="shared" si="78"/>
        <v>40862.817361111112</v>
      </c>
      <c r="D2561">
        <v>1318539484</v>
      </c>
      <c r="E2561" s="10">
        <f t="shared" si="79"/>
        <v>40829.873657407406</v>
      </c>
    </row>
    <row r="2562" spans="1:5" x14ac:dyDescent="0.2">
      <c r="A2562">
        <v>1425682174</v>
      </c>
      <c r="B2562" s="10">
        <f t="shared" si="78"/>
        <v>42069.951087962967</v>
      </c>
      <c r="D2562">
        <v>1423090174</v>
      </c>
      <c r="E2562" s="10">
        <f t="shared" si="79"/>
        <v>42039.951087962967</v>
      </c>
    </row>
    <row r="2563" spans="1:5" x14ac:dyDescent="0.2">
      <c r="A2563">
        <v>1444740089</v>
      </c>
      <c r="B2563" s="10">
        <f t="shared" ref="B2563:B2626" si="80">(A2563/86400)+25569</f>
        <v>42290.528807870374</v>
      </c>
      <c r="D2563">
        <v>1442148089</v>
      </c>
      <c r="E2563" s="10">
        <f t="shared" ref="E2563:E2626" si="81">(D2563/86400) + 25569</f>
        <v>42260.528807870374</v>
      </c>
    </row>
    <row r="2564" spans="1:5" x14ac:dyDescent="0.2">
      <c r="A2564">
        <v>1476189339</v>
      </c>
      <c r="B2564" s="10">
        <f t="shared" si="80"/>
        <v>42654.524756944447</v>
      </c>
      <c r="D2564">
        <v>1471005339</v>
      </c>
      <c r="E2564" s="10">
        <f t="shared" si="81"/>
        <v>42594.524756944447</v>
      </c>
    </row>
    <row r="2565" spans="1:5" x14ac:dyDescent="0.2">
      <c r="A2565">
        <v>1438226451</v>
      </c>
      <c r="B2565" s="10">
        <f t="shared" si="80"/>
        <v>42215.139479166668</v>
      </c>
      <c r="D2565">
        <v>1433042451</v>
      </c>
      <c r="E2565" s="10">
        <f t="shared" si="81"/>
        <v>42155.139479166668</v>
      </c>
    </row>
    <row r="2566" spans="1:5" x14ac:dyDescent="0.2">
      <c r="A2566">
        <v>1406854699</v>
      </c>
      <c r="B2566" s="10">
        <f t="shared" si="80"/>
        <v>41852.040497685186</v>
      </c>
      <c r="D2566">
        <v>1404262699</v>
      </c>
      <c r="E2566" s="10">
        <f t="shared" si="81"/>
        <v>41822.040497685186</v>
      </c>
    </row>
    <row r="2567" spans="1:5" x14ac:dyDescent="0.2">
      <c r="A2567">
        <v>1462827000</v>
      </c>
      <c r="B2567" s="10">
        <f t="shared" si="80"/>
        <v>42499.868055555555</v>
      </c>
      <c r="D2567">
        <v>1457710589</v>
      </c>
      <c r="E2567" s="10">
        <f t="shared" si="81"/>
        <v>42440.650335648148</v>
      </c>
    </row>
    <row r="2568" spans="1:5" x14ac:dyDescent="0.2">
      <c r="A2568">
        <v>1408663948</v>
      </c>
      <c r="B2568" s="10">
        <f t="shared" si="80"/>
        <v>41872.980879629627</v>
      </c>
      <c r="D2568">
        <v>1406071948</v>
      </c>
      <c r="E2568" s="10">
        <f t="shared" si="81"/>
        <v>41842.980879629627</v>
      </c>
    </row>
    <row r="2569" spans="1:5" x14ac:dyDescent="0.2">
      <c r="A2569">
        <v>1429823138</v>
      </c>
      <c r="B2569" s="10">
        <f t="shared" si="80"/>
        <v>42117.878912037035</v>
      </c>
      <c r="D2569">
        <v>1427231138</v>
      </c>
      <c r="E2569" s="10">
        <f t="shared" si="81"/>
        <v>42087.878912037035</v>
      </c>
    </row>
    <row r="2570" spans="1:5" x14ac:dyDescent="0.2">
      <c r="A2570">
        <v>1472745594</v>
      </c>
      <c r="B2570" s="10">
        <f t="shared" si="80"/>
        <v>42614.666597222225</v>
      </c>
      <c r="D2570">
        <v>1470153594</v>
      </c>
      <c r="E2570" s="10">
        <f t="shared" si="81"/>
        <v>42584.666597222225</v>
      </c>
    </row>
    <row r="2571" spans="1:5" x14ac:dyDescent="0.2">
      <c r="A2571">
        <v>1442457112</v>
      </c>
      <c r="B2571" s="10">
        <f t="shared" si="80"/>
        <v>42264.105462962965</v>
      </c>
      <c r="D2571">
        <v>1439865112</v>
      </c>
      <c r="E2571" s="10">
        <f t="shared" si="81"/>
        <v>42234.105462962965</v>
      </c>
    </row>
    <row r="2572" spans="1:5" x14ac:dyDescent="0.2">
      <c r="A2572">
        <v>1486590035</v>
      </c>
      <c r="B2572" s="10">
        <f t="shared" si="80"/>
        <v>42774.903182870374</v>
      </c>
      <c r="D2572">
        <v>1483998035</v>
      </c>
      <c r="E2572" s="10">
        <f t="shared" si="81"/>
        <v>42744.903182870374</v>
      </c>
    </row>
    <row r="2573" spans="1:5" x14ac:dyDescent="0.2">
      <c r="A2573">
        <v>1463645521</v>
      </c>
      <c r="B2573" s="10">
        <f t="shared" si="80"/>
        <v>42509.341678240744</v>
      </c>
      <c r="D2573">
        <v>1458461521</v>
      </c>
      <c r="E2573" s="10">
        <f t="shared" si="81"/>
        <v>42449.341678240744</v>
      </c>
    </row>
    <row r="2574" spans="1:5" x14ac:dyDescent="0.2">
      <c r="A2574">
        <v>1428893517</v>
      </c>
      <c r="B2574" s="10">
        <f t="shared" si="80"/>
        <v>42107.119409722218</v>
      </c>
      <c r="D2574">
        <v>1426301517</v>
      </c>
      <c r="E2574" s="10">
        <f t="shared" si="81"/>
        <v>42077.119409722218</v>
      </c>
    </row>
    <row r="2575" spans="1:5" x14ac:dyDescent="0.2">
      <c r="A2575">
        <v>1408803149</v>
      </c>
      <c r="B2575" s="10">
        <f t="shared" si="80"/>
        <v>41874.592002314814</v>
      </c>
      <c r="D2575">
        <v>1404915149</v>
      </c>
      <c r="E2575" s="10">
        <f t="shared" si="81"/>
        <v>41829.592002314814</v>
      </c>
    </row>
    <row r="2576" spans="1:5" x14ac:dyDescent="0.2">
      <c r="A2576">
        <v>1463600945</v>
      </c>
      <c r="B2576" s="10">
        <f t="shared" si="80"/>
        <v>42508.825752314813</v>
      </c>
      <c r="D2576">
        <v>1461786545</v>
      </c>
      <c r="E2576" s="10">
        <f t="shared" si="81"/>
        <v>42487.825752314813</v>
      </c>
    </row>
    <row r="2577" spans="1:5" x14ac:dyDescent="0.2">
      <c r="A2577">
        <v>1421030194</v>
      </c>
      <c r="B2577" s="10">
        <f t="shared" si="80"/>
        <v>42016.108726851853</v>
      </c>
      <c r="D2577">
        <v>1418438194</v>
      </c>
      <c r="E2577" s="10">
        <f t="shared" si="81"/>
        <v>41986.108726851853</v>
      </c>
    </row>
    <row r="2578" spans="1:5" x14ac:dyDescent="0.2">
      <c r="A2578">
        <v>1428707647</v>
      </c>
      <c r="B2578" s="10">
        <f t="shared" si="80"/>
        <v>42104.968136574069</v>
      </c>
      <c r="D2578">
        <v>1424823247</v>
      </c>
      <c r="E2578" s="10">
        <f t="shared" si="81"/>
        <v>42060.00980324074</v>
      </c>
    </row>
    <row r="2579" spans="1:5" x14ac:dyDescent="0.2">
      <c r="A2579">
        <v>1407181297</v>
      </c>
      <c r="B2579" s="10">
        <f t="shared" si="80"/>
        <v>41855.820567129631</v>
      </c>
      <c r="D2579">
        <v>1405021297</v>
      </c>
      <c r="E2579" s="10">
        <f t="shared" si="81"/>
        <v>41830.820567129631</v>
      </c>
    </row>
    <row r="2580" spans="1:5" x14ac:dyDescent="0.2">
      <c r="A2580">
        <v>1444410000</v>
      </c>
      <c r="B2580" s="10">
        <f t="shared" si="80"/>
        <v>42286.708333333328</v>
      </c>
      <c r="D2580">
        <v>1440203579</v>
      </c>
      <c r="E2580" s="10">
        <f t="shared" si="81"/>
        <v>42238.022905092592</v>
      </c>
    </row>
    <row r="2581" spans="1:5" x14ac:dyDescent="0.2">
      <c r="A2581">
        <v>1410810903</v>
      </c>
      <c r="B2581" s="10">
        <f t="shared" si="80"/>
        <v>41897.829895833333</v>
      </c>
      <c r="D2581">
        <v>1405626903</v>
      </c>
      <c r="E2581" s="10">
        <f t="shared" si="81"/>
        <v>41837.829895833333</v>
      </c>
    </row>
    <row r="2582" spans="1:5" x14ac:dyDescent="0.2">
      <c r="A2582">
        <v>1431745200</v>
      </c>
      <c r="B2582" s="10">
        <f t="shared" si="80"/>
        <v>42140.125</v>
      </c>
      <c r="D2582">
        <v>1429170603</v>
      </c>
      <c r="E2582" s="10">
        <f t="shared" si="81"/>
        <v>42110.326423611114</v>
      </c>
    </row>
    <row r="2583" spans="1:5" x14ac:dyDescent="0.2">
      <c r="A2583">
        <v>1447689898</v>
      </c>
      <c r="B2583" s="10">
        <f t="shared" si="80"/>
        <v>42324.670115740737</v>
      </c>
      <c r="D2583">
        <v>1445094298</v>
      </c>
      <c r="E2583" s="10">
        <f t="shared" si="81"/>
        <v>42294.628449074073</v>
      </c>
    </row>
    <row r="2584" spans="1:5" x14ac:dyDescent="0.2">
      <c r="A2584">
        <v>1477784634</v>
      </c>
      <c r="B2584" s="10">
        <f t="shared" si="80"/>
        <v>42672.988819444443</v>
      </c>
      <c r="D2584">
        <v>1475192634</v>
      </c>
      <c r="E2584" s="10">
        <f t="shared" si="81"/>
        <v>42642.988819444443</v>
      </c>
    </row>
    <row r="2585" spans="1:5" x14ac:dyDescent="0.2">
      <c r="A2585">
        <v>1426526880</v>
      </c>
      <c r="B2585" s="10">
        <f t="shared" si="80"/>
        <v>42079.727777777778</v>
      </c>
      <c r="D2585">
        <v>1421346480</v>
      </c>
      <c r="E2585" s="10">
        <f t="shared" si="81"/>
        <v>42019.76944444445</v>
      </c>
    </row>
    <row r="2586" spans="1:5" x14ac:dyDescent="0.2">
      <c r="A2586">
        <v>1434341369</v>
      </c>
      <c r="B2586" s="10">
        <f t="shared" si="80"/>
        <v>42170.173252314809</v>
      </c>
      <c r="D2586">
        <v>1431749369</v>
      </c>
      <c r="E2586" s="10">
        <f t="shared" si="81"/>
        <v>42140.173252314809</v>
      </c>
    </row>
    <row r="2587" spans="1:5" x14ac:dyDescent="0.2">
      <c r="A2587">
        <v>1404601632</v>
      </c>
      <c r="B2587" s="10">
        <f t="shared" si="80"/>
        <v>41825.963333333333</v>
      </c>
      <c r="D2587">
        <v>1402009632</v>
      </c>
      <c r="E2587" s="10">
        <f t="shared" si="81"/>
        <v>41795.963333333333</v>
      </c>
    </row>
    <row r="2588" spans="1:5" x14ac:dyDescent="0.2">
      <c r="A2588">
        <v>1451030136</v>
      </c>
      <c r="B2588" s="10">
        <f t="shared" si="80"/>
        <v>42363.330277777779</v>
      </c>
      <c r="D2588">
        <v>1448438136</v>
      </c>
      <c r="E2588" s="10">
        <f t="shared" si="81"/>
        <v>42333.330277777779</v>
      </c>
    </row>
    <row r="2589" spans="1:5" x14ac:dyDescent="0.2">
      <c r="A2589">
        <v>1451491953</v>
      </c>
      <c r="B2589" s="10">
        <f t="shared" si="80"/>
        <v>42368.675381944442</v>
      </c>
      <c r="D2589">
        <v>1448899953</v>
      </c>
      <c r="E2589" s="10">
        <f t="shared" si="81"/>
        <v>42338.675381944442</v>
      </c>
    </row>
    <row r="2590" spans="1:5" x14ac:dyDescent="0.2">
      <c r="A2590">
        <v>1427807640</v>
      </c>
      <c r="B2590" s="10">
        <f t="shared" si="80"/>
        <v>42094.551388888889</v>
      </c>
      <c r="D2590">
        <v>1423325626</v>
      </c>
      <c r="E2590" s="10">
        <f t="shared" si="81"/>
        <v>42042.676226851851</v>
      </c>
    </row>
    <row r="2591" spans="1:5" x14ac:dyDescent="0.2">
      <c r="A2591">
        <v>1458733927</v>
      </c>
      <c r="B2591" s="10">
        <f t="shared" si="80"/>
        <v>42452.494525462964</v>
      </c>
      <c r="D2591">
        <v>1456145527</v>
      </c>
      <c r="E2591" s="10">
        <f t="shared" si="81"/>
        <v>42422.536192129628</v>
      </c>
    </row>
    <row r="2592" spans="1:5" x14ac:dyDescent="0.2">
      <c r="A2592">
        <v>1453817297</v>
      </c>
      <c r="B2592" s="10">
        <f t="shared" si="80"/>
        <v>42395.589085648149</v>
      </c>
      <c r="D2592">
        <v>1453212497</v>
      </c>
      <c r="E2592" s="10">
        <f t="shared" si="81"/>
        <v>42388.589085648149</v>
      </c>
    </row>
    <row r="2593" spans="1:5" x14ac:dyDescent="0.2">
      <c r="A2593">
        <v>1457901924</v>
      </c>
      <c r="B2593" s="10">
        <f t="shared" si="80"/>
        <v>42442.864861111113</v>
      </c>
      <c r="D2593">
        <v>1452721524</v>
      </c>
      <c r="E2593" s="10">
        <f t="shared" si="81"/>
        <v>42382.906527777777</v>
      </c>
    </row>
    <row r="2594" spans="1:5" x14ac:dyDescent="0.2">
      <c r="A2594">
        <v>1412536421</v>
      </c>
      <c r="B2594" s="10">
        <f t="shared" si="80"/>
        <v>41917.801168981481</v>
      </c>
      <c r="D2594">
        <v>1409944421</v>
      </c>
      <c r="E2594" s="10">
        <f t="shared" si="81"/>
        <v>41887.801168981481</v>
      </c>
    </row>
    <row r="2595" spans="1:5" x14ac:dyDescent="0.2">
      <c r="A2595">
        <v>1429993026</v>
      </c>
      <c r="B2595" s="10">
        <f t="shared" si="80"/>
        <v>42119.845208333332</v>
      </c>
      <c r="D2595">
        <v>1427401026</v>
      </c>
      <c r="E2595" s="10">
        <f t="shared" si="81"/>
        <v>42089.845208333332</v>
      </c>
    </row>
    <row r="2596" spans="1:5" x14ac:dyDescent="0.2">
      <c r="A2596">
        <v>1407453228</v>
      </c>
      <c r="B2596" s="10">
        <f t="shared" si="80"/>
        <v>41858.967916666668</v>
      </c>
      <c r="D2596">
        <v>1404861228</v>
      </c>
      <c r="E2596" s="10">
        <f t="shared" si="81"/>
        <v>41828.967916666668</v>
      </c>
    </row>
    <row r="2597" spans="1:5" x14ac:dyDescent="0.2">
      <c r="A2597">
        <v>1487915500</v>
      </c>
      <c r="B2597" s="10">
        <f t="shared" si="80"/>
        <v>42790.244212962964</v>
      </c>
      <c r="D2597">
        <v>1485323500</v>
      </c>
      <c r="E2597" s="10">
        <f t="shared" si="81"/>
        <v>42760.244212962964</v>
      </c>
    </row>
    <row r="2598" spans="1:5" x14ac:dyDescent="0.2">
      <c r="A2598">
        <v>1407427009</v>
      </c>
      <c r="B2598" s="10">
        <f t="shared" si="80"/>
        <v>41858.664456018516</v>
      </c>
      <c r="D2598">
        <v>1404835009</v>
      </c>
      <c r="E2598" s="10">
        <f t="shared" si="81"/>
        <v>41828.664456018516</v>
      </c>
    </row>
    <row r="2599" spans="1:5" x14ac:dyDescent="0.2">
      <c r="A2599">
        <v>1466323917</v>
      </c>
      <c r="B2599" s="10">
        <f t="shared" si="80"/>
        <v>42540.341631944444</v>
      </c>
      <c r="D2599">
        <v>1463731917</v>
      </c>
      <c r="E2599" s="10">
        <f t="shared" si="81"/>
        <v>42510.341631944444</v>
      </c>
    </row>
    <row r="2600" spans="1:5" x14ac:dyDescent="0.2">
      <c r="A2600">
        <v>1443039001</v>
      </c>
      <c r="B2600" s="10">
        <f t="shared" si="80"/>
        <v>42270.840289351851</v>
      </c>
      <c r="D2600">
        <v>1440447001</v>
      </c>
      <c r="E2600" s="10">
        <f t="shared" si="81"/>
        <v>42240.840289351851</v>
      </c>
    </row>
    <row r="2601" spans="1:5" x14ac:dyDescent="0.2">
      <c r="A2601">
        <v>1407089147</v>
      </c>
      <c r="B2601" s="10">
        <f t="shared" si="80"/>
        <v>41854.754016203704</v>
      </c>
      <c r="D2601">
        <v>1403201147</v>
      </c>
      <c r="E2601" s="10">
        <f t="shared" si="81"/>
        <v>41809.754016203704</v>
      </c>
    </row>
    <row r="2602" spans="1:5" x14ac:dyDescent="0.2">
      <c r="A2602">
        <v>1458938200</v>
      </c>
      <c r="B2602" s="10">
        <f t="shared" si="80"/>
        <v>42454.858796296292</v>
      </c>
      <c r="D2602">
        <v>1453757800</v>
      </c>
      <c r="E2602" s="10">
        <f t="shared" si="81"/>
        <v>42394.900462962964</v>
      </c>
    </row>
    <row r="2603" spans="1:5" x14ac:dyDescent="0.2">
      <c r="A2603">
        <v>1347508740</v>
      </c>
      <c r="B2603" s="10">
        <f t="shared" si="80"/>
        <v>41165.165972222225</v>
      </c>
      <c r="D2603">
        <v>1346276349</v>
      </c>
      <c r="E2603" s="10">
        <f t="shared" si="81"/>
        <v>41150.902187500003</v>
      </c>
    </row>
    <row r="2604" spans="1:5" x14ac:dyDescent="0.2">
      <c r="A2604">
        <v>1415827200</v>
      </c>
      <c r="B2604" s="10">
        <f t="shared" si="80"/>
        <v>41955.888888888891</v>
      </c>
      <c r="D2604">
        <v>1412358968</v>
      </c>
      <c r="E2604" s="10">
        <f t="shared" si="81"/>
        <v>41915.747314814813</v>
      </c>
    </row>
    <row r="2605" spans="1:5" x14ac:dyDescent="0.2">
      <c r="A2605">
        <v>1387835654</v>
      </c>
      <c r="B2605" s="10">
        <f t="shared" si="80"/>
        <v>41631.912662037037</v>
      </c>
      <c r="D2605">
        <v>1386626054</v>
      </c>
      <c r="E2605" s="10">
        <f t="shared" si="81"/>
        <v>41617.912662037037</v>
      </c>
    </row>
    <row r="2606" spans="1:5" x14ac:dyDescent="0.2">
      <c r="A2606">
        <v>1335662023</v>
      </c>
      <c r="B2606" s="10">
        <f t="shared" si="80"/>
        <v>41028.051192129627</v>
      </c>
      <c r="D2606">
        <v>1333070023</v>
      </c>
      <c r="E2606" s="10">
        <f t="shared" si="81"/>
        <v>40998.051192129627</v>
      </c>
    </row>
    <row r="2607" spans="1:5" x14ac:dyDescent="0.2">
      <c r="A2607">
        <v>1466168390</v>
      </c>
      <c r="B2607" s="10">
        <f t="shared" si="80"/>
        <v>42538.541550925926</v>
      </c>
      <c r="D2607">
        <v>1463576390</v>
      </c>
      <c r="E2607" s="10">
        <f t="shared" si="81"/>
        <v>42508.541550925926</v>
      </c>
    </row>
    <row r="2608" spans="1:5" x14ac:dyDescent="0.2">
      <c r="A2608">
        <v>1398791182</v>
      </c>
      <c r="B2608" s="10">
        <f t="shared" si="80"/>
        <v>41758.712754629625</v>
      </c>
      <c r="D2608">
        <v>1396026382</v>
      </c>
      <c r="E2608" s="10">
        <f t="shared" si="81"/>
        <v>41726.712754629625</v>
      </c>
    </row>
    <row r="2609" spans="1:5" x14ac:dyDescent="0.2">
      <c r="A2609">
        <v>1439344800</v>
      </c>
      <c r="B2609" s="10">
        <f t="shared" si="80"/>
        <v>42228.083333333328</v>
      </c>
      <c r="D2609">
        <v>1435611572</v>
      </c>
      <c r="E2609" s="10">
        <f t="shared" si="81"/>
        <v>42184.874675925923</v>
      </c>
    </row>
    <row r="2610" spans="1:5" x14ac:dyDescent="0.2">
      <c r="A2610">
        <v>1489536000</v>
      </c>
      <c r="B2610" s="10">
        <f t="shared" si="80"/>
        <v>42809</v>
      </c>
      <c r="D2610">
        <v>1485976468</v>
      </c>
      <c r="E2610" s="10">
        <f t="shared" si="81"/>
        <v>42767.801712962959</v>
      </c>
    </row>
    <row r="2611" spans="1:5" x14ac:dyDescent="0.2">
      <c r="A2611">
        <v>1342330951</v>
      </c>
      <c r="B2611" s="10">
        <f t="shared" si="80"/>
        <v>41105.237858796296</v>
      </c>
      <c r="D2611">
        <v>1339738951</v>
      </c>
      <c r="E2611" s="10">
        <f t="shared" si="81"/>
        <v>41075.237858796296</v>
      </c>
    </row>
    <row r="2612" spans="1:5" x14ac:dyDescent="0.2">
      <c r="A2612">
        <v>1471849140</v>
      </c>
      <c r="B2612" s="10">
        <f t="shared" si="80"/>
        <v>42604.290972222225</v>
      </c>
      <c r="D2612">
        <v>1468444125</v>
      </c>
      <c r="E2612" s="10">
        <f t="shared" si="81"/>
        <v>42564.881076388891</v>
      </c>
    </row>
    <row r="2613" spans="1:5" x14ac:dyDescent="0.2">
      <c r="A2613">
        <v>1483397940</v>
      </c>
      <c r="B2613" s="10">
        <f t="shared" si="80"/>
        <v>42737.957638888889</v>
      </c>
      <c r="D2613">
        <v>1480493014</v>
      </c>
      <c r="E2613" s="10">
        <f t="shared" si="81"/>
        <v>42704.335810185185</v>
      </c>
    </row>
    <row r="2614" spans="1:5" x14ac:dyDescent="0.2">
      <c r="A2614">
        <v>1420773970</v>
      </c>
      <c r="B2614" s="10">
        <f t="shared" si="80"/>
        <v>42013.143171296295</v>
      </c>
      <c r="D2614">
        <v>1418095570</v>
      </c>
      <c r="E2614" s="10">
        <f t="shared" si="81"/>
        <v>41982.143171296295</v>
      </c>
    </row>
    <row r="2615" spans="1:5" x14ac:dyDescent="0.2">
      <c r="A2615">
        <v>1348256294</v>
      </c>
      <c r="B2615" s="10">
        <f t="shared" si="80"/>
        <v>41173.81821759259</v>
      </c>
      <c r="D2615">
        <v>1345664294</v>
      </c>
      <c r="E2615" s="10">
        <f t="shared" si="81"/>
        <v>41143.81821759259</v>
      </c>
    </row>
    <row r="2616" spans="1:5" x14ac:dyDescent="0.2">
      <c r="A2616">
        <v>1398834000</v>
      </c>
      <c r="B2616" s="10">
        <f t="shared" si="80"/>
        <v>41759.208333333336</v>
      </c>
      <c r="D2616">
        <v>1396371612</v>
      </c>
      <c r="E2616" s="10">
        <f t="shared" si="81"/>
        <v>41730.708472222221</v>
      </c>
    </row>
    <row r="2617" spans="1:5" x14ac:dyDescent="0.2">
      <c r="A2617">
        <v>1462017600</v>
      </c>
      <c r="B2617" s="10">
        <f t="shared" si="80"/>
        <v>42490.5</v>
      </c>
      <c r="D2617">
        <v>1458820564</v>
      </c>
      <c r="E2617" s="10">
        <f t="shared" si="81"/>
        <v>42453.49726851852</v>
      </c>
    </row>
    <row r="2618" spans="1:5" x14ac:dyDescent="0.2">
      <c r="A2618">
        <v>1440546729</v>
      </c>
      <c r="B2618" s="10">
        <f t="shared" si="80"/>
        <v>42241.99454861111</v>
      </c>
      <c r="D2618">
        <v>1437954729</v>
      </c>
      <c r="E2618" s="10">
        <f t="shared" si="81"/>
        <v>42211.99454861111</v>
      </c>
    </row>
    <row r="2619" spans="1:5" x14ac:dyDescent="0.2">
      <c r="A2619">
        <v>1413838751</v>
      </c>
      <c r="B2619" s="10">
        <f t="shared" si="80"/>
        <v>41932.874432870369</v>
      </c>
      <c r="D2619">
        <v>1411246751</v>
      </c>
      <c r="E2619" s="10">
        <f t="shared" si="81"/>
        <v>41902.874432870369</v>
      </c>
    </row>
    <row r="2620" spans="1:5" x14ac:dyDescent="0.2">
      <c r="A2620">
        <v>1449000061</v>
      </c>
      <c r="B2620" s="10">
        <f t="shared" si="80"/>
        <v>42339.834039351852</v>
      </c>
      <c r="D2620">
        <v>1443812461</v>
      </c>
      <c r="E2620" s="10">
        <f t="shared" si="81"/>
        <v>42279.792372685188</v>
      </c>
    </row>
    <row r="2621" spans="1:5" x14ac:dyDescent="0.2">
      <c r="A2621">
        <v>1445598000</v>
      </c>
      <c r="B2621" s="10">
        <f t="shared" si="80"/>
        <v>42300.458333333328</v>
      </c>
      <c r="D2621">
        <v>1443302004</v>
      </c>
      <c r="E2621" s="10">
        <f t="shared" si="81"/>
        <v>42273.884305555555</v>
      </c>
    </row>
    <row r="2622" spans="1:5" x14ac:dyDescent="0.2">
      <c r="A2622">
        <v>1444525200</v>
      </c>
      <c r="B2622" s="10">
        <f t="shared" si="80"/>
        <v>42288.041666666672</v>
      </c>
      <c r="D2622">
        <v>1441339242</v>
      </c>
      <c r="E2622" s="10">
        <f t="shared" si="81"/>
        <v>42251.16715277778</v>
      </c>
    </row>
    <row r="2623" spans="1:5" x14ac:dyDescent="0.2">
      <c r="A2623">
        <v>1432230988</v>
      </c>
      <c r="B2623" s="10">
        <f t="shared" si="80"/>
        <v>42145.747546296298</v>
      </c>
      <c r="D2623">
        <v>1429638988</v>
      </c>
      <c r="E2623" s="10">
        <f t="shared" si="81"/>
        <v>42115.747546296298</v>
      </c>
    </row>
    <row r="2624" spans="1:5" x14ac:dyDescent="0.2">
      <c r="A2624">
        <v>1483120216</v>
      </c>
      <c r="B2624" s="10">
        <f t="shared" si="80"/>
        <v>42734.74324074074</v>
      </c>
      <c r="D2624">
        <v>1479232216</v>
      </c>
      <c r="E2624" s="10">
        <f t="shared" si="81"/>
        <v>42689.74324074074</v>
      </c>
    </row>
    <row r="2625" spans="1:5" x14ac:dyDescent="0.2">
      <c r="A2625">
        <v>1480658966</v>
      </c>
      <c r="B2625" s="10">
        <f t="shared" si="80"/>
        <v>42706.256550925929</v>
      </c>
      <c r="D2625">
        <v>1479449366</v>
      </c>
      <c r="E2625" s="10">
        <f t="shared" si="81"/>
        <v>42692.256550925929</v>
      </c>
    </row>
    <row r="2626" spans="1:5" x14ac:dyDescent="0.2">
      <c r="A2626">
        <v>1347530822</v>
      </c>
      <c r="B2626" s="10">
        <f t="shared" si="80"/>
        <v>41165.421550925923</v>
      </c>
      <c r="D2626">
        <v>1345716422</v>
      </c>
      <c r="E2626" s="10">
        <f t="shared" si="81"/>
        <v>41144.421550925923</v>
      </c>
    </row>
    <row r="2627" spans="1:5" x14ac:dyDescent="0.2">
      <c r="A2627">
        <v>1478723208</v>
      </c>
      <c r="B2627" s="10">
        <f t="shared" ref="B2627:B2690" si="82">(A2627/86400)+25569</f>
        <v>42683.851944444439</v>
      </c>
      <c r="D2627">
        <v>1476559608</v>
      </c>
      <c r="E2627" s="10">
        <f t="shared" ref="E2627:E2690" si="83">(D2627/86400) + 25569</f>
        <v>42658.810277777782</v>
      </c>
    </row>
    <row r="2628" spans="1:5" x14ac:dyDescent="0.2">
      <c r="A2628">
        <v>1433343869</v>
      </c>
      <c r="B2628" s="10">
        <f t="shared" si="82"/>
        <v>42158.628113425926</v>
      </c>
      <c r="D2628">
        <v>1430751869</v>
      </c>
      <c r="E2628" s="10">
        <f t="shared" si="83"/>
        <v>42128.628113425926</v>
      </c>
    </row>
    <row r="2629" spans="1:5" x14ac:dyDescent="0.2">
      <c r="A2629">
        <v>1448571261</v>
      </c>
      <c r="B2629" s="10">
        <f t="shared" si="82"/>
        <v>42334.871076388888</v>
      </c>
      <c r="D2629">
        <v>1445975661</v>
      </c>
      <c r="E2629" s="10">
        <f t="shared" si="83"/>
        <v>42304.829409722224</v>
      </c>
    </row>
    <row r="2630" spans="1:5" x14ac:dyDescent="0.2">
      <c r="A2630">
        <v>1417389067</v>
      </c>
      <c r="B2630" s="10">
        <f t="shared" si="82"/>
        <v>41973.966053240743</v>
      </c>
      <c r="D2630">
        <v>1415661067</v>
      </c>
      <c r="E2630" s="10">
        <f t="shared" si="83"/>
        <v>41953.966053240743</v>
      </c>
    </row>
    <row r="2631" spans="1:5" x14ac:dyDescent="0.2">
      <c r="A2631">
        <v>1431608122</v>
      </c>
      <c r="B2631" s="10">
        <f t="shared" si="82"/>
        <v>42138.538449074069</v>
      </c>
      <c r="D2631">
        <v>1429016122</v>
      </c>
      <c r="E2631" s="10">
        <f t="shared" si="83"/>
        <v>42108.538449074069</v>
      </c>
    </row>
    <row r="2632" spans="1:5" x14ac:dyDescent="0.2">
      <c r="A2632">
        <v>1467280800</v>
      </c>
      <c r="B2632" s="10">
        <f t="shared" si="82"/>
        <v>42551.416666666672</v>
      </c>
      <c r="D2632">
        <v>1464921112</v>
      </c>
      <c r="E2632" s="10">
        <f t="shared" si="83"/>
        <v>42524.105462962965</v>
      </c>
    </row>
    <row r="2633" spans="1:5" x14ac:dyDescent="0.2">
      <c r="A2633">
        <v>1440907427</v>
      </c>
      <c r="B2633" s="10">
        <f t="shared" si="82"/>
        <v>42246.169293981482</v>
      </c>
      <c r="D2633">
        <v>1438488227</v>
      </c>
      <c r="E2633" s="10">
        <f t="shared" si="83"/>
        <v>42218.169293981482</v>
      </c>
    </row>
    <row r="2634" spans="1:5" x14ac:dyDescent="0.2">
      <c r="A2634">
        <v>1464485339</v>
      </c>
      <c r="B2634" s="10">
        <f t="shared" si="82"/>
        <v>42519.061793981484</v>
      </c>
      <c r="D2634">
        <v>1462325339</v>
      </c>
      <c r="E2634" s="10">
        <f t="shared" si="83"/>
        <v>42494.061793981484</v>
      </c>
    </row>
    <row r="2635" spans="1:5" x14ac:dyDescent="0.2">
      <c r="A2635">
        <v>1393542000</v>
      </c>
      <c r="B2635" s="10">
        <f t="shared" si="82"/>
        <v>41697.958333333336</v>
      </c>
      <c r="D2635">
        <v>1390938332</v>
      </c>
      <c r="E2635" s="10">
        <f t="shared" si="83"/>
        <v>41667.823287037041</v>
      </c>
    </row>
    <row r="2636" spans="1:5" x14ac:dyDescent="0.2">
      <c r="A2636">
        <v>1475163921</v>
      </c>
      <c r="B2636" s="10">
        <f t="shared" si="82"/>
        <v>42642.656493055554</v>
      </c>
      <c r="D2636">
        <v>1472571921</v>
      </c>
      <c r="E2636" s="10">
        <f t="shared" si="83"/>
        <v>42612.656493055554</v>
      </c>
    </row>
    <row r="2637" spans="1:5" x14ac:dyDescent="0.2">
      <c r="A2637">
        <v>1425937761</v>
      </c>
      <c r="B2637" s="10">
        <f t="shared" si="82"/>
        <v>42072.909270833334</v>
      </c>
      <c r="D2637">
        <v>1422917361</v>
      </c>
      <c r="E2637" s="10">
        <f t="shared" si="83"/>
        <v>42037.950937500005</v>
      </c>
    </row>
    <row r="2638" spans="1:5" x14ac:dyDescent="0.2">
      <c r="A2638">
        <v>1476579600</v>
      </c>
      <c r="B2638" s="10">
        <f t="shared" si="82"/>
        <v>42659.041666666672</v>
      </c>
      <c r="D2638">
        <v>1474641914</v>
      </c>
      <c r="E2638" s="10">
        <f t="shared" si="83"/>
        <v>42636.614745370374</v>
      </c>
    </row>
    <row r="2639" spans="1:5" x14ac:dyDescent="0.2">
      <c r="A2639">
        <v>1476277875</v>
      </c>
      <c r="B2639" s="10">
        <f t="shared" si="82"/>
        <v>42655.549479166672</v>
      </c>
      <c r="D2639">
        <v>1474895475</v>
      </c>
      <c r="E2639" s="10">
        <f t="shared" si="83"/>
        <v>42639.549479166672</v>
      </c>
    </row>
    <row r="2640" spans="1:5" x14ac:dyDescent="0.2">
      <c r="A2640">
        <v>1421358895</v>
      </c>
      <c r="B2640" s="10">
        <f t="shared" si="82"/>
        <v>42019.913136574076</v>
      </c>
      <c r="D2640">
        <v>1418766895</v>
      </c>
      <c r="E2640" s="10">
        <f t="shared" si="83"/>
        <v>41989.913136574076</v>
      </c>
    </row>
    <row r="2641" spans="1:5" x14ac:dyDescent="0.2">
      <c r="A2641">
        <v>1424378748</v>
      </c>
      <c r="B2641" s="10">
        <f t="shared" si="82"/>
        <v>42054.86513888889</v>
      </c>
      <c r="D2641">
        <v>1421786748</v>
      </c>
      <c r="E2641" s="10">
        <f t="shared" si="83"/>
        <v>42024.86513888889</v>
      </c>
    </row>
    <row r="2642" spans="1:5" x14ac:dyDescent="0.2">
      <c r="A2642">
        <v>1433735474</v>
      </c>
      <c r="B2642" s="10">
        <f t="shared" si="82"/>
        <v>42163.160578703704</v>
      </c>
      <c r="D2642">
        <v>1428551474</v>
      </c>
      <c r="E2642" s="10">
        <f t="shared" si="83"/>
        <v>42103.160578703704</v>
      </c>
    </row>
    <row r="2643" spans="1:5" x14ac:dyDescent="0.2">
      <c r="A2643">
        <v>1410811740</v>
      </c>
      <c r="B2643" s="10">
        <f t="shared" si="82"/>
        <v>41897.839583333334</v>
      </c>
      <c r="D2643">
        <v>1409341863</v>
      </c>
      <c r="E2643" s="10">
        <f t="shared" si="83"/>
        <v>41880.827118055553</v>
      </c>
    </row>
    <row r="2644" spans="1:5" x14ac:dyDescent="0.2">
      <c r="A2644">
        <v>1468565820</v>
      </c>
      <c r="B2644" s="10">
        <f t="shared" si="82"/>
        <v>42566.289583333331</v>
      </c>
      <c r="D2644">
        <v>1465970108</v>
      </c>
      <c r="E2644" s="10">
        <f t="shared" si="83"/>
        <v>42536.246620370366</v>
      </c>
    </row>
    <row r="2645" spans="1:5" x14ac:dyDescent="0.2">
      <c r="A2645">
        <v>1482307140</v>
      </c>
      <c r="B2645" s="10">
        <f t="shared" si="82"/>
        <v>42725.332638888889</v>
      </c>
      <c r="D2645">
        <v>1479218315</v>
      </c>
      <c r="E2645" s="10">
        <f t="shared" si="83"/>
        <v>42689.582349537042</v>
      </c>
    </row>
    <row r="2646" spans="1:5" x14ac:dyDescent="0.2">
      <c r="A2646">
        <v>1489172435</v>
      </c>
      <c r="B2646" s="10">
        <f t="shared" si="82"/>
        <v>42804.792071759264</v>
      </c>
      <c r="D2646">
        <v>1486580435</v>
      </c>
      <c r="E2646" s="10">
        <f t="shared" si="83"/>
        <v>42774.792071759264</v>
      </c>
    </row>
    <row r="2647" spans="1:5" x14ac:dyDescent="0.2">
      <c r="A2647">
        <v>1415481203</v>
      </c>
      <c r="B2647" s="10">
        <f t="shared" si="82"/>
        <v>41951.884293981479</v>
      </c>
      <c r="D2647">
        <v>1412885603</v>
      </c>
      <c r="E2647" s="10">
        <f t="shared" si="83"/>
        <v>41921.842627314814</v>
      </c>
    </row>
    <row r="2648" spans="1:5" x14ac:dyDescent="0.2">
      <c r="A2648">
        <v>1441783869</v>
      </c>
      <c r="B2648" s="10">
        <f t="shared" si="82"/>
        <v>42256.313298611116</v>
      </c>
      <c r="D2648">
        <v>1439191869</v>
      </c>
      <c r="E2648" s="10">
        <f t="shared" si="83"/>
        <v>42226.313298611116</v>
      </c>
    </row>
    <row r="2649" spans="1:5" x14ac:dyDescent="0.2">
      <c r="A2649">
        <v>1439533019</v>
      </c>
      <c r="B2649" s="10">
        <f t="shared" si="82"/>
        <v>42230.261793981481</v>
      </c>
      <c r="D2649">
        <v>1436941019</v>
      </c>
      <c r="E2649" s="10">
        <f t="shared" si="83"/>
        <v>42200.261793981481</v>
      </c>
    </row>
    <row r="2650" spans="1:5" x14ac:dyDescent="0.2">
      <c r="A2650">
        <v>1457543360</v>
      </c>
      <c r="B2650" s="10">
        <f t="shared" si="82"/>
        <v>42438.714814814812</v>
      </c>
      <c r="D2650">
        <v>1454951360</v>
      </c>
      <c r="E2650" s="10">
        <f t="shared" si="83"/>
        <v>42408.714814814812</v>
      </c>
    </row>
    <row r="2651" spans="1:5" x14ac:dyDescent="0.2">
      <c r="A2651">
        <v>1454370941</v>
      </c>
      <c r="B2651" s="10">
        <f t="shared" si="82"/>
        <v>42401.99700231482</v>
      </c>
      <c r="D2651">
        <v>1449186941</v>
      </c>
      <c r="E2651" s="10">
        <f t="shared" si="83"/>
        <v>42341.99700231482</v>
      </c>
    </row>
    <row r="2652" spans="1:5" x14ac:dyDescent="0.2">
      <c r="A2652">
        <v>1482332343</v>
      </c>
      <c r="B2652" s="10">
        <f t="shared" si="82"/>
        <v>42725.624340277776</v>
      </c>
      <c r="D2652">
        <v>1479740343</v>
      </c>
      <c r="E2652" s="10">
        <f t="shared" si="83"/>
        <v>42695.624340277776</v>
      </c>
    </row>
    <row r="2653" spans="1:5" x14ac:dyDescent="0.2">
      <c r="A2653">
        <v>1450380009</v>
      </c>
      <c r="B2653" s="10">
        <f t="shared" si="82"/>
        <v>42355.805659722224</v>
      </c>
      <c r="D2653">
        <v>1447960809</v>
      </c>
      <c r="E2653" s="10">
        <f t="shared" si="83"/>
        <v>42327.805659722224</v>
      </c>
    </row>
    <row r="2654" spans="1:5" x14ac:dyDescent="0.2">
      <c r="A2654">
        <v>1418183325</v>
      </c>
      <c r="B2654" s="10">
        <f t="shared" si="82"/>
        <v>41983.158854166672</v>
      </c>
      <c r="D2654">
        <v>1415591325</v>
      </c>
      <c r="E2654" s="10">
        <f t="shared" si="83"/>
        <v>41953.158854166672</v>
      </c>
    </row>
    <row r="2655" spans="1:5" x14ac:dyDescent="0.2">
      <c r="A2655">
        <v>1402632000</v>
      </c>
      <c r="B2655" s="10">
        <f t="shared" si="82"/>
        <v>41803.166666666664</v>
      </c>
      <c r="D2655">
        <v>1399909127</v>
      </c>
      <c r="E2655" s="10">
        <f t="shared" si="83"/>
        <v>41771.651932870373</v>
      </c>
    </row>
    <row r="2656" spans="1:5" x14ac:dyDescent="0.2">
      <c r="A2656">
        <v>1429622726</v>
      </c>
      <c r="B2656" s="10">
        <f t="shared" si="82"/>
        <v>42115.559328703705</v>
      </c>
      <c r="D2656">
        <v>1424442326</v>
      </c>
      <c r="E2656" s="10">
        <f t="shared" si="83"/>
        <v>42055.600995370369</v>
      </c>
    </row>
    <row r="2657" spans="1:5" x14ac:dyDescent="0.2">
      <c r="A2657">
        <v>1455048000</v>
      </c>
      <c r="B2657" s="10">
        <f t="shared" si="82"/>
        <v>42409.833333333328</v>
      </c>
      <c r="D2657">
        <v>1452631647</v>
      </c>
      <c r="E2657" s="10">
        <f t="shared" si="83"/>
        <v>42381.866284722222</v>
      </c>
    </row>
    <row r="2658" spans="1:5" x14ac:dyDescent="0.2">
      <c r="A2658">
        <v>1489345200</v>
      </c>
      <c r="B2658" s="10">
        <f t="shared" si="82"/>
        <v>42806.791666666672</v>
      </c>
      <c r="D2658">
        <v>1485966688</v>
      </c>
      <c r="E2658" s="10">
        <f t="shared" si="83"/>
        <v>42767.688518518524</v>
      </c>
    </row>
    <row r="2659" spans="1:5" x14ac:dyDescent="0.2">
      <c r="A2659">
        <v>1470187800</v>
      </c>
      <c r="B2659" s="10">
        <f t="shared" si="82"/>
        <v>42585.0625</v>
      </c>
      <c r="D2659">
        <v>1467325053</v>
      </c>
      <c r="E2659" s="10">
        <f t="shared" si="83"/>
        <v>42551.928854166668</v>
      </c>
    </row>
    <row r="2660" spans="1:5" x14ac:dyDescent="0.2">
      <c r="A2660">
        <v>1469913194</v>
      </c>
      <c r="B2660" s="10">
        <f t="shared" si="82"/>
        <v>42581.884189814809</v>
      </c>
      <c r="D2660">
        <v>1467321194</v>
      </c>
      <c r="E2660" s="10">
        <f t="shared" si="83"/>
        <v>42551.884189814809</v>
      </c>
    </row>
    <row r="2661" spans="1:5" x14ac:dyDescent="0.2">
      <c r="A2661">
        <v>1429321210</v>
      </c>
      <c r="B2661" s="10">
        <f t="shared" si="82"/>
        <v>42112.069560185184</v>
      </c>
      <c r="D2661">
        <v>1426729210</v>
      </c>
      <c r="E2661" s="10">
        <f t="shared" si="83"/>
        <v>42082.069560185184</v>
      </c>
    </row>
    <row r="2662" spans="1:5" x14ac:dyDescent="0.2">
      <c r="A2662">
        <v>1448388418</v>
      </c>
      <c r="B2662" s="10">
        <f t="shared" si="82"/>
        <v>42332.754837962959</v>
      </c>
      <c r="D2662">
        <v>1443200818</v>
      </c>
      <c r="E2662" s="10">
        <f t="shared" si="83"/>
        <v>42272.713171296295</v>
      </c>
    </row>
    <row r="2663" spans="1:5" x14ac:dyDescent="0.2">
      <c r="A2663">
        <v>1382742010</v>
      </c>
      <c r="B2663" s="10">
        <f t="shared" si="82"/>
        <v>41572.958449074074</v>
      </c>
      <c r="D2663">
        <v>1380150010</v>
      </c>
      <c r="E2663" s="10">
        <f t="shared" si="83"/>
        <v>41542.958449074074</v>
      </c>
    </row>
    <row r="2664" spans="1:5" x14ac:dyDescent="0.2">
      <c r="A2664">
        <v>1440179713</v>
      </c>
      <c r="B2664" s="10">
        <f t="shared" si="82"/>
        <v>42237.746678240743</v>
      </c>
      <c r="D2664">
        <v>1437587713</v>
      </c>
      <c r="E2664" s="10">
        <f t="shared" si="83"/>
        <v>42207.746678240743</v>
      </c>
    </row>
    <row r="2665" spans="1:5" x14ac:dyDescent="0.2">
      <c r="A2665">
        <v>1441378800</v>
      </c>
      <c r="B2665" s="10">
        <f t="shared" si="82"/>
        <v>42251.625</v>
      </c>
      <c r="D2665">
        <v>1438873007</v>
      </c>
      <c r="E2665" s="10">
        <f t="shared" si="83"/>
        <v>42222.622766203705</v>
      </c>
    </row>
    <row r="2666" spans="1:5" x14ac:dyDescent="0.2">
      <c r="A2666">
        <v>1449644340</v>
      </c>
      <c r="B2666" s="10">
        <f t="shared" si="82"/>
        <v>42347.290972222225</v>
      </c>
      <c r="D2666">
        <v>1446683797</v>
      </c>
      <c r="E2666" s="10">
        <f t="shared" si="83"/>
        <v>42313.02542824074</v>
      </c>
    </row>
    <row r="2667" spans="1:5" x14ac:dyDescent="0.2">
      <c r="A2667">
        <v>1430774974</v>
      </c>
      <c r="B2667" s="10">
        <f t="shared" si="82"/>
        <v>42128.895532407405</v>
      </c>
      <c r="D2667">
        <v>1426886974</v>
      </c>
      <c r="E2667" s="10">
        <f t="shared" si="83"/>
        <v>42083.895532407405</v>
      </c>
    </row>
    <row r="2668" spans="1:5" x14ac:dyDescent="0.2">
      <c r="A2668">
        <v>1443214800</v>
      </c>
      <c r="B2668" s="10">
        <f t="shared" si="82"/>
        <v>42272.875</v>
      </c>
      <c r="D2668">
        <v>1440008439</v>
      </c>
      <c r="E2668" s="10">
        <f t="shared" si="83"/>
        <v>42235.764340277776</v>
      </c>
    </row>
    <row r="2669" spans="1:5" x14ac:dyDescent="0.2">
      <c r="A2669">
        <v>1455142416</v>
      </c>
      <c r="B2669" s="10">
        <f t="shared" si="82"/>
        <v>42410.926111111112</v>
      </c>
      <c r="D2669">
        <v>1452550416</v>
      </c>
      <c r="E2669" s="10">
        <f t="shared" si="83"/>
        <v>42380.926111111112</v>
      </c>
    </row>
    <row r="2670" spans="1:5" x14ac:dyDescent="0.2">
      <c r="A2670">
        <v>1447079520</v>
      </c>
      <c r="B2670" s="10">
        <f t="shared" si="82"/>
        <v>42317.60555555555</v>
      </c>
      <c r="D2670">
        <v>1443449265</v>
      </c>
      <c r="E2670" s="10">
        <f t="shared" si="83"/>
        <v>42275.58871527778</v>
      </c>
    </row>
    <row r="2671" spans="1:5" x14ac:dyDescent="0.2">
      <c r="A2671">
        <v>1452387096</v>
      </c>
      <c r="B2671" s="10">
        <f t="shared" si="82"/>
        <v>42379.035833333328</v>
      </c>
      <c r="D2671">
        <v>1447203096</v>
      </c>
      <c r="E2671" s="10">
        <f t="shared" si="83"/>
        <v>42319.035833333328</v>
      </c>
    </row>
    <row r="2672" spans="1:5" x14ac:dyDescent="0.2">
      <c r="A2672">
        <v>1406593780</v>
      </c>
      <c r="B2672" s="10">
        <f t="shared" si="82"/>
        <v>41849.020601851851</v>
      </c>
      <c r="D2672">
        <v>1404174580</v>
      </c>
      <c r="E2672" s="10">
        <f t="shared" si="83"/>
        <v>41821.020601851851</v>
      </c>
    </row>
    <row r="2673" spans="1:5" x14ac:dyDescent="0.2">
      <c r="A2673">
        <v>1419017880</v>
      </c>
      <c r="B2673" s="10">
        <f t="shared" si="82"/>
        <v>41992.818055555559</v>
      </c>
      <c r="D2673">
        <v>1416419916</v>
      </c>
      <c r="E2673" s="10">
        <f t="shared" si="83"/>
        <v>41962.749027777776</v>
      </c>
    </row>
    <row r="2674" spans="1:5" x14ac:dyDescent="0.2">
      <c r="A2674">
        <v>1451282400</v>
      </c>
      <c r="B2674" s="10">
        <f t="shared" si="82"/>
        <v>42366.25</v>
      </c>
      <c r="D2674">
        <v>1449436390</v>
      </c>
      <c r="E2674" s="10">
        <f t="shared" si="83"/>
        <v>42344.884143518517</v>
      </c>
    </row>
    <row r="2675" spans="1:5" x14ac:dyDescent="0.2">
      <c r="A2675">
        <v>1414622700</v>
      </c>
      <c r="B2675" s="10">
        <f t="shared" si="82"/>
        <v>41941.947916666664</v>
      </c>
      <c r="D2675">
        <v>1412081999</v>
      </c>
      <c r="E2675" s="10">
        <f t="shared" si="83"/>
        <v>41912.541655092595</v>
      </c>
    </row>
    <row r="2676" spans="1:5" x14ac:dyDescent="0.2">
      <c r="A2676">
        <v>1467694740</v>
      </c>
      <c r="B2676" s="10">
        <f t="shared" si="82"/>
        <v>42556.207638888889</v>
      </c>
      <c r="D2676">
        <v>1465398670</v>
      </c>
      <c r="E2676" s="10">
        <f t="shared" si="83"/>
        <v>42529.632754629631</v>
      </c>
    </row>
    <row r="2677" spans="1:5" x14ac:dyDescent="0.2">
      <c r="A2677">
        <v>1415655289</v>
      </c>
      <c r="B2677" s="10">
        <f t="shared" si="82"/>
        <v>41953.899178240739</v>
      </c>
      <c r="D2677">
        <v>1413059689</v>
      </c>
      <c r="E2677" s="10">
        <f t="shared" si="83"/>
        <v>41923.857511574075</v>
      </c>
    </row>
    <row r="2678" spans="1:5" x14ac:dyDescent="0.2">
      <c r="A2678">
        <v>1463929174</v>
      </c>
      <c r="B2678" s="10">
        <f t="shared" si="82"/>
        <v>42512.624699074076</v>
      </c>
      <c r="D2678">
        <v>1461337174</v>
      </c>
      <c r="E2678" s="10">
        <f t="shared" si="83"/>
        <v>42482.624699074076</v>
      </c>
    </row>
    <row r="2679" spans="1:5" x14ac:dyDescent="0.2">
      <c r="A2679">
        <v>1404348143</v>
      </c>
      <c r="B2679" s="10">
        <f t="shared" si="82"/>
        <v>41823.029432870375</v>
      </c>
      <c r="D2679">
        <v>1401756143</v>
      </c>
      <c r="E2679" s="10">
        <f t="shared" si="83"/>
        <v>41793.029432870375</v>
      </c>
    </row>
    <row r="2680" spans="1:5" x14ac:dyDescent="0.2">
      <c r="A2680">
        <v>1443121765</v>
      </c>
      <c r="B2680" s="10">
        <f t="shared" si="82"/>
        <v>42271.798206018517</v>
      </c>
      <c r="D2680">
        <v>1440529765</v>
      </c>
      <c r="E2680" s="10">
        <f t="shared" si="83"/>
        <v>42241.798206018517</v>
      </c>
    </row>
    <row r="2681" spans="1:5" x14ac:dyDescent="0.2">
      <c r="A2681">
        <v>1425081694</v>
      </c>
      <c r="B2681" s="10">
        <f t="shared" si="82"/>
        <v>42063.001087962963</v>
      </c>
      <c r="D2681">
        <v>1422489694</v>
      </c>
      <c r="E2681" s="10">
        <f t="shared" si="83"/>
        <v>42033.001087962963</v>
      </c>
    </row>
    <row r="2682" spans="1:5" x14ac:dyDescent="0.2">
      <c r="A2682">
        <v>1459915491</v>
      </c>
      <c r="B2682" s="10">
        <f t="shared" si="82"/>
        <v>42466.170034722221</v>
      </c>
      <c r="D2682">
        <v>1457327091</v>
      </c>
      <c r="E2682" s="10">
        <f t="shared" si="83"/>
        <v>42436.211701388893</v>
      </c>
    </row>
    <row r="2683" spans="1:5" x14ac:dyDescent="0.2">
      <c r="A2683">
        <v>1405027750</v>
      </c>
      <c r="B2683" s="10">
        <f t="shared" si="82"/>
        <v>41830.895254629628</v>
      </c>
      <c r="D2683">
        <v>1402867750</v>
      </c>
      <c r="E2683" s="10">
        <f t="shared" si="83"/>
        <v>41805.895254629628</v>
      </c>
    </row>
    <row r="2684" spans="1:5" x14ac:dyDescent="0.2">
      <c r="A2684">
        <v>1416635940</v>
      </c>
      <c r="B2684" s="10">
        <f t="shared" si="82"/>
        <v>41965.249305555553</v>
      </c>
      <c r="D2684">
        <v>1413838540</v>
      </c>
      <c r="E2684" s="10">
        <f t="shared" si="83"/>
        <v>41932.871990740743</v>
      </c>
    </row>
    <row r="2685" spans="1:5" x14ac:dyDescent="0.2">
      <c r="A2685">
        <v>1425233240</v>
      </c>
      <c r="B2685" s="10">
        <f t="shared" si="82"/>
        <v>42064.75509259259</v>
      </c>
      <c r="D2685">
        <v>1422641240</v>
      </c>
      <c r="E2685" s="10">
        <f t="shared" si="83"/>
        <v>42034.75509259259</v>
      </c>
    </row>
    <row r="2686" spans="1:5" x14ac:dyDescent="0.2">
      <c r="A2686">
        <v>1407621425</v>
      </c>
      <c r="B2686" s="10">
        <f t="shared" si="82"/>
        <v>41860.914641203708</v>
      </c>
      <c r="D2686">
        <v>1404165425</v>
      </c>
      <c r="E2686" s="10">
        <f t="shared" si="83"/>
        <v>41820.914641203708</v>
      </c>
    </row>
    <row r="2687" spans="1:5" x14ac:dyDescent="0.2">
      <c r="A2687">
        <v>1430149330</v>
      </c>
      <c r="B2687" s="10">
        <f t="shared" si="82"/>
        <v>42121.654282407406</v>
      </c>
      <c r="D2687">
        <v>1424968930</v>
      </c>
      <c r="E2687" s="10">
        <f t="shared" si="83"/>
        <v>42061.69594907407</v>
      </c>
    </row>
    <row r="2688" spans="1:5" x14ac:dyDescent="0.2">
      <c r="A2688">
        <v>1412119423</v>
      </c>
      <c r="B2688" s="10">
        <f t="shared" si="82"/>
        <v>41912.974803240737</v>
      </c>
      <c r="D2688">
        <v>1410391423</v>
      </c>
      <c r="E2688" s="10">
        <f t="shared" si="83"/>
        <v>41892.974803240737</v>
      </c>
    </row>
    <row r="2689" spans="1:5" x14ac:dyDescent="0.2">
      <c r="A2689">
        <v>1435591318</v>
      </c>
      <c r="B2689" s="10">
        <f t="shared" si="82"/>
        <v>42184.64025462963</v>
      </c>
      <c r="D2689">
        <v>1432999318</v>
      </c>
      <c r="E2689" s="10">
        <f t="shared" si="83"/>
        <v>42154.64025462963</v>
      </c>
    </row>
    <row r="2690" spans="1:5" x14ac:dyDescent="0.2">
      <c r="A2690">
        <v>1424746800</v>
      </c>
      <c r="B2690" s="10">
        <f t="shared" si="82"/>
        <v>42059.125</v>
      </c>
      <c r="D2690">
        <v>1422067870</v>
      </c>
      <c r="E2690" s="10">
        <f t="shared" si="83"/>
        <v>42028.11886574074</v>
      </c>
    </row>
    <row r="2691" spans="1:5" x14ac:dyDescent="0.2">
      <c r="A2691">
        <v>1469919890</v>
      </c>
      <c r="B2691" s="10">
        <f t="shared" ref="B2691:B2754" si="84">(A2691/86400)+25569</f>
        <v>42581.961689814816</v>
      </c>
      <c r="D2691">
        <v>1467327890</v>
      </c>
      <c r="E2691" s="10">
        <f t="shared" ref="E2691:E2754" si="85">(D2691/86400) + 25569</f>
        <v>42551.961689814816</v>
      </c>
    </row>
    <row r="2692" spans="1:5" x14ac:dyDescent="0.2">
      <c r="A2692">
        <v>1433298676</v>
      </c>
      <c r="B2692" s="10">
        <f t="shared" si="84"/>
        <v>42158.105046296296</v>
      </c>
      <c r="D2692">
        <v>1429410676</v>
      </c>
      <c r="E2692" s="10">
        <f t="shared" si="85"/>
        <v>42113.105046296296</v>
      </c>
    </row>
    <row r="2693" spans="1:5" x14ac:dyDescent="0.2">
      <c r="A2693">
        <v>1431278557</v>
      </c>
      <c r="B2693" s="10">
        <f t="shared" si="84"/>
        <v>42134.724039351851</v>
      </c>
      <c r="D2693">
        <v>1427390557</v>
      </c>
      <c r="E2693" s="10">
        <f t="shared" si="85"/>
        <v>42089.724039351851</v>
      </c>
    </row>
    <row r="2694" spans="1:5" x14ac:dyDescent="0.2">
      <c r="A2694">
        <v>1427266860</v>
      </c>
      <c r="B2694" s="10">
        <f t="shared" si="84"/>
        <v>42088.292361111111</v>
      </c>
      <c r="D2694">
        <v>1424678460</v>
      </c>
      <c r="E2694" s="10">
        <f t="shared" si="85"/>
        <v>42058.334027777775</v>
      </c>
    </row>
    <row r="2695" spans="1:5" x14ac:dyDescent="0.2">
      <c r="A2695">
        <v>1407899966</v>
      </c>
      <c r="B2695" s="10">
        <f t="shared" si="84"/>
        <v>41864.138495370367</v>
      </c>
      <c r="D2695">
        <v>1405307966</v>
      </c>
      <c r="E2695" s="10">
        <f t="shared" si="85"/>
        <v>41834.138495370367</v>
      </c>
    </row>
    <row r="2696" spans="1:5" x14ac:dyDescent="0.2">
      <c r="A2696">
        <v>1411701739</v>
      </c>
      <c r="B2696" s="10">
        <f t="shared" si="84"/>
        <v>41908.140497685185</v>
      </c>
      <c r="D2696">
        <v>1409109739</v>
      </c>
      <c r="E2696" s="10">
        <f t="shared" si="85"/>
        <v>41878.140497685185</v>
      </c>
    </row>
    <row r="2697" spans="1:5" x14ac:dyDescent="0.2">
      <c r="A2697">
        <v>1428981718</v>
      </c>
      <c r="B2697" s="10">
        <f t="shared" si="84"/>
        <v>42108.14025462963</v>
      </c>
      <c r="D2697">
        <v>1423801318</v>
      </c>
      <c r="E2697" s="10">
        <f t="shared" si="85"/>
        <v>42048.181921296295</v>
      </c>
    </row>
    <row r="2698" spans="1:5" x14ac:dyDescent="0.2">
      <c r="A2698">
        <v>1419538560</v>
      </c>
      <c r="B2698" s="10">
        <f t="shared" si="84"/>
        <v>41998.844444444447</v>
      </c>
      <c r="D2698">
        <v>1416600960</v>
      </c>
      <c r="E2698" s="10">
        <f t="shared" si="85"/>
        <v>41964.844444444447</v>
      </c>
    </row>
    <row r="2699" spans="1:5" x14ac:dyDescent="0.2">
      <c r="A2699">
        <v>1438552800</v>
      </c>
      <c r="B2699" s="10">
        <f t="shared" si="84"/>
        <v>42218.916666666672</v>
      </c>
      <c r="D2699">
        <v>1435876423</v>
      </c>
      <c r="E2699" s="10">
        <f t="shared" si="85"/>
        <v>42187.940081018518</v>
      </c>
    </row>
    <row r="2700" spans="1:5" x14ac:dyDescent="0.2">
      <c r="A2700">
        <v>1403904808</v>
      </c>
      <c r="B2700" s="10">
        <f t="shared" si="84"/>
        <v>41817.898240740738</v>
      </c>
      <c r="D2700">
        <v>1401312808</v>
      </c>
      <c r="E2700" s="10">
        <f t="shared" si="85"/>
        <v>41787.898240740738</v>
      </c>
    </row>
    <row r="2701" spans="1:5" x14ac:dyDescent="0.2">
      <c r="A2701">
        <v>1407533463</v>
      </c>
      <c r="B2701" s="10">
        <f t="shared" si="84"/>
        <v>41859.896562499998</v>
      </c>
      <c r="D2701">
        <v>1404941463</v>
      </c>
      <c r="E2701" s="10">
        <f t="shared" si="85"/>
        <v>41829.896562499998</v>
      </c>
    </row>
    <row r="2702" spans="1:5" x14ac:dyDescent="0.2">
      <c r="A2702">
        <v>1411073972</v>
      </c>
      <c r="B2702" s="10">
        <f t="shared" si="84"/>
        <v>41900.874675925923</v>
      </c>
      <c r="D2702">
        <v>1408481972</v>
      </c>
      <c r="E2702" s="10">
        <f t="shared" si="85"/>
        <v>41870.874675925923</v>
      </c>
    </row>
    <row r="2703" spans="1:5" x14ac:dyDescent="0.2">
      <c r="A2703">
        <v>1491586534</v>
      </c>
      <c r="B2703" s="10">
        <f t="shared" si="84"/>
        <v>42832.733032407406</v>
      </c>
      <c r="D2703">
        <v>1488911734</v>
      </c>
      <c r="E2703" s="10">
        <f t="shared" si="85"/>
        <v>42801.774699074071</v>
      </c>
    </row>
    <row r="2704" spans="1:5" x14ac:dyDescent="0.2">
      <c r="A2704">
        <v>1491416077</v>
      </c>
      <c r="B2704" s="10">
        <f t="shared" si="84"/>
        <v>42830.760150462964</v>
      </c>
      <c r="D2704">
        <v>1488827677</v>
      </c>
      <c r="E2704" s="10">
        <f t="shared" si="85"/>
        <v>42800.801817129628</v>
      </c>
    </row>
    <row r="2705" spans="1:5" x14ac:dyDescent="0.2">
      <c r="A2705">
        <v>1490196830</v>
      </c>
      <c r="B2705" s="10">
        <f t="shared" si="84"/>
        <v>42816.648495370369</v>
      </c>
      <c r="D2705">
        <v>1485016430</v>
      </c>
      <c r="E2705" s="10">
        <f t="shared" si="85"/>
        <v>42756.690162037034</v>
      </c>
    </row>
    <row r="2706" spans="1:5" x14ac:dyDescent="0.2">
      <c r="A2706">
        <v>1491421314</v>
      </c>
      <c r="B2706" s="10">
        <f t="shared" si="84"/>
        <v>42830.820763888885</v>
      </c>
      <c r="D2706">
        <v>1487709714</v>
      </c>
      <c r="E2706" s="10">
        <f t="shared" si="85"/>
        <v>42787.862430555557</v>
      </c>
    </row>
    <row r="2707" spans="1:5" x14ac:dyDescent="0.2">
      <c r="A2707">
        <v>1490389158</v>
      </c>
      <c r="B2707" s="10">
        <f t="shared" si="84"/>
        <v>42818.874513888892</v>
      </c>
      <c r="D2707">
        <v>1486504758</v>
      </c>
      <c r="E2707" s="10">
        <f t="shared" si="85"/>
        <v>42773.916180555556</v>
      </c>
    </row>
    <row r="2708" spans="1:5" x14ac:dyDescent="0.2">
      <c r="A2708">
        <v>1413442740</v>
      </c>
      <c r="B2708" s="10">
        <f t="shared" si="84"/>
        <v>41928.290972222225</v>
      </c>
      <c r="D2708">
        <v>1410937483</v>
      </c>
      <c r="E2708" s="10">
        <f t="shared" si="85"/>
        <v>41899.294942129629</v>
      </c>
    </row>
    <row r="2709" spans="1:5" x14ac:dyDescent="0.2">
      <c r="A2709">
        <v>1369637940</v>
      </c>
      <c r="B2709" s="10">
        <f t="shared" si="84"/>
        <v>41421.290972222225</v>
      </c>
      <c r="D2709">
        <v>1367088443</v>
      </c>
      <c r="E2709" s="10">
        <f t="shared" si="85"/>
        <v>41391.782905092594</v>
      </c>
    </row>
    <row r="2710" spans="1:5" x14ac:dyDescent="0.2">
      <c r="A2710">
        <v>1469119526</v>
      </c>
      <c r="B2710" s="10">
        <f t="shared" si="84"/>
        <v>42572.698217592595</v>
      </c>
      <c r="D2710">
        <v>1463935526</v>
      </c>
      <c r="E2710" s="10">
        <f t="shared" si="85"/>
        <v>42512.698217592595</v>
      </c>
    </row>
    <row r="2711" spans="1:5" x14ac:dyDescent="0.2">
      <c r="A2711">
        <v>1475553540</v>
      </c>
      <c r="B2711" s="10">
        <f t="shared" si="84"/>
        <v>42647.165972222225</v>
      </c>
      <c r="D2711">
        <v>1472528141</v>
      </c>
      <c r="E2711" s="10">
        <f t="shared" si="85"/>
        <v>42612.149780092594</v>
      </c>
    </row>
    <row r="2712" spans="1:5" x14ac:dyDescent="0.2">
      <c r="A2712">
        <v>1407549600</v>
      </c>
      <c r="B2712" s="10">
        <f t="shared" si="84"/>
        <v>41860.083333333336</v>
      </c>
      <c r="D2712">
        <v>1404797428</v>
      </c>
      <c r="E2712" s="10">
        <f t="shared" si="85"/>
        <v>41828.229490740741</v>
      </c>
    </row>
    <row r="2713" spans="1:5" x14ac:dyDescent="0.2">
      <c r="A2713">
        <v>1403301660</v>
      </c>
      <c r="B2713" s="10">
        <f t="shared" si="84"/>
        <v>41810.917361111111</v>
      </c>
      <c r="D2713">
        <v>1400694790</v>
      </c>
      <c r="E2713" s="10">
        <f t="shared" si="85"/>
        <v>41780.745254629626</v>
      </c>
    </row>
    <row r="2714" spans="1:5" x14ac:dyDescent="0.2">
      <c r="A2714">
        <v>1373738400</v>
      </c>
      <c r="B2714" s="10">
        <f t="shared" si="84"/>
        <v>41468.75</v>
      </c>
      <c r="D2714">
        <v>1370568560</v>
      </c>
      <c r="E2714" s="10">
        <f t="shared" si="85"/>
        <v>41432.062037037038</v>
      </c>
    </row>
    <row r="2715" spans="1:5" x14ac:dyDescent="0.2">
      <c r="A2715">
        <v>1450971684</v>
      </c>
      <c r="B2715" s="10">
        <f t="shared" si="84"/>
        <v>42362.653749999998</v>
      </c>
      <c r="D2715">
        <v>1447515684</v>
      </c>
      <c r="E2715" s="10">
        <f t="shared" si="85"/>
        <v>42322.653749999998</v>
      </c>
    </row>
    <row r="2716" spans="1:5" x14ac:dyDescent="0.2">
      <c r="A2716">
        <v>1476486000</v>
      </c>
      <c r="B2716" s="10">
        <f t="shared" si="84"/>
        <v>42657.958333333328</v>
      </c>
      <c r="D2716">
        <v>1474040596</v>
      </c>
      <c r="E2716" s="10">
        <f t="shared" si="85"/>
        <v>42629.655046296291</v>
      </c>
    </row>
    <row r="2717" spans="1:5" x14ac:dyDescent="0.2">
      <c r="A2717">
        <v>1456047228</v>
      </c>
      <c r="B2717" s="10">
        <f t="shared" si="84"/>
        <v>42421.398472222223</v>
      </c>
      <c r="D2717">
        <v>1453109628</v>
      </c>
      <c r="E2717" s="10">
        <f t="shared" si="85"/>
        <v>42387.398472222223</v>
      </c>
    </row>
    <row r="2718" spans="1:5" x14ac:dyDescent="0.2">
      <c r="A2718">
        <v>1444291193</v>
      </c>
      <c r="B2718" s="10">
        <f t="shared" si="84"/>
        <v>42285.333252314813</v>
      </c>
      <c r="D2718">
        <v>1441699193</v>
      </c>
      <c r="E2718" s="10">
        <f t="shared" si="85"/>
        <v>42255.333252314813</v>
      </c>
    </row>
    <row r="2719" spans="1:5" x14ac:dyDescent="0.2">
      <c r="A2719">
        <v>1417906649</v>
      </c>
      <c r="B2719" s="10">
        <f t="shared" si="84"/>
        <v>41979.956585648149</v>
      </c>
      <c r="D2719">
        <v>1414015049</v>
      </c>
      <c r="E2719" s="10">
        <f t="shared" si="85"/>
        <v>41934.914918981478</v>
      </c>
    </row>
    <row r="2720" spans="1:5" x14ac:dyDescent="0.2">
      <c r="A2720">
        <v>1462316400</v>
      </c>
      <c r="B2720" s="10">
        <f t="shared" si="84"/>
        <v>42493.958333333328</v>
      </c>
      <c r="D2720">
        <v>1459865945</v>
      </c>
      <c r="E2720" s="10">
        <f t="shared" si="85"/>
        <v>42465.596585648149</v>
      </c>
    </row>
    <row r="2721" spans="1:5" x14ac:dyDescent="0.2">
      <c r="A2721">
        <v>1460936694</v>
      </c>
      <c r="B2721" s="10">
        <f t="shared" si="84"/>
        <v>42477.98951388889</v>
      </c>
      <c r="D2721">
        <v>1455756294</v>
      </c>
      <c r="E2721" s="10">
        <f t="shared" si="85"/>
        <v>42418.031180555554</v>
      </c>
    </row>
    <row r="2722" spans="1:5" x14ac:dyDescent="0.2">
      <c r="A2722">
        <v>1478866253</v>
      </c>
      <c r="B2722" s="10">
        <f t="shared" si="84"/>
        <v>42685.507557870369</v>
      </c>
      <c r="D2722">
        <v>1476270653</v>
      </c>
      <c r="E2722" s="10">
        <f t="shared" si="85"/>
        <v>42655.465891203705</v>
      </c>
    </row>
    <row r="2723" spans="1:5" x14ac:dyDescent="0.2">
      <c r="A2723">
        <v>1378494000</v>
      </c>
      <c r="B2723" s="10">
        <f t="shared" si="84"/>
        <v>41523.791666666664</v>
      </c>
      <c r="D2723">
        <v>1375880598</v>
      </c>
      <c r="E2723" s="10">
        <f t="shared" si="85"/>
        <v>41493.543958333335</v>
      </c>
    </row>
    <row r="2724" spans="1:5" x14ac:dyDescent="0.2">
      <c r="A2724">
        <v>1485722053</v>
      </c>
      <c r="B2724" s="10">
        <f t="shared" si="84"/>
        <v>42764.857094907406</v>
      </c>
      <c r="D2724">
        <v>1480538053</v>
      </c>
      <c r="E2724" s="10">
        <f t="shared" si="85"/>
        <v>42704.857094907406</v>
      </c>
    </row>
    <row r="2725" spans="1:5" x14ac:dyDescent="0.2">
      <c r="A2725">
        <v>1420060088</v>
      </c>
      <c r="B2725" s="10">
        <f t="shared" si="84"/>
        <v>42004.880648148144</v>
      </c>
      <c r="D2725">
        <v>1414872488</v>
      </c>
      <c r="E2725" s="10">
        <f t="shared" si="85"/>
        <v>41944.83898148148</v>
      </c>
    </row>
    <row r="2726" spans="1:5" x14ac:dyDescent="0.2">
      <c r="A2726">
        <v>1439625059</v>
      </c>
      <c r="B2726" s="10">
        <f t="shared" si="84"/>
        <v>42231.32707175926</v>
      </c>
      <c r="D2726">
        <v>1436860259</v>
      </c>
      <c r="E2726" s="10">
        <f t="shared" si="85"/>
        <v>42199.32707175926</v>
      </c>
    </row>
    <row r="2727" spans="1:5" x14ac:dyDescent="0.2">
      <c r="A2727">
        <v>1488390735</v>
      </c>
      <c r="B2727" s="10">
        <f t="shared" si="84"/>
        <v>42795.744618055556</v>
      </c>
      <c r="D2727">
        <v>1484070735</v>
      </c>
      <c r="E2727" s="10">
        <f t="shared" si="85"/>
        <v>42745.744618055556</v>
      </c>
    </row>
    <row r="2728" spans="1:5" x14ac:dyDescent="0.2">
      <c r="A2728">
        <v>1461333311</v>
      </c>
      <c r="B2728" s="10">
        <f t="shared" si="84"/>
        <v>42482.579988425925</v>
      </c>
      <c r="D2728">
        <v>1458741311</v>
      </c>
      <c r="E2728" s="10">
        <f t="shared" si="85"/>
        <v>42452.579988425925</v>
      </c>
    </row>
    <row r="2729" spans="1:5" x14ac:dyDescent="0.2">
      <c r="A2729">
        <v>1438964063</v>
      </c>
      <c r="B2729" s="10">
        <f t="shared" si="84"/>
        <v>42223.676655092597</v>
      </c>
      <c r="D2729">
        <v>1436804063</v>
      </c>
      <c r="E2729" s="10">
        <f t="shared" si="85"/>
        <v>42198.676655092597</v>
      </c>
    </row>
    <row r="2730" spans="1:5" x14ac:dyDescent="0.2">
      <c r="A2730">
        <v>1451485434</v>
      </c>
      <c r="B2730" s="10">
        <f t="shared" si="84"/>
        <v>42368.59993055556</v>
      </c>
      <c r="D2730">
        <v>1448461434</v>
      </c>
      <c r="E2730" s="10">
        <f t="shared" si="85"/>
        <v>42333.59993055556</v>
      </c>
    </row>
    <row r="2731" spans="1:5" x14ac:dyDescent="0.2">
      <c r="A2731">
        <v>1430459197</v>
      </c>
      <c r="B2731" s="10">
        <f t="shared" si="84"/>
        <v>42125.240706018521</v>
      </c>
      <c r="D2731">
        <v>1427867197</v>
      </c>
      <c r="E2731" s="10">
        <f t="shared" si="85"/>
        <v>42095.240706018521</v>
      </c>
    </row>
    <row r="2732" spans="1:5" x14ac:dyDescent="0.2">
      <c r="A2732">
        <v>1366635575</v>
      </c>
      <c r="B2732" s="10">
        <f t="shared" si="84"/>
        <v>41386.541377314818</v>
      </c>
      <c r="D2732">
        <v>1363611575</v>
      </c>
      <c r="E2732" s="10">
        <f t="shared" si="85"/>
        <v>41351.541377314818</v>
      </c>
    </row>
    <row r="2733" spans="1:5" x14ac:dyDescent="0.2">
      <c r="A2733">
        <v>1413604800</v>
      </c>
      <c r="B2733" s="10">
        <f t="shared" si="84"/>
        <v>41930.166666666664</v>
      </c>
      <c r="D2733">
        <v>1408624622</v>
      </c>
      <c r="E2733" s="10">
        <f t="shared" si="85"/>
        <v>41872.525717592594</v>
      </c>
    </row>
    <row r="2734" spans="1:5" x14ac:dyDescent="0.2">
      <c r="A2734">
        <v>1369699200</v>
      </c>
      <c r="B2734" s="10">
        <f t="shared" si="84"/>
        <v>41422</v>
      </c>
      <c r="D2734">
        <v>1366917828</v>
      </c>
      <c r="E2734" s="10">
        <f t="shared" si="85"/>
        <v>41389.808194444442</v>
      </c>
    </row>
    <row r="2735" spans="1:5" x14ac:dyDescent="0.2">
      <c r="A2735">
        <v>1428643974</v>
      </c>
      <c r="B2735" s="10">
        <f t="shared" si="84"/>
        <v>42104.231180555551</v>
      </c>
      <c r="D2735">
        <v>1423463574</v>
      </c>
      <c r="E2735" s="10">
        <f t="shared" si="85"/>
        <v>42044.272847222222</v>
      </c>
    </row>
    <row r="2736" spans="1:5" x14ac:dyDescent="0.2">
      <c r="A2736">
        <v>1476395940</v>
      </c>
      <c r="B2736" s="10">
        <f t="shared" si="84"/>
        <v>42656.915972222225</v>
      </c>
      <c r="D2736">
        <v>1473782592</v>
      </c>
      <c r="E2736" s="10">
        <f t="shared" si="85"/>
        <v>42626.668888888889</v>
      </c>
    </row>
    <row r="2737" spans="1:5" x14ac:dyDescent="0.2">
      <c r="A2737">
        <v>1363204800</v>
      </c>
      <c r="B2737" s="10">
        <f t="shared" si="84"/>
        <v>41346.833333333336</v>
      </c>
      <c r="D2737">
        <v>1360551250</v>
      </c>
      <c r="E2737" s="10">
        <f t="shared" si="85"/>
        <v>41316.120949074073</v>
      </c>
    </row>
    <row r="2738" spans="1:5" x14ac:dyDescent="0.2">
      <c r="A2738">
        <v>1398268773</v>
      </c>
      <c r="B2738" s="10">
        <f t="shared" si="84"/>
        <v>41752.666354166664</v>
      </c>
      <c r="D2738">
        <v>1395676773</v>
      </c>
      <c r="E2738" s="10">
        <f t="shared" si="85"/>
        <v>41722.666354166664</v>
      </c>
    </row>
    <row r="2739" spans="1:5" x14ac:dyDescent="0.2">
      <c r="A2739">
        <v>1389812400</v>
      </c>
      <c r="B2739" s="10">
        <f t="shared" si="84"/>
        <v>41654.791666666664</v>
      </c>
      <c r="D2739">
        <v>1386108087</v>
      </c>
      <c r="E2739" s="10">
        <f t="shared" si="85"/>
        <v>41611.917673611111</v>
      </c>
    </row>
    <row r="2740" spans="1:5" x14ac:dyDescent="0.2">
      <c r="A2740">
        <v>1478402804</v>
      </c>
      <c r="B2740" s="10">
        <f t="shared" si="84"/>
        <v>42680.143564814818</v>
      </c>
      <c r="D2740">
        <v>1473218804</v>
      </c>
      <c r="E2740" s="10">
        <f t="shared" si="85"/>
        <v>42620.143564814818</v>
      </c>
    </row>
    <row r="2741" spans="1:5" x14ac:dyDescent="0.2">
      <c r="A2741">
        <v>1399324717</v>
      </c>
      <c r="B2741" s="10">
        <f t="shared" si="84"/>
        <v>41764.887928240743</v>
      </c>
      <c r="D2741">
        <v>1395436717</v>
      </c>
      <c r="E2741" s="10">
        <f t="shared" si="85"/>
        <v>41719.887928240743</v>
      </c>
    </row>
    <row r="2742" spans="1:5" x14ac:dyDescent="0.2">
      <c r="A2742">
        <v>1426117552</v>
      </c>
      <c r="B2742" s="10">
        <f t="shared" si="84"/>
        <v>42074.99018518519</v>
      </c>
      <c r="D2742">
        <v>1423529152</v>
      </c>
      <c r="E2742" s="10">
        <f t="shared" si="85"/>
        <v>42045.031851851847</v>
      </c>
    </row>
    <row r="2743" spans="1:5" x14ac:dyDescent="0.2">
      <c r="A2743">
        <v>1413770820</v>
      </c>
      <c r="B2743" s="10">
        <f t="shared" si="84"/>
        <v>41932.088194444441</v>
      </c>
      <c r="D2743">
        <v>1412005602</v>
      </c>
      <c r="E2743" s="10">
        <f t="shared" si="85"/>
        <v>41911.657430555555</v>
      </c>
    </row>
    <row r="2744" spans="1:5" x14ac:dyDescent="0.2">
      <c r="A2744">
        <v>1337102187</v>
      </c>
      <c r="B2744" s="10">
        <f t="shared" si="84"/>
        <v>41044.719756944447</v>
      </c>
      <c r="D2744">
        <v>1335892587</v>
      </c>
      <c r="E2744" s="10">
        <f t="shared" si="85"/>
        <v>41030.719756944447</v>
      </c>
    </row>
    <row r="2745" spans="1:5" x14ac:dyDescent="0.2">
      <c r="A2745">
        <v>1476863607</v>
      </c>
      <c r="B2745" s="10">
        <f t="shared" si="84"/>
        <v>42662.328784722224</v>
      </c>
      <c r="D2745">
        <v>1474271607</v>
      </c>
      <c r="E2745" s="10">
        <f t="shared" si="85"/>
        <v>42632.328784722224</v>
      </c>
    </row>
    <row r="2746" spans="1:5" x14ac:dyDescent="0.2">
      <c r="A2746">
        <v>1330478998</v>
      </c>
      <c r="B2746" s="10">
        <f t="shared" si="84"/>
        <v>40968.062476851854</v>
      </c>
      <c r="D2746">
        <v>1327886998</v>
      </c>
      <c r="E2746" s="10">
        <f t="shared" si="85"/>
        <v>40938.062476851854</v>
      </c>
    </row>
    <row r="2747" spans="1:5" x14ac:dyDescent="0.2">
      <c r="A2747">
        <v>1342309368</v>
      </c>
      <c r="B2747" s="10">
        <f t="shared" si="84"/>
        <v>41104.988055555557</v>
      </c>
      <c r="D2747">
        <v>1337125368</v>
      </c>
      <c r="E2747" s="10">
        <f t="shared" si="85"/>
        <v>41044.988055555557</v>
      </c>
    </row>
    <row r="2748" spans="1:5" x14ac:dyDescent="0.2">
      <c r="A2748">
        <v>1409337911</v>
      </c>
      <c r="B2748" s="10">
        <f t="shared" si="84"/>
        <v>41880.781377314815</v>
      </c>
      <c r="D2748">
        <v>1406745911</v>
      </c>
      <c r="E2748" s="10">
        <f t="shared" si="85"/>
        <v>41850.781377314815</v>
      </c>
    </row>
    <row r="2749" spans="1:5" x14ac:dyDescent="0.2">
      <c r="A2749">
        <v>1339816200</v>
      </c>
      <c r="B2749" s="10">
        <f t="shared" si="84"/>
        <v>41076.131944444445</v>
      </c>
      <c r="D2749">
        <v>1337095997</v>
      </c>
      <c r="E2749" s="10">
        <f t="shared" si="85"/>
        <v>41044.648113425923</v>
      </c>
    </row>
    <row r="2750" spans="1:5" x14ac:dyDescent="0.2">
      <c r="A2750">
        <v>1472835802</v>
      </c>
      <c r="B2750" s="10">
        <f t="shared" si="84"/>
        <v>42615.7106712963</v>
      </c>
      <c r="D2750">
        <v>1470243802</v>
      </c>
      <c r="E2750" s="10">
        <f t="shared" si="85"/>
        <v>42585.7106712963</v>
      </c>
    </row>
    <row r="2751" spans="1:5" x14ac:dyDescent="0.2">
      <c r="A2751">
        <v>1428171037</v>
      </c>
      <c r="B2751" s="10">
        <f t="shared" si="84"/>
        <v>42098.757372685184</v>
      </c>
      <c r="D2751">
        <v>1425582637</v>
      </c>
      <c r="E2751" s="10">
        <f t="shared" si="85"/>
        <v>42068.799039351856</v>
      </c>
    </row>
    <row r="2752" spans="1:5" x14ac:dyDescent="0.2">
      <c r="A2752">
        <v>1341086400</v>
      </c>
      <c r="B2752" s="10">
        <f t="shared" si="84"/>
        <v>41090.833333333336</v>
      </c>
      <c r="D2752">
        <v>1340055345</v>
      </c>
      <c r="E2752" s="10">
        <f t="shared" si="85"/>
        <v>41078.899826388893</v>
      </c>
    </row>
    <row r="2753" spans="1:5" x14ac:dyDescent="0.2">
      <c r="A2753">
        <v>1403039842</v>
      </c>
      <c r="B2753" s="10">
        <f t="shared" si="84"/>
        <v>41807.887060185181</v>
      </c>
      <c r="D2753">
        <v>1397855842</v>
      </c>
      <c r="E2753" s="10">
        <f t="shared" si="85"/>
        <v>41747.887060185181</v>
      </c>
    </row>
    <row r="2754" spans="1:5" x14ac:dyDescent="0.2">
      <c r="A2754">
        <v>1324232504</v>
      </c>
      <c r="B2754" s="10">
        <f t="shared" si="84"/>
        <v>40895.765092592592</v>
      </c>
      <c r="D2754">
        <v>1320776504</v>
      </c>
      <c r="E2754" s="10">
        <f t="shared" si="85"/>
        <v>40855.765092592592</v>
      </c>
    </row>
    <row r="2755" spans="1:5" x14ac:dyDescent="0.2">
      <c r="A2755">
        <v>1346017023</v>
      </c>
      <c r="B2755" s="10">
        <f t="shared" ref="B2755:B2818" si="86">(A2755/86400)+25569</f>
        <v>41147.900729166664</v>
      </c>
      <c r="D2755">
        <v>1343425023</v>
      </c>
      <c r="E2755" s="10">
        <f t="shared" ref="E2755:E2818" si="87">(D2755/86400) + 25569</f>
        <v>41117.900729166664</v>
      </c>
    </row>
    <row r="2756" spans="1:5" x14ac:dyDescent="0.2">
      <c r="A2756">
        <v>1410448551</v>
      </c>
      <c r="B2756" s="10">
        <f t="shared" si="86"/>
        <v>41893.636006944442</v>
      </c>
      <c r="D2756">
        <v>1407856551</v>
      </c>
      <c r="E2756" s="10">
        <f t="shared" si="87"/>
        <v>41863.636006944442</v>
      </c>
    </row>
    <row r="2757" spans="1:5" x14ac:dyDescent="0.2">
      <c r="A2757">
        <v>1428519527</v>
      </c>
      <c r="B2757" s="10">
        <f t="shared" si="86"/>
        <v>42102.790821759263</v>
      </c>
      <c r="D2757">
        <v>1425927527</v>
      </c>
      <c r="E2757" s="10">
        <f t="shared" si="87"/>
        <v>42072.790821759263</v>
      </c>
    </row>
    <row r="2758" spans="1:5" x14ac:dyDescent="0.2">
      <c r="A2758">
        <v>1389476201</v>
      </c>
      <c r="B2758" s="10">
        <f t="shared" si="86"/>
        <v>41650.900474537033</v>
      </c>
      <c r="D2758">
        <v>1386884201</v>
      </c>
      <c r="E2758" s="10">
        <f t="shared" si="87"/>
        <v>41620.900474537033</v>
      </c>
    </row>
    <row r="2759" spans="1:5" x14ac:dyDescent="0.2">
      <c r="A2759">
        <v>1470498332</v>
      </c>
      <c r="B2759" s="10">
        <f t="shared" si="86"/>
        <v>42588.65662037037</v>
      </c>
      <c r="D2759">
        <v>1469202332</v>
      </c>
      <c r="E2759" s="10">
        <f t="shared" si="87"/>
        <v>42573.65662037037</v>
      </c>
    </row>
    <row r="2760" spans="1:5" x14ac:dyDescent="0.2">
      <c r="A2760">
        <v>1476095783</v>
      </c>
      <c r="B2760" s="10">
        <f t="shared" si="86"/>
        <v>42653.441932870366</v>
      </c>
      <c r="D2760">
        <v>1474886183</v>
      </c>
      <c r="E2760" s="10">
        <f t="shared" si="87"/>
        <v>42639.441932870366</v>
      </c>
    </row>
    <row r="2761" spans="1:5" x14ac:dyDescent="0.2">
      <c r="A2761">
        <v>1468658866</v>
      </c>
      <c r="B2761" s="10">
        <f t="shared" si="86"/>
        <v>42567.36650462963</v>
      </c>
      <c r="D2761">
        <v>1464943666</v>
      </c>
      <c r="E2761" s="10">
        <f t="shared" si="87"/>
        <v>42524.36650462963</v>
      </c>
    </row>
    <row r="2762" spans="1:5" x14ac:dyDescent="0.2">
      <c r="A2762">
        <v>1371726258</v>
      </c>
      <c r="B2762" s="10">
        <f t="shared" si="86"/>
        <v>41445.461319444446</v>
      </c>
      <c r="D2762">
        <v>1369134258</v>
      </c>
      <c r="E2762" s="10">
        <f t="shared" si="87"/>
        <v>41415.461319444446</v>
      </c>
    </row>
    <row r="2763" spans="1:5" x14ac:dyDescent="0.2">
      <c r="A2763">
        <v>1357176693</v>
      </c>
      <c r="B2763" s="10">
        <f t="shared" si="86"/>
        <v>41277.063576388886</v>
      </c>
      <c r="D2763">
        <v>1354584693</v>
      </c>
      <c r="E2763" s="10">
        <f t="shared" si="87"/>
        <v>41247.063576388886</v>
      </c>
    </row>
    <row r="2764" spans="1:5" x14ac:dyDescent="0.2">
      <c r="A2764">
        <v>1332114795</v>
      </c>
      <c r="B2764" s="10">
        <f t="shared" si="86"/>
        <v>40986.995312500003</v>
      </c>
      <c r="D2764">
        <v>1326934395</v>
      </c>
      <c r="E2764" s="10">
        <f t="shared" si="87"/>
        <v>40927.036979166667</v>
      </c>
    </row>
    <row r="2765" spans="1:5" x14ac:dyDescent="0.2">
      <c r="A2765">
        <v>1369403684</v>
      </c>
      <c r="B2765" s="10">
        <f t="shared" si="86"/>
        <v>41418.579675925925</v>
      </c>
      <c r="D2765">
        <v>1365515684</v>
      </c>
      <c r="E2765" s="10">
        <f t="shared" si="87"/>
        <v>41373.579675925925</v>
      </c>
    </row>
    <row r="2766" spans="1:5" x14ac:dyDescent="0.2">
      <c r="A2766">
        <v>1338404400</v>
      </c>
      <c r="B2766" s="10">
        <f t="shared" si="86"/>
        <v>41059.791666666664</v>
      </c>
      <c r="D2766">
        <v>1335855631</v>
      </c>
      <c r="E2766" s="10">
        <f t="shared" si="87"/>
        <v>41030.292025462964</v>
      </c>
    </row>
    <row r="2767" spans="1:5" x14ac:dyDescent="0.2">
      <c r="A2767">
        <v>1351432428</v>
      </c>
      <c r="B2767" s="10">
        <f t="shared" si="86"/>
        <v>41210.579027777778</v>
      </c>
      <c r="D2767">
        <v>1350050028</v>
      </c>
      <c r="E2767" s="10">
        <f t="shared" si="87"/>
        <v>41194.579027777778</v>
      </c>
    </row>
    <row r="2768" spans="1:5" x14ac:dyDescent="0.2">
      <c r="A2768">
        <v>1313078518</v>
      </c>
      <c r="B2768" s="10">
        <f t="shared" si="86"/>
        <v>40766.668032407411</v>
      </c>
      <c r="D2768">
        <v>1310486518</v>
      </c>
      <c r="E2768" s="10">
        <f t="shared" si="87"/>
        <v>40736.668032407411</v>
      </c>
    </row>
    <row r="2769" spans="1:5" x14ac:dyDescent="0.2">
      <c r="A2769">
        <v>1439766050</v>
      </c>
      <c r="B2769" s="10">
        <f t="shared" si="86"/>
        <v>42232.958912037036</v>
      </c>
      <c r="D2769">
        <v>1434582050</v>
      </c>
      <c r="E2769" s="10">
        <f t="shared" si="87"/>
        <v>42172.958912037036</v>
      </c>
    </row>
    <row r="2770" spans="1:5" x14ac:dyDescent="0.2">
      <c r="A2770">
        <v>1333028723</v>
      </c>
      <c r="B2770" s="10">
        <f t="shared" si="86"/>
        <v>40997.573182870372</v>
      </c>
      <c r="D2770">
        <v>1330440323</v>
      </c>
      <c r="E2770" s="10">
        <f t="shared" si="87"/>
        <v>40967.614849537036</v>
      </c>
    </row>
    <row r="2771" spans="1:5" x14ac:dyDescent="0.2">
      <c r="A2771">
        <v>1401997790</v>
      </c>
      <c r="B2771" s="10">
        <f t="shared" si="86"/>
        <v>41795.826273148152</v>
      </c>
      <c r="D2771">
        <v>1397677790</v>
      </c>
      <c r="E2771" s="10">
        <f t="shared" si="87"/>
        <v>41745.826273148152</v>
      </c>
    </row>
    <row r="2772" spans="1:5" x14ac:dyDescent="0.2">
      <c r="A2772">
        <v>1395158130</v>
      </c>
      <c r="B2772" s="10">
        <f t="shared" si="86"/>
        <v>41716.663541666669</v>
      </c>
      <c r="D2772">
        <v>1392569730</v>
      </c>
      <c r="E2772" s="10">
        <f t="shared" si="87"/>
        <v>41686.705208333333</v>
      </c>
    </row>
    <row r="2773" spans="1:5" x14ac:dyDescent="0.2">
      <c r="A2773">
        <v>1359738000</v>
      </c>
      <c r="B2773" s="10">
        <f t="shared" si="86"/>
        <v>41306.708333333336</v>
      </c>
      <c r="D2773">
        <v>1355489140</v>
      </c>
      <c r="E2773" s="10">
        <f t="shared" si="87"/>
        <v>41257.531712962962</v>
      </c>
    </row>
    <row r="2774" spans="1:5" x14ac:dyDescent="0.2">
      <c r="A2774">
        <v>1381006294</v>
      </c>
      <c r="B2774" s="10">
        <f t="shared" si="86"/>
        <v>41552.869143518517</v>
      </c>
      <c r="D2774">
        <v>1379710294</v>
      </c>
      <c r="E2774" s="10">
        <f t="shared" si="87"/>
        <v>41537.869143518517</v>
      </c>
    </row>
    <row r="2775" spans="1:5" x14ac:dyDescent="0.2">
      <c r="A2775">
        <v>1461530721</v>
      </c>
      <c r="B2775" s="10">
        <f t="shared" si="86"/>
        <v>42484.86482638889</v>
      </c>
      <c r="D2775">
        <v>1460666721</v>
      </c>
      <c r="E2775" s="10">
        <f t="shared" si="87"/>
        <v>42474.86482638889</v>
      </c>
    </row>
    <row r="2776" spans="1:5" x14ac:dyDescent="0.2">
      <c r="A2776">
        <v>1362711728</v>
      </c>
      <c r="B2776" s="10">
        <f t="shared" si="86"/>
        <v>41341.126481481479</v>
      </c>
      <c r="D2776">
        <v>1360119728</v>
      </c>
      <c r="E2776" s="10">
        <f t="shared" si="87"/>
        <v>41311.126481481479</v>
      </c>
    </row>
    <row r="2777" spans="1:5" x14ac:dyDescent="0.2">
      <c r="A2777">
        <v>1323994754</v>
      </c>
      <c r="B2777" s="10">
        <f t="shared" si="86"/>
        <v>40893.013356481482</v>
      </c>
      <c r="D2777">
        <v>1321402754</v>
      </c>
      <c r="E2777" s="10">
        <f t="shared" si="87"/>
        <v>40863.013356481482</v>
      </c>
    </row>
    <row r="2778" spans="1:5" x14ac:dyDescent="0.2">
      <c r="A2778">
        <v>1434092876</v>
      </c>
      <c r="B2778" s="10">
        <f t="shared" si="86"/>
        <v>42167.297175925924</v>
      </c>
      <c r="D2778">
        <v>1431414476</v>
      </c>
      <c r="E2778" s="10">
        <f t="shared" si="87"/>
        <v>42136.297175925924</v>
      </c>
    </row>
    <row r="2779" spans="1:5" x14ac:dyDescent="0.2">
      <c r="A2779">
        <v>1437149004</v>
      </c>
      <c r="B2779" s="10">
        <f t="shared" si="86"/>
        <v>42202.669027777782</v>
      </c>
      <c r="D2779">
        <v>1434557004</v>
      </c>
      <c r="E2779" s="10">
        <f t="shared" si="87"/>
        <v>42172.669027777782</v>
      </c>
    </row>
    <row r="2780" spans="1:5" x14ac:dyDescent="0.2">
      <c r="A2780">
        <v>1409009306</v>
      </c>
      <c r="B2780" s="10">
        <f t="shared" si="86"/>
        <v>41876.978078703702</v>
      </c>
      <c r="D2780">
        <v>1406417306</v>
      </c>
      <c r="E2780" s="10">
        <f t="shared" si="87"/>
        <v>41846.978078703702</v>
      </c>
    </row>
    <row r="2781" spans="1:5" x14ac:dyDescent="0.2">
      <c r="A2781">
        <v>1448204621</v>
      </c>
      <c r="B2781" s="10">
        <f t="shared" si="86"/>
        <v>42330.627557870372</v>
      </c>
      <c r="D2781">
        <v>1445609021</v>
      </c>
      <c r="E2781" s="10">
        <f t="shared" si="87"/>
        <v>42300.585891203707</v>
      </c>
    </row>
    <row r="2782" spans="1:5" x14ac:dyDescent="0.2">
      <c r="A2782">
        <v>1489142688</v>
      </c>
      <c r="B2782" s="10">
        <f t="shared" si="86"/>
        <v>42804.447777777779</v>
      </c>
      <c r="D2782">
        <v>1486550688</v>
      </c>
      <c r="E2782" s="10">
        <f t="shared" si="87"/>
        <v>42774.447777777779</v>
      </c>
    </row>
    <row r="2783" spans="1:5" x14ac:dyDescent="0.2">
      <c r="A2783">
        <v>1423724400</v>
      </c>
      <c r="B2783" s="10">
        <f t="shared" si="86"/>
        <v>42047.291666666672</v>
      </c>
      <c r="D2783">
        <v>1421274954</v>
      </c>
      <c r="E2783" s="10">
        <f t="shared" si="87"/>
        <v>42018.94159722222</v>
      </c>
    </row>
    <row r="2784" spans="1:5" x14ac:dyDescent="0.2">
      <c r="A2784">
        <v>1424149140</v>
      </c>
      <c r="B2784" s="10">
        <f t="shared" si="86"/>
        <v>42052.207638888889</v>
      </c>
      <c r="D2784">
        <v>1421964718</v>
      </c>
      <c r="E2784" s="10">
        <f t="shared" si="87"/>
        <v>42026.924976851849</v>
      </c>
    </row>
    <row r="2785" spans="1:5" x14ac:dyDescent="0.2">
      <c r="A2785">
        <v>1429793446</v>
      </c>
      <c r="B2785" s="10">
        <f t="shared" si="86"/>
        <v>42117.535254629634</v>
      </c>
      <c r="D2785">
        <v>1428583846</v>
      </c>
      <c r="E2785" s="10">
        <f t="shared" si="87"/>
        <v>42103.535254629634</v>
      </c>
    </row>
    <row r="2786" spans="1:5" x14ac:dyDescent="0.2">
      <c r="A2786">
        <v>1414608843</v>
      </c>
      <c r="B2786" s="10">
        <f t="shared" si="86"/>
        <v>41941.787534722222</v>
      </c>
      <c r="D2786">
        <v>1412794443</v>
      </c>
      <c r="E2786" s="10">
        <f t="shared" si="87"/>
        <v>41920.787534722222</v>
      </c>
    </row>
    <row r="2787" spans="1:5" x14ac:dyDescent="0.2">
      <c r="A2787">
        <v>1470430800</v>
      </c>
      <c r="B2787" s="10">
        <f t="shared" si="86"/>
        <v>42587.875</v>
      </c>
      <c r="D2787">
        <v>1467865967</v>
      </c>
      <c r="E2787" s="10">
        <f t="shared" si="87"/>
        <v>42558.189432870371</v>
      </c>
    </row>
    <row r="2788" spans="1:5" x14ac:dyDescent="0.2">
      <c r="A2788">
        <v>1404913180</v>
      </c>
      <c r="B2788" s="10">
        <f t="shared" si="86"/>
        <v>41829.569212962961</v>
      </c>
      <c r="D2788">
        <v>1403703580</v>
      </c>
      <c r="E2788" s="10">
        <f t="shared" si="87"/>
        <v>41815.569212962961</v>
      </c>
    </row>
    <row r="2789" spans="1:5" x14ac:dyDescent="0.2">
      <c r="A2789">
        <v>1405658752</v>
      </c>
      <c r="B2789" s="10">
        <f t="shared" si="86"/>
        <v>41838.198518518519</v>
      </c>
      <c r="D2789">
        <v>1403066752</v>
      </c>
      <c r="E2789" s="10">
        <f t="shared" si="87"/>
        <v>41808.198518518519</v>
      </c>
    </row>
    <row r="2790" spans="1:5" x14ac:dyDescent="0.2">
      <c r="A2790">
        <v>1469811043</v>
      </c>
      <c r="B2790" s="10">
        <f t="shared" si="86"/>
        <v>42580.701886574076</v>
      </c>
      <c r="D2790">
        <v>1467219043</v>
      </c>
      <c r="E2790" s="10">
        <f t="shared" si="87"/>
        <v>42550.701886574076</v>
      </c>
    </row>
    <row r="2791" spans="1:5" x14ac:dyDescent="0.2">
      <c r="A2791">
        <v>1426132800</v>
      </c>
      <c r="B2791" s="10">
        <f t="shared" si="86"/>
        <v>42075.166666666672</v>
      </c>
      <c r="D2791">
        <v>1424477934</v>
      </c>
      <c r="E2791" s="10">
        <f t="shared" si="87"/>
        <v>42056.013124999998</v>
      </c>
    </row>
    <row r="2792" spans="1:5" x14ac:dyDescent="0.2">
      <c r="A2792">
        <v>1423693903</v>
      </c>
      <c r="B2792" s="10">
        <f t="shared" si="86"/>
        <v>42046.938692129625</v>
      </c>
      <c r="D2792">
        <v>1421101903</v>
      </c>
      <c r="E2792" s="10">
        <f t="shared" si="87"/>
        <v>42016.938692129625</v>
      </c>
    </row>
    <row r="2793" spans="1:5" x14ac:dyDescent="0.2">
      <c r="A2793">
        <v>1473393600</v>
      </c>
      <c r="B2793" s="10">
        <f t="shared" si="86"/>
        <v>42622.166666666672</v>
      </c>
      <c r="D2793">
        <v>1470778559</v>
      </c>
      <c r="E2793" s="10">
        <f t="shared" si="87"/>
        <v>42591.899988425925</v>
      </c>
    </row>
    <row r="2794" spans="1:5" x14ac:dyDescent="0.2">
      <c r="A2794">
        <v>1439357559</v>
      </c>
      <c r="B2794" s="10">
        <f t="shared" si="86"/>
        <v>42228.231006944443</v>
      </c>
      <c r="D2794">
        <v>1435469559</v>
      </c>
      <c r="E2794" s="10">
        <f t="shared" si="87"/>
        <v>42183.231006944443</v>
      </c>
    </row>
    <row r="2795" spans="1:5" x14ac:dyDescent="0.2">
      <c r="A2795">
        <v>1437473005</v>
      </c>
      <c r="B2795" s="10">
        <f t="shared" si="86"/>
        <v>42206.419039351851</v>
      </c>
      <c r="D2795">
        <v>1434881005</v>
      </c>
      <c r="E2795" s="10">
        <f t="shared" si="87"/>
        <v>42176.419039351851</v>
      </c>
    </row>
    <row r="2796" spans="1:5" x14ac:dyDescent="0.2">
      <c r="A2796">
        <v>1457031600</v>
      </c>
      <c r="B2796" s="10">
        <f t="shared" si="86"/>
        <v>42432.791666666672</v>
      </c>
      <c r="D2796">
        <v>1455640559</v>
      </c>
      <c r="E2796" s="10">
        <f t="shared" si="87"/>
        <v>42416.691655092596</v>
      </c>
    </row>
    <row r="2797" spans="1:5" x14ac:dyDescent="0.2">
      <c r="A2797">
        <v>1402095600</v>
      </c>
      <c r="B2797" s="10">
        <f t="shared" si="86"/>
        <v>41796.958333333336</v>
      </c>
      <c r="D2797">
        <v>1400675841</v>
      </c>
      <c r="E2797" s="10">
        <f t="shared" si="87"/>
        <v>41780.525937500002</v>
      </c>
    </row>
    <row r="2798" spans="1:5" x14ac:dyDescent="0.2">
      <c r="A2798">
        <v>1404564028</v>
      </c>
      <c r="B2798" s="10">
        <f t="shared" si="86"/>
        <v>41825.528101851851</v>
      </c>
      <c r="D2798">
        <v>1401972028</v>
      </c>
      <c r="E2798" s="10">
        <f t="shared" si="87"/>
        <v>41795.528101851851</v>
      </c>
    </row>
    <row r="2799" spans="1:5" x14ac:dyDescent="0.2">
      <c r="A2799">
        <v>1404858840</v>
      </c>
      <c r="B2799" s="10">
        <f t="shared" si="86"/>
        <v>41828.94027777778</v>
      </c>
      <c r="D2799">
        <v>1402266840</v>
      </c>
      <c r="E2799" s="10">
        <f t="shared" si="87"/>
        <v>41798.94027777778</v>
      </c>
    </row>
    <row r="2800" spans="1:5" x14ac:dyDescent="0.2">
      <c r="A2800">
        <v>1438358400</v>
      </c>
      <c r="B2800" s="10">
        <f t="shared" si="86"/>
        <v>42216.666666666672</v>
      </c>
      <c r="D2800">
        <v>1437063121</v>
      </c>
      <c r="E2800" s="10">
        <f t="shared" si="87"/>
        <v>42201.675011574072</v>
      </c>
    </row>
    <row r="2801" spans="1:5" x14ac:dyDescent="0.2">
      <c r="A2801">
        <v>1466179200</v>
      </c>
      <c r="B2801" s="10">
        <f t="shared" si="86"/>
        <v>42538.666666666672</v>
      </c>
      <c r="D2801">
        <v>1463466070</v>
      </c>
      <c r="E2801" s="10">
        <f t="shared" si="87"/>
        <v>42507.264699074076</v>
      </c>
    </row>
    <row r="2802" spans="1:5" x14ac:dyDescent="0.2">
      <c r="A2802">
        <v>1420377366</v>
      </c>
      <c r="B2802" s="10">
        <f t="shared" si="86"/>
        <v>42008.552847222221</v>
      </c>
      <c r="D2802">
        <v>1415193366</v>
      </c>
      <c r="E2802" s="10">
        <f t="shared" si="87"/>
        <v>41948.552847222221</v>
      </c>
    </row>
    <row r="2803" spans="1:5" x14ac:dyDescent="0.2">
      <c r="A2803">
        <v>1412938800</v>
      </c>
      <c r="B2803" s="10">
        <f t="shared" si="86"/>
        <v>41922.458333333336</v>
      </c>
      <c r="D2803">
        <v>1411019409</v>
      </c>
      <c r="E2803" s="10">
        <f t="shared" si="87"/>
        <v>41900.243159722224</v>
      </c>
    </row>
    <row r="2804" spans="1:5" x14ac:dyDescent="0.2">
      <c r="A2804">
        <v>1438875107</v>
      </c>
      <c r="B2804" s="10">
        <f t="shared" si="86"/>
        <v>42222.64707175926</v>
      </c>
      <c r="D2804">
        <v>1436283107</v>
      </c>
      <c r="E2804" s="10">
        <f t="shared" si="87"/>
        <v>42192.64707175926</v>
      </c>
    </row>
    <row r="2805" spans="1:5" x14ac:dyDescent="0.2">
      <c r="A2805">
        <v>1437004800</v>
      </c>
      <c r="B2805" s="10">
        <f t="shared" si="86"/>
        <v>42201</v>
      </c>
      <c r="D2805">
        <v>1433295276</v>
      </c>
      <c r="E2805" s="10">
        <f t="shared" si="87"/>
        <v>42158.065694444449</v>
      </c>
    </row>
    <row r="2806" spans="1:5" x14ac:dyDescent="0.2">
      <c r="A2806">
        <v>1411987990</v>
      </c>
      <c r="B2806" s="10">
        <f t="shared" si="86"/>
        <v>41911.453587962962</v>
      </c>
      <c r="D2806">
        <v>1409395990</v>
      </c>
      <c r="E2806" s="10">
        <f t="shared" si="87"/>
        <v>41881.453587962962</v>
      </c>
    </row>
    <row r="2807" spans="1:5" x14ac:dyDescent="0.2">
      <c r="A2807">
        <v>1440245273</v>
      </c>
      <c r="B2807" s="10">
        <f t="shared" si="86"/>
        <v>42238.505474537036</v>
      </c>
      <c r="D2807">
        <v>1438085273</v>
      </c>
      <c r="E2807" s="10">
        <f t="shared" si="87"/>
        <v>42213.505474537036</v>
      </c>
    </row>
    <row r="2808" spans="1:5" x14ac:dyDescent="0.2">
      <c r="A2808">
        <v>1438772400</v>
      </c>
      <c r="B2808" s="10">
        <f t="shared" si="86"/>
        <v>42221.458333333328</v>
      </c>
      <c r="D2808">
        <v>1435645490</v>
      </c>
      <c r="E2808" s="10">
        <f t="shared" si="87"/>
        <v>42185.267245370371</v>
      </c>
    </row>
    <row r="2809" spans="1:5" x14ac:dyDescent="0.2">
      <c r="A2809">
        <v>1435611438</v>
      </c>
      <c r="B2809" s="10">
        <f t="shared" si="86"/>
        <v>42184.873124999998</v>
      </c>
      <c r="D2809">
        <v>1433019438</v>
      </c>
      <c r="E2809" s="10">
        <f t="shared" si="87"/>
        <v>42154.873124999998</v>
      </c>
    </row>
    <row r="2810" spans="1:5" x14ac:dyDescent="0.2">
      <c r="A2810">
        <v>1440274735</v>
      </c>
      <c r="B2810" s="10">
        <f t="shared" si="86"/>
        <v>42238.84646990741</v>
      </c>
      <c r="D2810">
        <v>1437682735</v>
      </c>
      <c r="E2810" s="10">
        <f t="shared" si="87"/>
        <v>42208.84646990741</v>
      </c>
    </row>
    <row r="2811" spans="1:5" x14ac:dyDescent="0.2">
      <c r="A2811">
        <v>1459348740</v>
      </c>
      <c r="B2811" s="10">
        <f t="shared" si="86"/>
        <v>42459.610416666663</v>
      </c>
      <c r="D2811">
        <v>1458647725</v>
      </c>
      <c r="E2811" s="10">
        <f t="shared" si="87"/>
        <v>42451.496817129635</v>
      </c>
    </row>
    <row r="2812" spans="1:5" x14ac:dyDescent="0.2">
      <c r="A2812">
        <v>1401595140</v>
      </c>
      <c r="B2812" s="10">
        <f t="shared" si="86"/>
        <v>41791.165972222225</v>
      </c>
      <c r="D2812">
        <v>1398828064</v>
      </c>
      <c r="E2812" s="10">
        <f t="shared" si="87"/>
        <v>41759.13962962963</v>
      </c>
    </row>
    <row r="2813" spans="1:5" x14ac:dyDescent="0.2">
      <c r="A2813">
        <v>1424692503</v>
      </c>
      <c r="B2813" s="10">
        <f t="shared" si="86"/>
        <v>42058.496562500004</v>
      </c>
      <c r="D2813">
        <v>1422100503</v>
      </c>
      <c r="E2813" s="10">
        <f t="shared" si="87"/>
        <v>42028.496562500004</v>
      </c>
    </row>
    <row r="2814" spans="1:5" x14ac:dyDescent="0.2">
      <c r="A2814">
        <v>1428292800</v>
      </c>
      <c r="B2814" s="10">
        <f t="shared" si="86"/>
        <v>42100.166666666672</v>
      </c>
      <c r="D2814">
        <v>1424368298</v>
      </c>
      <c r="E2814" s="10">
        <f t="shared" si="87"/>
        <v>42054.74418981481</v>
      </c>
    </row>
    <row r="2815" spans="1:5" x14ac:dyDescent="0.2">
      <c r="A2815">
        <v>1481737761</v>
      </c>
      <c r="B2815" s="10">
        <f t="shared" si="86"/>
        <v>42718.742604166662</v>
      </c>
      <c r="D2815">
        <v>1479577761</v>
      </c>
      <c r="E2815" s="10">
        <f t="shared" si="87"/>
        <v>42693.742604166662</v>
      </c>
    </row>
    <row r="2816" spans="1:5" x14ac:dyDescent="0.2">
      <c r="A2816">
        <v>1431164115</v>
      </c>
      <c r="B2816" s="10">
        <f t="shared" si="86"/>
        <v>42133.399479166663</v>
      </c>
      <c r="D2816">
        <v>1428572115</v>
      </c>
      <c r="E2816" s="10">
        <f t="shared" si="87"/>
        <v>42103.399479166663</v>
      </c>
    </row>
    <row r="2817" spans="1:5" x14ac:dyDescent="0.2">
      <c r="A2817">
        <v>1470595109</v>
      </c>
      <c r="B2817" s="10">
        <f t="shared" si="86"/>
        <v>42589.776724537034</v>
      </c>
      <c r="D2817">
        <v>1468003109</v>
      </c>
      <c r="E2817" s="10">
        <f t="shared" si="87"/>
        <v>42559.776724537034</v>
      </c>
    </row>
    <row r="2818" spans="1:5" x14ac:dyDescent="0.2">
      <c r="A2818">
        <v>1438531200</v>
      </c>
      <c r="B2818" s="10">
        <f t="shared" si="86"/>
        <v>42218.666666666672</v>
      </c>
      <c r="D2818">
        <v>1435921992</v>
      </c>
      <c r="E2818" s="10">
        <f t="shared" si="87"/>
        <v>42188.467499999999</v>
      </c>
    </row>
    <row r="2819" spans="1:5" x14ac:dyDescent="0.2">
      <c r="A2819">
        <v>1425136462</v>
      </c>
      <c r="B2819" s="10">
        <f t="shared" ref="B2819:B2882" si="88">(A2819/86400)+25569</f>
        <v>42063.634976851856</v>
      </c>
      <c r="D2819">
        <v>1421680462</v>
      </c>
      <c r="E2819" s="10">
        <f t="shared" ref="E2819:E2882" si="89">(D2819/86400) + 25569</f>
        <v>42023.634976851856</v>
      </c>
    </row>
    <row r="2820" spans="1:5" x14ac:dyDescent="0.2">
      <c r="A2820">
        <v>1443018086</v>
      </c>
      <c r="B2820" s="10">
        <f t="shared" si="88"/>
        <v>42270.598217592589</v>
      </c>
      <c r="D2820">
        <v>1441290086</v>
      </c>
      <c r="E2820" s="10">
        <f t="shared" si="89"/>
        <v>42250.598217592589</v>
      </c>
    </row>
    <row r="2821" spans="1:5" x14ac:dyDescent="0.2">
      <c r="A2821">
        <v>1434285409</v>
      </c>
      <c r="B2821" s="10">
        <f t="shared" si="88"/>
        <v>42169.525567129633</v>
      </c>
      <c r="D2821">
        <v>1431693409</v>
      </c>
      <c r="E2821" s="10">
        <f t="shared" si="89"/>
        <v>42139.525567129633</v>
      </c>
    </row>
    <row r="2822" spans="1:5" x14ac:dyDescent="0.2">
      <c r="A2822">
        <v>1456444800</v>
      </c>
      <c r="B2822" s="10">
        <f t="shared" si="88"/>
        <v>42426</v>
      </c>
      <c r="D2822">
        <v>1454337589</v>
      </c>
      <c r="E2822" s="10">
        <f t="shared" si="89"/>
        <v>42401.610983796301</v>
      </c>
    </row>
    <row r="2823" spans="1:5" x14ac:dyDescent="0.2">
      <c r="A2823">
        <v>1411510135</v>
      </c>
      <c r="B2823" s="10">
        <f t="shared" si="88"/>
        <v>41905.922858796301</v>
      </c>
      <c r="D2823">
        <v>1408918135</v>
      </c>
      <c r="E2823" s="10">
        <f t="shared" si="89"/>
        <v>41875.922858796301</v>
      </c>
    </row>
    <row r="2824" spans="1:5" x14ac:dyDescent="0.2">
      <c r="A2824">
        <v>1427469892</v>
      </c>
      <c r="B2824" s="10">
        <f t="shared" si="88"/>
        <v>42090.642268518517</v>
      </c>
      <c r="D2824">
        <v>1424881492</v>
      </c>
      <c r="E2824" s="10">
        <f t="shared" si="89"/>
        <v>42060.683935185181</v>
      </c>
    </row>
    <row r="2825" spans="1:5" x14ac:dyDescent="0.2">
      <c r="A2825">
        <v>1427842740</v>
      </c>
      <c r="B2825" s="10">
        <f t="shared" si="88"/>
        <v>42094.957638888889</v>
      </c>
      <c r="D2825">
        <v>1425428206</v>
      </c>
      <c r="E2825" s="10">
        <f t="shared" si="89"/>
        <v>42067.011643518519</v>
      </c>
    </row>
    <row r="2826" spans="1:5" x14ac:dyDescent="0.2">
      <c r="A2826">
        <v>1434159780</v>
      </c>
      <c r="B2826" s="10">
        <f t="shared" si="88"/>
        <v>42168.071527777778</v>
      </c>
      <c r="D2826">
        <v>1431412196</v>
      </c>
      <c r="E2826" s="10">
        <f t="shared" si="89"/>
        <v>42136.270787037036</v>
      </c>
    </row>
    <row r="2827" spans="1:5" x14ac:dyDescent="0.2">
      <c r="A2827">
        <v>1449255686</v>
      </c>
      <c r="B2827" s="10">
        <f t="shared" si="88"/>
        <v>42342.792662037042</v>
      </c>
      <c r="D2827">
        <v>1446663686</v>
      </c>
      <c r="E2827" s="10">
        <f t="shared" si="89"/>
        <v>42312.792662037042</v>
      </c>
    </row>
    <row r="2828" spans="1:5" x14ac:dyDescent="0.2">
      <c r="A2828">
        <v>1436511600</v>
      </c>
      <c r="B2828" s="10">
        <f t="shared" si="88"/>
        <v>42195.291666666672</v>
      </c>
      <c r="D2828">
        <v>1434415812</v>
      </c>
      <c r="E2828" s="10">
        <f t="shared" si="89"/>
        <v>42171.034861111111</v>
      </c>
    </row>
    <row r="2829" spans="1:5" x14ac:dyDescent="0.2">
      <c r="A2829">
        <v>1464971400</v>
      </c>
      <c r="B2829" s="10">
        <f t="shared" si="88"/>
        <v>42524.6875</v>
      </c>
      <c r="D2829">
        <v>1462379066</v>
      </c>
      <c r="E2829" s="10">
        <f t="shared" si="89"/>
        <v>42494.683634259258</v>
      </c>
    </row>
    <row r="2830" spans="1:5" x14ac:dyDescent="0.2">
      <c r="A2830">
        <v>1443826800</v>
      </c>
      <c r="B2830" s="10">
        <f t="shared" si="88"/>
        <v>42279.958333333328</v>
      </c>
      <c r="D2830">
        <v>1441606869</v>
      </c>
      <c r="E2830" s="10">
        <f t="shared" si="89"/>
        <v>42254.264687499999</v>
      </c>
    </row>
    <row r="2831" spans="1:5" x14ac:dyDescent="0.2">
      <c r="A2831">
        <v>1464863118</v>
      </c>
      <c r="B2831" s="10">
        <f t="shared" si="88"/>
        <v>42523.434236111112</v>
      </c>
      <c r="D2831">
        <v>1462443918</v>
      </c>
      <c r="E2831" s="10">
        <f t="shared" si="89"/>
        <v>42495.434236111112</v>
      </c>
    </row>
    <row r="2832" spans="1:5" x14ac:dyDescent="0.2">
      <c r="A2832">
        <v>1399867140</v>
      </c>
      <c r="B2832" s="10">
        <f t="shared" si="88"/>
        <v>41771.165972222225</v>
      </c>
      <c r="D2832">
        <v>1398802148</v>
      </c>
      <c r="E2832" s="10">
        <f t="shared" si="89"/>
        <v>41758.839675925927</v>
      </c>
    </row>
    <row r="2833" spans="1:5" x14ac:dyDescent="0.2">
      <c r="A2833">
        <v>1437076070</v>
      </c>
      <c r="B2833" s="10">
        <f t="shared" si="88"/>
        <v>42201.824884259258</v>
      </c>
      <c r="D2833">
        <v>1434484070</v>
      </c>
      <c r="E2833" s="10">
        <f t="shared" si="89"/>
        <v>42171.824884259258</v>
      </c>
    </row>
    <row r="2834" spans="1:5" x14ac:dyDescent="0.2">
      <c r="A2834">
        <v>1416780000</v>
      </c>
      <c r="B2834" s="10">
        <f t="shared" si="88"/>
        <v>41966.916666666672</v>
      </c>
      <c r="D2834">
        <v>1414342894</v>
      </c>
      <c r="E2834" s="10">
        <f t="shared" si="89"/>
        <v>41938.709421296298</v>
      </c>
    </row>
    <row r="2835" spans="1:5" x14ac:dyDescent="0.2">
      <c r="A2835">
        <v>1444528800</v>
      </c>
      <c r="B2835" s="10">
        <f t="shared" si="88"/>
        <v>42288.083333333328</v>
      </c>
      <c r="D2835">
        <v>1442804633</v>
      </c>
      <c r="E2835" s="10">
        <f t="shared" si="89"/>
        <v>42268.127696759257</v>
      </c>
    </row>
    <row r="2836" spans="1:5" x14ac:dyDescent="0.2">
      <c r="A2836">
        <v>1422658930</v>
      </c>
      <c r="B2836" s="10">
        <f t="shared" si="88"/>
        <v>42034.959837962961</v>
      </c>
      <c r="D2836">
        <v>1421362930</v>
      </c>
      <c r="E2836" s="10">
        <f t="shared" si="89"/>
        <v>42019.959837962961</v>
      </c>
    </row>
    <row r="2837" spans="1:5" x14ac:dyDescent="0.2">
      <c r="A2837">
        <v>1449273600</v>
      </c>
      <c r="B2837" s="10">
        <f t="shared" si="88"/>
        <v>42343</v>
      </c>
      <c r="D2837">
        <v>1446742417</v>
      </c>
      <c r="E2837" s="10">
        <f t="shared" si="89"/>
        <v>42313.703900462962</v>
      </c>
    </row>
    <row r="2838" spans="1:5" x14ac:dyDescent="0.2">
      <c r="A2838">
        <v>1487393940</v>
      </c>
      <c r="B2838" s="10">
        <f t="shared" si="88"/>
        <v>42784.207638888889</v>
      </c>
      <c r="D2838">
        <v>1484115418</v>
      </c>
      <c r="E2838" s="10">
        <f t="shared" si="89"/>
        <v>42746.261782407411</v>
      </c>
    </row>
    <row r="2839" spans="1:5" x14ac:dyDescent="0.2">
      <c r="A2839">
        <v>1449701284</v>
      </c>
      <c r="B2839" s="10">
        <f t="shared" si="88"/>
        <v>42347.950046296297</v>
      </c>
      <c r="D2839">
        <v>1446241684</v>
      </c>
      <c r="E2839" s="10">
        <f t="shared" si="89"/>
        <v>42307.908379629633</v>
      </c>
    </row>
    <row r="2840" spans="1:5" x14ac:dyDescent="0.2">
      <c r="A2840">
        <v>1407967200</v>
      </c>
      <c r="B2840" s="10">
        <f t="shared" si="88"/>
        <v>41864.916666666664</v>
      </c>
      <c r="D2840">
        <v>1406039696</v>
      </c>
      <c r="E2840" s="10">
        <f t="shared" si="89"/>
        <v>41842.607592592591</v>
      </c>
    </row>
    <row r="2841" spans="1:5" x14ac:dyDescent="0.2">
      <c r="A2841">
        <v>1408942740</v>
      </c>
      <c r="B2841" s="10">
        <f t="shared" si="88"/>
        <v>41876.207638888889</v>
      </c>
      <c r="D2841">
        <v>1406958354</v>
      </c>
      <c r="E2841" s="10">
        <f t="shared" si="89"/>
        <v>41853.240208333329</v>
      </c>
    </row>
    <row r="2842" spans="1:5" x14ac:dyDescent="0.2">
      <c r="A2842">
        <v>1426698000</v>
      </c>
      <c r="B2842" s="10">
        <f t="shared" si="88"/>
        <v>42081.708333333328</v>
      </c>
      <c r="D2842">
        <v>1424825479</v>
      </c>
      <c r="E2842" s="10">
        <f t="shared" si="89"/>
        <v>42060.035636574074</v>
      </c>
    </row>
    <row r="2843" spans="1:5" x14ac:dyDescent="0.2">
      <c r="A2843">
        <v>1450032297</v>
      </c>
      <c r="B2843" s="10">
        <f t="shared" si="88"/>
        <v>42351.781215277777</v>
      </c>
      <c r="D2843">
        <v>1444844697</v>
      </c>
      <c r="E2843" s="10">
        <f t="shared" si="89"/>
        <v>42291.739548611113</v>
      </c>
    </row>
    <row r="2844" spans="1:5" x14ac:dyDescent="0.2">
      <c r="A2844">
        <v>1403348400</v>
      </c>
      <c r="B2844" s="10">
        <f t="shared" si="88"/>
        <v>41811.458333333336</v>
      </c>
      <c r="D2844">
        <v>1401058295</v>
      </c>
      <c r="E2844" s="10">
        <f t="shared" si="89"/>
        <v>41784.95248842593</v>
      </c>
    </row>
    <row r="2845" spans="1:5" x14ac:dyDescent="0.2">
      <c r="A2845">
        <v>1465790400</v>
      </c>
      <c r="B2845" s="10">
        <f t="shared" si="88"/>
        <v>42534.166666666672</v>
      </c>
      <c r="D2845">
        <v>1462210950</v>
      </c>
      <c r="E2845" s="10">
        <f t="shared" si="89"/>
        <v>42492.737847222219</v>
      </c>
    </row>
    <row r="2846" spans="1:5" x14ac:dyDescent="0.2">
      <c r="A2846">
        <v>1483535180</v>
      </c>
      <c r="B2846" s="10">
        <f t="shared" si="88"/>
        <v>42739.546064814815</v>
      </c>
      <c r="D2846">
        <v>1480943180</v>
      </c>
      <c r="E2846" s="10">
        <f t="shared" si="89"/>
        <v>42709.546064814815</v>
      </c>
    </row>
    <row r="2847" spans="1:5" x14ac:dyDescent="0.2">
      <c r="A2847">
        <v>1433723033</v>
      </c>
      <c r="B2847" s="10">
        <f t="shared" si="88"/>
        <v>42163.016585648147</v>
      </c>
      <c r="D2847">
        <v>1428539033</v>
      </c>
      <c r="E2847" s="10">
        <f t="shared" si="89"/>
        <v>42103.016585648147</v>
      </c>
    </row>
    <row r="2848" spans="1:5" x14ac:dyDescent="0.2">
      <c r="A2848">
        <v>1432917394</v>
      </c>
      <c r="B2848" s="10">
        <f t="shared" si="88"/>
        <v>42153.692060185189</v>
      </c>
      <c r="D2848">
        <v>1429029394</v>
      </c>
      <c r="E2848" s="10">
        <f t="shared" si="89"/>
        <v>42108.692060185189</v>
      </c>
    </row>
    <row r="2849" spans="1:5" x14ac:dyDescent="0.2">
      <c r="A2849">
        <v>1464031265</v>
      </c>
      <c r="B2849" s="10">
        <f t="shared" si="88"/>
        <v>42513.806307870371</v>
      </c>
      <c r="D2849">
        <v>1458847265</v>
      </c>
      <c r="E2849" s="10">
        <f t="shared" si="89"/>
        <v>42453.806307870371</v>
      </c>
    </row>
    <row r="2850" spans="1:5" x14ac:dyDescent="0.2">
      <c r="A2850">
        <v>1432913659</v>
      </c>
      <c r="B2850" s="10">
        <f t="shared" si="88"/>
        <v>42153.648831018523</v>
      </c>
      <c r="D2850">
        <v>1430321659</v>
      </c>
      <c r="E2850" s="10">
        <f t="shared" si="89"/>
        <v>42123.648831018523</v>
      </c>
    </row>
    <row r="2851" spans="1:5" x14ac:dyDescent="0.2">
      <c r="A2851">
        <v>1461406600</v>
      </c>
      <c r="B2851" s="10">
        <f t="shared" si="88"/>
        <v>42483.428240740745</v>
      </c>
      <c r="D2851">
        <v>1458814600</v>
      </c>
      <c r="E2851" s="10">
        <f t="shared" si="89"/>
        <v>42453.428240740745</v>
      </c>
    </row>
    <row r="2852" spans="1:5" x14ac:dyDescent="0.2">
      <c r="A2852">
        <v>1409962211</v>
      </c>
      <c r="B2852" s="10">
        <f t="shared" si="88"/>
        <v>41888.007071759261</v>
      </c>
      <c r="D2852">
        <v>1407370211</v>
      </c>
      <c r="E2852" s="10">
        <f t="shared" si="89"/>
        <v>41858.007071759261</v>
      </c>
    </row>
    <row r="2853" spans="1:5" x14ac:dyDescent="0.2">
      <c r="A2853">
        <v>1454109420</v>
      </c>
      <c r="B2853" s="10">
        <f t="shared" si="88"/>
        <v>42398.970138888893</v>
      </c>
      <c r="D2853">
        <v>1453334629</v>
      </c>
      <c r="E2853" s="10">
        <f t="shared" si="89"/>
        <v>42390.002650462964</v>
      </c>
    </row>
    <row r="2854" spans="1:5" x14ac:dyDescent="0.2">
      <c r="A2854">
        <v>1403312703</v>
      </c>
      <c r="B2854" s="10">
        <f t="shared" si="88"/>
        <v>41811.045173611114</v>
      </c>
      <c r="D2854">
        <v>1400720703</v>
      </c>
      <c r="E2854" s="10">
        <f t="shared" si="89"/>
        <v>41781.045173611114</v>
      </c>
    </row>
    <row r="2855" spans="1:5" x14ac:dyDescent="0.2">
      <c r="A2855">
        <v>1410669297</v>
      </c>
      <c r="B2855" s="10">
        <f t="shared" si="88"/>
        <v>41896.190937499996</v>
      </c>
      <c r="D2855">
        <v>1405485297</v>
      </c>
      <c r="E2855" s="10">
        <f t="shared" si="89"/>
        <v>41836.190937499996</v>
      </c>
    </row>
    <row r="2856" spans="1:5" x14ac:dyDescent="0.2">
      <c r="A2856">
        <v>1431018719</v>
      </c>
      <c r="B2856" s="10">
        <f t="shared" si="88"/>
        <v>42131.71665509259</v>
      </c>
      <c r="D2856">
        <v>1429290719</v>
      </c>
      <c r="E2856" s="10">
        <f t="shared" si="89"/>
        <v>42111.71665509259</v>
      </c>
    </row>
    <row r="2857" spans="1:5" x14ac:dyDescent="0.2">
      <c r="A2857">
        <v>1454110440</v>
      </c>
      <c r="B2857" s="10">
        <f t="shared" si="88"/>
        <v>42398.981944444444</v>
      </c>
      <c r="D2857">
        <v>1451607071</v>
      </c>
      <c r="E2857" s="10">
        <f t="shared" si="89"/>
        <v>42370.007766203707</v>
      </c>
    </row>
    <row r="2858" spans="1:5" x14ac:dyDescent="0.2">
      <c r="A2858">
        <v>1439069640</v>
      </c>
      <c r="B2858" s="10">
        <f t="shared" si="88"/>
        <v>42224.898611111115</v>
      </c>
      <c r="D2858">
        <v>1433897647</v>
      </c>
      <c r="E2858" s="10">
        <f t="shared" si="89"/>
        <v>42165.037581018521</v>
      </c>
    </row>
    <row r="2859" spans="1:5" x14ac:dyDescent="0.2">
      <c r="A2859">
        <v>1487613600</v>
      </c>
      <c r="B2859" s="10">
        <f t="shared" si="88"/>
        <v>42786.75</v>
      </c>
      <c r="D2859">
        <v>1482444295</v>
      </c>
      <c r="E2859" s="10">
        <f t="shared" si="89"/>
        <v>42726.920081018514</v>
      </c>
    </row>
    <row r="2860" spans="1:5" x14ac:dyDescent="0.2">
      <c r="A2860">
        <v>1417778880</v>
      </c>
      <c r="B2860" s="10">
        <f t="shared" si="88"/>
        <v>41978.477777777778</v>
      </c>
      <c r="D2860">
        <v>1415711095</v>
      </c>
      <c r="E2860" s="10">
        <f t="shared" si="89"/>
        <v>41954.545081018514</v>
      </c>
    </row>
    <row r="2861" spans="1:5" x14ac:dyDescent="0.2">
      <c r="A2861">
        <v>1444984904</v>
      </c>
      <c r="B2861" s="10">
        <f t="shared" si="88"/>
        <v>42293.362314814818</v>
      </c>
      <c r="D2861">
        <v>1439800904</v>
      </c>
      <c r="E2861" s="10">
        <f t="shared" si="89"/>
        <v>42233.362314814818</v>
      </c>
    </row>
    <row r="2862" spans="1:5" x14ac:dyDescent="0.2">
      <c r="A2862">
        <v>1466363576</v>
      </c>
      <c r="B2862" s="10">
        <f t="shared" si="88"/>
        <v>42540.80064814815</v>
      </c>
      <c r="D2862">
        <v>1461179576</v>
      </c>
      <c r="E2862" s="10">
        <f t="shared" si="89"/>
        <v>42480.80064814815</v>
      </c>
    </row>
    <row r="2863" spans="1:5" x14ac:dyDescent="0.2">
      <c r="A2863">
        <v>1443103848</v>
      </c>
      <c r="B2863" s="10">
        <f t="shared" si="88"/>
        <v>42271.590833333335</v>
      </c>
      <c r="D2863">
        <v>1441894248</v>
      </c>
      <c r="E2863" s="10">
        <f t="shared" si="89"/>
        <v>42257.590833333335</v>
      </c>
    </row>
    <row r="2864" spans="1:5" x14ac:dyDescent="0.2">
      <c r="A2864">
        <v>1403636229</v>
      </c>
      <c r="B2864" s="10">
        <f t="shared" si="88"/>
        <v>41814.789687500001</v>
      </c>
      <c r="D2864">
        <v>1401044229</v>
      </c>
      <c r="E2864" s="10">
        <f t="shared" si="89"/>
        <v>41784.789687500001</v>
      </c>
    </row>
    <row r="2865" spans="1:5" x14ac:dyDescent="0.2">
      <c r="A2865">
        <v>1410279123</v>
      </c>
      <c r="B2865" s="10">
        <f t="shared" si="88"/>
        <v>41891.675034722226</v>
      </c>
      <c r="D2865">
        <v>1405095123</v>
      </c>
      <c r="E2865" s="10">
        <f t="shared" si="89"/>
        <v>41831.675034722226</v>
      </c>
    </row>
    <row r="2866" spans="1:5" x14ac:dyDescent="0.2">
      <c r="A2866">
        <v>1437139080</v>
      </c>
      <c r="B2866" s="10">
        <f t="shared" si="88"/>
        <v>42202.554166666669</v>
      </c>
      <c r="D2866">
        <v>1434552207</v>
      </c>
      <c r="E2866" s="10">
        <f t="shared" si="89"/>
        <v>42172.613506944443</v>
      </c>
    </row>
    <row r="2867" spans="1:5" x14ac:dyDescent="0.2">
      <c r="A2867">
        <v>1420512259</v>
      </c>
      <c r="B2867" s="10">
        <f t="shared" si="88"/>
        <v>42010.114108796297</v>
      </c>
      <c r="D2867">
        <v>1415328259</v>
      </c>
      <c r="E2867" s="10">
        <f t="shared" si="89"/>
        <v>41950.114108796297</v>
      </c>
    </row>
    <row r="2868" spans="1:5" x14ac:dyDescent="0.2">
      <c r="A2868">
        <v>1476482400</v>
      </c>
      <c r="B2868" s="10">
        <f t="shared" si="88"/>
        <v>42657.916666666672</v>
      </c>
      <c r="D2868">
        <v>1473893721</v>
      </c>
      <c r="E2868" s="10">
        <f t="shared" si="89"/>
        <v>42627.955104166671</v>
      </c>
    </row>
    <row r="2869" spans="1:5" x14ac:dyDescent="0.2">
      <c r="A2869">
        <v>1467604800</v>
      </c>
      <c r="B2869" s="10">
        <f t="shared" si="88"/>
        <v>42555.166666666672</v>
      </c>
      <c r="D2869">
        <v>1465533672</v>
      </c>
      <c r="E2869" s="10">
        <f t="shared" si="89"/>
        <v>42531.195277777777</v>
      </c>
    </row>
    <row r="2870" spans="1:5" x14ac:dyDescent="0.2">
      <c r="A2870">
        <v>1475697054</v>
      </c>
      <c r="B2870" s="10">
        <f t="shared" si="88"/>
        <v>42648.827013888891</v>
      </c>
      <c r="D2870">
        <v>1473105054</v>
      </c>
      <c r="E2870" s="10">
        <f t="shared" si="89"/>
        <v>42618.827013888891</v>
      </c>
    </row>
    <row r="2871" spans="1:5" x14ac:dyDescent="0.2">
      <c r="A2871">
        <v>1468937681</v>
      </c>
      <c r="B2871" s="10">
        <f t="shared" si="88"/>
        <v>42570.593530092592</v>
      </c>
      <c r="D2871">
        <v>1466345681</v>
      </c>
      <c r="E2871" s="10">
        <f t="shared" si="89"/>
        <v>42540.593530092592</v>
      </c>
    </row>
    <row r="2872" spans="1:5" x14ac:dyDescent="0.2">
      <c r="A2872">
        <v>1400301165</v>
      </c>
      <c r="B2872" s="10">
        <f t="shared" si="88"/>
        <v>41776.189409722225</v>
      </c>
      <c r="D2872">
        <v>1397709165</v>
      </c>
      <c r="E2872" s="10">
        <f t="shared" si="89"/>
        <v>41746.189409722225</v>
      </c>
    </row>
    <row r="2873" spans="1:5" x14ac:dyDescent="0.2">
      <c r="A2873">
        <v>1419183813</v>
      </c>
      <c r="B2873" s="10">
        <f t="shared" si="88"/>
        <v>41994.738576388889</v>
      </c>
      <c r="D2873">
        <v>1417455813</v>
      </c>
      <c r="E2873" s="10">
        <f t="shared" si="89"/>
        <v>41974.738576388889</v>
      </c>
    </row>
    <row r="2874" spans="1:5" x14ac:dyDescent="0.2">
      <c r="A2874">
        <v>1434768438</v>
      </c>
      <c r="B2874" s="10">
        <f t="shared" si="88"/>
        <v>42175.11618055556</v>
      </c>
      <c r="D2874">
        <v>1429584438</v>
      </c>
      <c r="E2874" s="10">
        <f t="shared" si="89"/>
        <v>42115.11618055556</v>
      </c>
    </row>
    <row r="2875" spans="1:5" x14ac:dyDescent="0.2">
      <c r="A2875">
        <v>1422473831</v>
      </c>
      <c r="B2875" s="10">
        <f t="shared" si="88"/>
        <v>42032.817488425921</v>
      </c>
      <c r="D2875">
        <v>1419881831</v>
      </c>
      <c r="E2875" s="10">
        <f t="shared" si="89"/>
        <v>42002.817488425921</v>
      </c>
    </row>
    <row r="2876" spans="1:5" x14ac:dyDescent="0.2">
      <c r="A2876">
        <v>1484684186</v>
      </c>
      <c r="B2876" s="10">
        <f t="shared" si="88"/>
        <v>42752.84474537037</v>
      </c>
      <c r="D2876">
        <v>1482092186</v>
      </c>
      <c r="E2876" s="10">
        <f t="shared" si="89"/>
        <v>42722.84474537037</v>
      </c>
    </row>
    <row r="2877" spans="1:5" x14ac:dyDescent="0.2">
      <c r="A2877">
        <v>1462417493</v>
      </c>
      <c r="B2877" s="10">
        <f t="shared" si="88"/>
        <v>42495.128391203703</v>
      </c>
      <c r="D2877">
        <v>1459825493</v>
      </c>
      <c r="E2877" s="10">
        <f t="shared" si="89"/>
        <v>42465.128391203703</v>
      </c>
    </row>
    <row r="2878" spans="1:5" x14ac:dyDescent="0.2">
      <c r="A2878">
        <v>1437069079</v>
      </c>
      <c r="B2878" s="10">
        <f t="shared" si="88"/>
        <v>42201.743969907402</v>
      </c>
      <c r="D2878">
        <v>1434477079</v>
      </c>
      <c r="E2878" s="10">
        <f t="shared" si="89"/>
        <v>42171.743969907402</v>
      </c>
    </row>
    <row r="2879" spans="1:5" x14ac:dyDescent="0.2">
      <c r="A2879">
        <v>1480525200</v>
      </c>
      <c r="B2879" s="10">
        <f t="shared" si="88"/>
        <v>42704.708333333328</v>
      </c>
      <c r="D2879">
        <v>1477781724</v>
      </c>
      <c r="E2879" s="10">
        <f t="shared" si="89"/>
        <v>42672.955138888894</v>
      </c>
    </row>
    <row r="2880" spans="1:5" x14ac:dyDescent="0.2">
      <c r="A2880">
        <v>1435934795</v>
      </c>
      <c r="B2880" s="10">
        <f t="shared" si="88"/>
        <v>42188.615682870368</v>
      </c>
      <c r="D2880">
        <v>1430750795</v>
      </c>
      <c r="E2880" s="10">
        <f t="shared" si="89"/>
        <v>42128.615682870368</v>
      </c>
    </row>
    <row r="2881" spans="1:5" x14ac:dyDescent="0.2">
      <c r="A2881">
        <v>1453310661</v>
      </c>
      <c r="B2881" s="10">
        <f t="shared" si="88"/>
        <v>42389.725243055553</v>
      </c>
      <c r="D2881">
        <v>1450718661</v>
      </c>
      <c r="E2881" s="10">
        <f t="shared" si="89"/>
        <v>42359.725243055553</v>
      </c>
    </row>
    <row r="2882" spans="1:5" x14ac:dyDescent="0.2">
      <c r="A2882">
        <v>1440090300</v>
      </c>
      <c r="B2882" s="10">
        <f t="shared" si="88"/>
        <v>42236.711805555555</v>
      </c>
      <c r="D2882">
        <v>1436305452</v>
      </c>
      <c r="E2882" s="10">
        <f t="shared" si="89"/>
        <v>42192.905694444446</v>
      </c>
    </row>
    <row r="2883" spans="1:5" x14ac:dyDescent="0.2">
      <c r="A2883">
        <v>1417620036</v>
      </c>
      <c r="B2883" s="10">
        <f t="shared" ref="B2883:B2946" si="90">(A2883/86400)+25569</f>
        <v>41976.639305555553</v>
      </c>
      <c r="D2883">
        <v>1412432436</v>
      </c>
      <c r="E2883" s="10">
        <f t="shared" ref="E2883:E2946" si="91">(D2883/86400) + 25569</f>
        <v>41916.597638888888</v>
      </c>
    </row>
    <row r="2884" spans="1:5" x14ac:dyDescent="0.2">
      <c r="A2884">
        <v>1462112318</v>
      </c>
      <c r="B2884" s="10">
        <f t="shared" si="90"/>
        <v>42491.596273148149</v>
      </c>
      <c r="D2884">
        <v>1459520318</v>
      </c>
      <c r="E2884" s="10">
        <f t="shared" si="91"/>
        <v>42461.596273148149</v>
      </c>
    </row>
    <row r="2885" spans="1:5" x14ac:dyDescent="0.2">
      <c r="A2885">
        <v>1454734740</v>
      </c>
      <c r="B2885" s="10">
        <f t="shared" si="90"/>
        <v>42406.207638888889</v>
      </c>
      <c r="D2885">
        <v>1451684437</v>
      </c>
      <c r="E2885" s="10">
        <f t="shared" si="91"/>
        <v>42370.90320601852</v>
      </c>
    </row>
    <row r="2886" spans="1:5" x14ac:dyDescent="0.2">
      <c r="A2886">
        <v>1417800435</v>
      </c>
      <c r="B2886" s="10">
        <f t="shared" si="90"/>
        <v>41978.727256944447</v>
      </c>
      <c r="D2886">
        <v>1415208435</v>
      </c>
      <c r="E2886" s="10">
        <f t="shared" si="91"/>
        <v>41948.727256944447</v>
      </c>
    </row>
    <row r="2887" spans="1:5" x14ac:dyDescent="0.2">
      <c r="A2887">
        <v>1426294201</v>
      </c>
      <c r="B2887" s="10">
        <f t="shared" si="90"/>
        <v>42077.034733796296</v>
      </c>
      <c r="D2887">
        <v>1423705801</v>
      </c>
      <c r="E2887" s="10">
        <f t="shared" si="91"/>
        <v>42047.07640046296</v>
      </c>
    </row>
    <row r="2888" spans="1:5" x14ac:dyDescent="0.2">
      <c r="A2888">
        <v>1442635140</v>
      </c>
      <c r="B2888" s="10">
        <f t="shared" si="90"/>
        <v>42266.165972222225</v>
      </c>
      <c r="D2888">
        <v>1442243484</v>
      </c>
      <c r="E2888" s="10">
        <f t="shared" si="91"/>
        <v>42261.632916666669</v>
      </c>
    </row>
    <row r="2889" spans="1:5" x14ac:dyDescent="0.2">
      <c r="A2889">
        <v>1420971324</v>
      </c>
      <c r="B2889" s="10">
        <f t="shared" si="90"/>
        <v>42015.427361111113</v>
      </c>
      <c r="D2889">
        <v>1418379324</v>
      </c>
      <c r="E2889" s="10">
        <f t="shared" si="91"/>
        <v>41985.427361111113</v>
      </c>
    </row>
    <row r="2890" spans="1:5" x14ac:dyDescent="0.2">
      <c r="A2890">
        <v>1413608340</v>
      </c>
      <c r="B2890" s="10">
        <f t="shared" si="90"/>
        <v>41930.207638888889</v>
      </c>
      <c r="D2890">
        <v>1412945440</v>
      </c>
      <c r="E2890" s="10">
        <f t="shared" si="91"/>
        <v>41922.535185185188</v>
      </c>
    </row>
    <row r="2891" spans="1:5" x14ac:dyDescent="0.2">
      <c r="A2891">
        <v>1409344985</v>
      </c>
      <c r="B2891" s="10">
        <f t="shared" si="90"/>
        <v>41880.863252314812</v>
      </c>
      <c r="D2891">
        <v>1406752985</v>
      </c>
      <c r="E2891" s="10">
        <f t="shared" si="91"/>
        <v>41850.863252314812</v>
      </c>
    </row>
    <row r="2892" spans="1:5" x14ac:dyDescent="0.2">
      <c r="A2892">
        <v>1407553200</v>
      </c>
      <c r="B2892" s="10">
        <f t="shared" si="90"/>
        <v>41860.125</v>
      </c>
      <c r="D2892">
        <v>1405100992</v>
      </c>
      <c r="E2892" s="10">
        <f t="shared" si="91"/>
        <v>41831.742962962962</v>
      </c>
    </row>
    <row r="2893" spans="1:5" x14ac:dyDescent="0.2">
      <c r="A2893">
        <v>1460751128</v>
      </c>
      <c r="B2893" s="10">
        <f t="shared" si="90"/>
        <v>42475.84175925926</v>
      </c>
      <c r="D2893">
        <v>1455570728</v>
      </c>
      <c r="E2893" s="10">
        <f t="shared" si="91"/>
        <v>42415.883425925931</v>
      </c>
    </row>
    <row r="2894" spans="1:5" x14ac:dyDescent="0.2">
      <c r="A2894">
        <v>1409000400</v>
      </c>
      <c r="B2894" s="10">
        <f t="shared" si="90"/>
        <v>41876.875</v>
      </c>
      <c r="D2894">
        <v>1408381704</v>
      </c>
      <c r="E2894" s="10">
        <f t="shared" si="91"/>
        <v>41869.714166666665</v>
      </c>
    </row>
    <row r="2895" spans="1:5" x14ac:dyDescent="0.2">
      <c r="A2895">
        <v>1420768800</v>
      </c>
      <c r="B2895" s="10">
        <f t="shared" si="90"/>
        <v>42013.083333333328</v>
      </c>
      <c r="D2895">
        <v>1415644395</v>
      </c>
      <c r="E2895" s="10">
        <f t="shared" si="91"/>
        <v>41953.773090277777</v>
      </c>
    </row>
    <row r="2896" spans="1:5" x14ac:dyDescent="0.2">
      <c r="A2896">
        <v>1428100815</v>
      </c>
      <c r="B2896" s="10">
        <f t="shared" si="90"/>
        <v>42097.944618055553</v>
      </c>
      <c r="D2896">
        <v>1422920415</v>
      </c>
      <c r="E2896" s="10">
        <f t="shared" si="91"/>
        <v>42037.986284722225</v>
      </c>
    </row>
    <row r="2897" spans="1:5" x14ac:dyDescent="0.2">
      <c r="A2897">
        <v>1403470800</v>
      </c>
      <c r="B2897" s="10">
        <f t="shared" si="90"/>
        <v>41812.875</v>
      </c>
      <c r="D2897">
        <v>1403356792</v>
      </c>
      <c r="E2897" s="10">
        <f t="shared" si="91"/>
        <v>41811.555462962962</v>
      </c>
    </row>
    <row r="2898" spans="1:5" x14ac:dyDescent="0.2">
      <c r="A2898">
        <v>1481522400</v>
      </c>
      <c r="B2898" s="10">
        <f t="shared" si="90"/>
        <v>42716.25</v>
      </c>
      <c r="D2898">
        <v>1480283321</v>
      </c>
      <c r="E2898" s="10">
        <f t="shared" si="91"/>
        <v>42701.908807870372</v>
      </c>
    </row>
    <row r="2899" spans="1:5" x14ac:dyDescent="0.2">
      <c r="A2899">
        <v>1444577345</v>
      </c>
      <c r="B2899" s="10">
        <f t="shared" si="90"/>
        <v>42288.645196759258</v>
      </c>
      <c r="D2899">
        <v>1441985458</v>
      </c>
      <c r="E2899" s="10">
        <f t="shared" si="91"/>
        <v>42258.646504629629</v>
      </c>
    </row>
    <row r="2900" spans="1:5" x14ac:dyDescent="0.2">
      <c r="A2900">
        <v>1446307053</v>
      </c>
      <c r="B2900" s="10">
        <f t="shared" si="90"/>
        <v>42308.664965277778</v>
      </c>
      <c r="D2900">
        <v>1443715053</v>
      </c>
      <c r="E2900" s="10">
        <f t="shared" si="91"/>
        <v>42278.664965277778</v>
      </c>
    </row>
    <row r="2901" spans="1:5" x14ac:dyDescent="0.2">
      <c r="A2901">
        <v>1469325158</v>
      </c>
      <c r="B2901" s="10">
        <f t="shared" si="90"/>
        <v>42575.078217592592</v>
      </c>
      <c r="D2901">
        <v>1464141158</v>
      </c>
      <c r="E2901" s="10">
        <f t="shared" si="91"/>
        <v>42515.078217592592</v>
      </c>
    </row>
    <row r="2902" spans="1:5" x14ac:dyDescent="0.2">
      <c r="A2902">
        <v>1407562632</v>
      </c>
      <c r="B2902" s="10">
        <f t="shared" si="90"/>
        <v>41860.234166666669</v>
      </c>
      <c r="D2902">
        <v>1404970632</v>
      </c>
      <c r="E2902" s="10">
        <f t="shared" si="91"/>
        <v>41830.234166666669</v>
      </c>
    </row>
    <row r="2903" spans="1:5" x14ac:dyDescent="0.2">
      <c r="A2903">
        <v>1423345339</v>
      </c>
      <c r="B2903" s="10">
        <f t="shared" si="90"/>
        <v>42042.904386574075</v>
      </c>
      <c r="D2903">
        <v>1418161339</v>
      </c>
      <c r="E2903" s="10">
        <f t="shared" si="91"/>
        <v>41982.904386574075</v>
      </c>
    </row>
    <row r="2904" spans="1:5" x14ac:dyDescent="0.2">
      <c r="A2904">
        <v>1440412396</v>
      </c>
      <c r="B2904" s="10">
        <f t="shared" si="90"/>
        <v>42240.439768518518</v>
      </c>
      <c r="D2904">
        <v>1437820396</v>
      </c>
      <c r="E2904" s="10">
        <f t="shared" si="91"/>
        <v>42210.439768518518</v>
      </c>
    </row>
    <row r="2905" spans="1:5" x14ac:dyDescent="0.2">
      <c r="A2905">
        <v>1441771218</v>
      </c>
      <c r="B2905" s="10">
        <f t="shared" si="90"/>
        <v>42256.166874999995</v>
      </c>
      <c r="D2905">
        <v>1436587218</v>
      </c>
      <c r="E2905" s="10">
        <f t="shared" si="91"/>
        <v>42196.166874999995</v>
      </c>
    </row>
    <row r="2906" spans="1:5" x14ac:dyDescent="0.2">
      <c r="A2906">
        <v>1415534400</v>
      </c>
      <c r="B2906" s="10">
        <f t="shared" si="90"/>
        <v>41952.5</v>
      </c>
      <c r="D2906">
        <v>1414538031</v>
      </c>
      <c r="E2906" s="10">
        <f t="shared" si="91"/>
        <v>41940.967951388891</v>
      </c>
    </row>
    <row r="2907" spans="1:5" x14ac:dyDescent="0.2">
      <c r="A2907">
        <v>1473211313</v>
      </c>
      <c r="B2907" s="10">
        <f t="shared" si="90"/>
        <v>42620.056863425925</v>
      </c>
      <c r="D2907">
        <v>1472001713</v>
      </c>
      <c r="E2907" s="10">
        <f t="shared" si="91"/>
        <v>42606.056863425925</v>
      </c>
    </row>
    <row r="2908" spans="1:5" x14ac:dyDescent="0.2">
      <c r="A2908">
        <v>1438390800</v>
      </c>
      <c r="B2908" s="10">
        <f t="shared" si="90"/>
        <v>42217.041666666672</v>
      </c>
      <c r="D2908">
        <v>1436888066</v>
      </c>
      <c r="E2908" s="10">
        <f t="shared" si="91"/>
        <v>42199.648912037039</v>
      </c>
    </row>
    <row r="2909" spans="1:5" x14ac:dyDescent="0.2">
      <c r="A2909">
        <v>1463259837</v>
      </c>
      <c r="B2909" s="10">
        <f t="shared" si="90"/>
        <v>42504.877743055556</v>
      </c>
      <c r="D2909">
        <v>1458075837</v>
      </c>
      <c r="E2909" s="10">
        <f t="shared" si="91"/>
        <v>42444.877743055556</v>
      </c>
    </row>
    <row r="2910" spans="1:5" x14ac:dyDescent="0.2">
      <c r="A2910">
        <v>1465407219</v>
      </c>
      <c r="B2910" s="10">
        <f t="shared" si="90"/>
        <v>42529.73170138889</v>
      </c>
      <c r="D2910">
        <v>1462815219</v>
      </c>
      <c r="E2910" s="10">
        <f t="shared" si="91"/>
        <v>42499.73170138889</v>
      </c>
    </row>
    <row r="2911" spans="1:5" x14ac:dyDescent="0.2">
      <c r="A2911">
        <v>1416944760</v>
      </c>
      <c r="B2911" s="10">
        <f t="shared" si="90"/>
        <v>41968.823611111111</v>
      </c>
      <c r="D2911">
        <v>1413527001</v>
      </c>
      <c r="E2911" s="10">
        <f t="shared" si="91"/>
        <v>41929.266215277778</v>
      </c>
    </row>
    <row r="2912" spans="1:5" x14ac:dyDescent="0.2">
      <c r="A2912">
        <v>1434139887</v>
      </c>
      <c r="B2912" s="10">
        <f t="shared" si="90"/>
        <v>42167.841284722221</v>
      </c>
      <c r="D2912">
        <v>1428955887</v>
      </c>
      <c r="E2912" s="10">
        <f t="shared" si="91"/>
        <v>42107.841284722221</v>
      </c>
    </row>
    <row r="2913" spans="1:5" x14ac:dyDescent="0.2">
      <c r="A2913">
        <v>1435429626</v>
      </c>
      <c r="B2913" s="10">
        <f t="shared" si="90"/>
        <v>42182.768819444449</v>
      </c>
      <c r="D2913">
        <v>1431973626</v>
      </c>
      <c r="E2913" s="10">
        <f t="shared" si="91"/>
        <v>42142.768819444449</v>
      </c>
    </row>
    <row r="2914" spans="1:5" x14ac:dyDescent="0.2">
      <c r="A2914">
        <v>1452827374</v>
      </c>
      <c r="B2914" s="10">
        <f t="shared" si="90"/>
        <v>42384.131643518514</v>
      </c>
      <c r="D2914">
        <v>1450235374</v>
      </c>
      <c r="E2914" s="10">
        <f t="shared" si="91"/>
        <v>42354.131643518514</v>
      </c>
    </row>
    <row r="2915" spans="1:5" x14ac:dyDescent="0.2">
      <c r="A2915">
        <v>1410041339</v>
      </c>
      <c r="B2915" s="10">
        <f t="shared" si="90"/>
        <v>41888.922905092593</v>
      </c>
      <c r="D2915">
        <v>1404857339</v>
      </c>
      <c r="E2915" s="10">
        <f t="shared" si="91"/>
        <v>41828.922905092593</v>
      </c>
    </row>
    <row r="2916" spans="1:5" x14ac:dyDescent="0.2">
      <c r="A2916">
        <v>1426365994</v>
      </c>
      <c r="B2916" s="10">
        <f t="shared" si="90"/>
        <v>42077.865671296298</v>
      </c>
      <c r="D2916">
        <v>1421185594</v>
      </c>
      <c r="E2916" s="10">
        <f t="shared" si="91"/>
        <v>42017.907337962963</v>
      </c>
    </row>
    <row r="2917" spans="1:5" x14ac:dyDescent="0.2">
      <c r="A2917">
        <v>1458117190</v>
      </c>
      <c r="B2917" s="10">
        <f t="shared" si="90"/>
        <v>42445.356365740736</v>
      </c>
      <c r="D2917">
        <v>1455528790</v>
      </c>
      <c r="E2917" s="10">
        <f t="shared" si="91"/>
        <v>42415.398032407407</v>
      </c>
    </row>
    <row r="2918" spans="1:5" x14ac:dyDescent="0.2">
      <c r="A2918">
        <v>1400498789</v>
      </c>
      <c r="B2918" s="10">
        <f t="shared" si="90"/>
        <v>41778.476724537039</v>
      </c>
      <c r="D2918">
        <v>1398511589</v>
      </c>
      <c r="E2918" s="10">
        <f t="shared" si="91"/>
        <v>41755.476724537039</v>
      </c>
    </row>
    <row r="2919" spans="1:5" x14ac:dyDescent="0.2">
      <c r="A2919">
        <v>1442381847</v>
      </c>
      <c r="B2919" s="10">
        <f t="shared" si="90"/>
        <v>42263.234340277777</v>
      </c>
      <c r="D2919">
        <v>1440826647</v>
      </c>
      <c r="E2919" s="10">
        <f t="shared" si="91"/>
        <v>42245.234340277777</v>
      </c>
    </row>
    <row r="2920" spans="1:5" x14ac:dyDescent="0.2">
      <c r="A2920">
        <v>1446131207</v>
      </c>
      <c r="B2920" s="10">
        <f t="shared" si="90"/>
        <v>42306.629710648151</v>
      </c>
      <c r="D2920">
        <v>1443712007</v>
      </c>
      <c r="E2920" s="10">
        <f t="shared" si="91"/>
        <v>42278.629710648151</v>
      </c>
    </row>
    <row r="2921" spans="1:5" x14ac:dyDescent="0.2">
      <c r="A2921">
        <v>1407250329</v>
      </c>
      <c r="B2921" s="10">
        <f t="shared" si="90"/>
        <v>41856.61954861111</v>
      </c>
      <c r="D2921">
        <v>1404658329</v>
      </c>
      <c r="E2921" s="10">
        <f t="shared" si="91"/>
        <v>41826.61954861111</v>
      </c>
    </row>
    <row r="2922" spans="1:5" x14ac:dyDescent="0.2">
      <c r="A2922">
        <v>1427306470</v>
      </c>
      <c r="B2922" s="10">
        <f t="shared" si="90"/>
        <v>42088.750810185185</v>
      </c>
      <c r="D2922">
        <v>1424718070</v>
      </c>
      <c r="E2922" s="10">
        <f t="shared" si="91"/>
        <v>42058.792476851857</v>
      </c>
    </row>
    <row r="2923" spans="1:5" x14ac:dyDescent="0.2">
      <c r="A2923">
        <v>1411679804</v>
      </c>
      <c r="B2923" s="10">
        <f t="shared" si="90"/>
        <v>41907.886620370373</v>
      </c>
      <c r="D2923">
        <v>1409087804</v>
      </c>
      <c r="E2923" s="10">
        <f t="shared" si="91"/>
        <v>41877.886620370373</v>
      </c>
    </row>
    <row r="2924" spans="1:5" x14ac:dyDescent="0.2">
      <c r="A2924">
        <v>1431982727</v>
      </c>
      <c r="B2924" s="10">
        <f t="shared" si="90"/>
        <v>42142.874155092592</v>
      </c>
      <c r="D2924">
        <v>1428094727</v>
      </c>
      <c r="E2924" s="10">
        <f t="shared" si="91"/>
        <v>42097.874155092592</v>
      </c>
    </row>
    <row r="2925" spans="1:5" x14ac:dyDescent="0.2">
      <c r="A2925">
        <v>1422068400</v>
      </c>
      <c r="B2925" s="10">
        <f t="shared" si="90"/>
        <v>42028.125</v>
      </c>
      <c r="D2925">
        <v>1420774779</v>
      </c>
      <c r="E2925" s="10">
        <f t="shared" si="91"/>
        <v>42013.15253472222</v>
      </c>
    </row>
    <row r="2926" spans="1:5" x14ac:dyDescent="0.2">
      <c r="A2926">
        <v>1431143940</v>
      </c>
      <c r="B2926" s="10">
        <f t="shared" si="90"/>
        <v>42133.165972222225</v>
      </c>
      <c r="D2926">
        <v>1428585710</v>
      </c>
      <c r="E2926" s="10">
        <f t="shared" si="91"/>
        <v>42103.556828703702</v>
      </c>
    </row>
    <row r="2927" spans="1:5" x14ac:dyDescent="0.2">
      <c r="A2927">
        <v>1410444068</v>
      </c>
      <c r="B2927" s="10">
        <f t="shared" si="90"/>
        <v>41893.584120370375</v>
      </c>
      <c r="D2927">
        <v>1407852068</v>
      </c>
      <c r="E2927" s="10">
        <f t="shared" si="91"/>
        <v>41863.584120370375</v>
      </c>
    </row>
    <row r="2928" spans="1:5" x14ac:dyDescent="0.2">
      <c r="A2928">
        <v>1424715779</v>
      </c>
      <c r="B2928" s="10">
        <f t="shared" si="90"/>
        <v>42058.765960648147</v>
      </c>
      <c r="D2928">
        <v>1423506179</v>
      </c>
      <c r="E2928" s="10">
        <f t="shared" si="91"/>
        <v>42044.765960648147</v>
      </c>
    </row>
    <row r="2929" spans="1:5" x14ac:dyDescent="0.2">
      <c r="A2929">
        <v>1405400400</v>
      </c>
      <c r="B2929" s="10">
        <f t="shared" si="90"/>
        <v>41835.208333333336</v>
      </c>
      <c r="D2929">
        <v>1402934629</v>
      </c>
      <c r="E2929" s="10">
        <f t="shared" si="91"/>
        <v>41806.669317129628</v>
      </c>
    </row>
    <row r="2930" spans="1:5" x14ac:dyDescent="0.2">
      <c r="A2930">
        <v>1457135846</v>
      </c>
      <c r="B2930" s="10">
        <f t="shared" si="90"/>
        <v>42433.998217592598</v>
      </c>
      <c r="D2930">
        <v>1454543846</v>
      </c>
      <c r="E2930" s="10">
        <f t="shared" si="91"/>
        <v>42403.998217592598</v>
      </c>
    </row>
    <row r="2931" spans="1:5" x14ac:dyDescent="0.2">
      <c r="A2931">
        <v>1401024758</v>
      </c>
      <c r="B2931" s="10">
        <f t="shared" si="90"/>
        <v>41784.564328703702</v>
      </c>
      <c r="D2931">
        <v>1398432758</v>
      </c>
      <c r="E2931" s="10">
        <f t="shared" si="91"/>
        <v>41754.564328703702</v>
      </c>
    </row>
    <row r="2932" spans="1:5" x14ac:dyDescent="0.2">
      <c r="A2932">
        <v>1431007264</v>
      </c>
      <c r="B2932" s="10">
        <f t="shared" si="90"/>
        <v>42131.584074074075</v>
      </c>
      <c r="D2932">
        <v>1428415264</v>
      </c>
      <c r="E2932" s="10">
        <f t="shared" si="91"/>
        <v>42101.584074074075</v>
      </c>
    </row>
    <row r="2933" spans="1:5" x14ac:dyDescent="0.2">
      <c r="A2933">
        <v>1410761280</v>
      </c>
      <c r="B2933" s="10">
        <f t="shared" si="90"/>
        <v>41897.255555555559</v>
      </c>
      <c r="D2933">
        <v>1408604363</v>
      </c>
      <c r="E2933" s="10">
        <f t="shared" si="91"/>
        <v>41872.291238425925</v>
      </c>
    </row>
    <row r="2934" spans="1:5" x14ac:dyDescent="0.2">
      <c r="A2934">
        <v>1424516400</v>
      </c>
      <c r="B2934" s="10">
        <f t="shared" si="90"/>
        <v>42056.458333333328</v>
      </c>
      <c r="D2934">
        <v>1421812637</v>
      </c>
      <c r="E2934" s="10">
        <f t="shared" si="91"/>
        <v>42025.164780092593</v>
      </c>
    </row>
    <row r="2935" spans="1:5" x14ac:dyDescent="0.2">
      <c r="A2935">
        <v>1465081053</v>
      </c>
      <c r="B2935" s="10">
        <f t="shared" si="90"/>
        <v>42525.956631944442</v>
      </c>
      <c r="D2935">
        <v>1462489053</v>
      </c>
      <c r="E2935" s="10">
        <f t="shared" si="91"/>
        <v>42495.956631944442</v>
      </c>
    </row>
    <row r="2936" spans="1:5" x14ac:dyDescent="0.2">
      <c r="A2936">
        <v>1402845364</v>
      </c>
      <c r="B2936" s="10">
        <f t="shared" si="90"/>
        <v>41805.636157407411</v>
      </c>
      <c r="D2936">
        <v>1400253364</v>
      </c>
      <c r="E2936" s="10">
        <f t="shared" si="91"/>
        <v>41775.636157407411</v>
      </c>
    </row>
    <row r="2937" spans="1:5" x14ac:dyDescent="0.2">
      <c r="A2937">
        <v>1472490000</v>
      </c>
      <c r="B2937" s="10">
        <f t="shared" si="90"/>
        <v>42611.708333333328</v>
      </c>
      <c r="D2937">
        <v>1467468008</v>
      </c>
      <c r="E2937" s="10">
        <f t="shared" si="91"/>
        <v>42553.583425925928</v>
      </c>
    </row>
    <row r="2938" spans="1:5" x14ac:dyDescent="0.2">
      <c r="A2938">
        <v>1413176340</v>
      </c>
      <c r="B2938" s="10">
        <f t="shared" si="90"/>
        <v>41925.207638888889</v>
      </c>
      <c r="D2938">
        <v>1412091423</v>
      </c>
      <c r="E2938" s="10">
        <f t="shared" si="91"/>
        <v>41912.650729166664</v>
      </c>
    </row>
    <row r="2939" spans="1:5" x14ac:dyDescent="0.2">
      <c r="A2939">
        <v>1405249113</v>
      </c>
      <c r="B2939" s="10">
        <f t="shared" si="90"/>
        <v>41833.457326388889</v>
      </c>
      <c r="D2939">
        <v>1402657113</v>
      </c>
      <c r="E2939" s="10">
        <f t="shared" si="91"/>
        <v>41803.457326388889</v>
      </c>
    </row>
    <row r="2940" spans="1:5" x14ac:dyDescent="0.2">
      <c r="A2940">
        <v>1422636814</v>
      </c>
      <c r="B2940" s="10">
        <f t="shared" si="90"/>
        <v>42034.703865740739</v>
      </c>
      <c r="D2940">
        <v>1420044814</v>
      </c>
      <c r="E2940" s="10">
        <f t="shared" si="91"/>
        <v>42004.703865740739</v>
      </c>
    </row>
    <row r="2941" spans="1:5" x14ac:dyDescent="0.2">
      <c r="A2941">
        <v>1409187600</v>
      </c>
      <c r="B2941" s="10">
        <f t="shared" si="90"/>
        <v>41879.041666666664</v>
      </c>
      <c r="D2941">
        <v>1406316312</v>
      </c>
      <c r="E2941" s="10">
        <f t="shared" si="91"/>
        <v>41845.809166666666</v>
      </c>
    </row>
    <row r="2942" spans="1:5" x14ac:dyDescent="0.2">
      <c r="A2942">
        <v>1421606018</v>
      </c>
      <c r="B2942" s="10">
        <f t="shared" si="90"/>
        <v>42022.773356481484</v>
      </c>
      <c r="D2942">
        <v>1418150018</v>
      </c>
      <c r="E2942" s="10">
        <f t="shared" si="91"/>
        <v>41982.773356481484</v>
      </c>
    </row>
    <row r="2943" spans="1:5" x14ac:dyDescent="0.2">
      <c r="A2943">
        <v>1425250955</v>
      </c>
      <c r="B2943" s="10">
        <f t="shared" si="90"/>
        <v>42064.960127314815</v>
      </c>
      <c r="D2943">
        <v>1422658955</v>
      </c>
      <c r="E2943" s="10">
        <f t="shared" si="91"/>
        <v>42034.960127314815</v>
      </c>
    </row>
    <row r="2944" spans="1:5" x14ac:dyDescent="0.2">
      <c r="A2944">
        <v>1450297080</v>
      </c>
      <c r="B2944" s="10">
        <f t="shared" si="90"/>
        <v>42354.845833333333</v>
      </c>
      <c r="D2944">
        <v>1448565459</v>
      </c>
      <c r="E2944" s="10">
        <f t="shared" si="91"/>
        <v>42334.803923611107</v>
      </c>
    </row>
    <row r="2945" spans="1:5" x14ac:dyDescent="0.2">
      <c r="A2945">
        <v>1428894380</v>
      </c>
      <c r="B2945" s="10">
        <f t="shared" si="90"/>
        <v>42107.129398148143</v>
      </c>
      <c r="D2945">
        <v>1426302380</v>
      </c>
      <c r="E2945" s="10">
        <f t="shared" si="91"/>
        <v>42077.129398148143</v>
      </c>
    </row>
    <row r="2946" spans="1:5" x14ac:dyDescent="0.2">
      <c r="A2946">
        <v>1433714198</v>
      </c>
      <c r="B2946" s="10">
        <f t="shared" si="90"/>
        <v>42162.9143287037</v>
      </c>
      <c r="D2946">
        <v>1431122198</v>
      </c>
      <c r="E2946" s="10">
        <f t="shared" si="91"/>
        <v>42132.9143287037</v>
      </c>
    </row>
    <row r="2947" spans="1:5" x14ac:dyDescent="0.2">
      <c r="A2947">
        <v>1432437660</v>
      </c>
      <c r="B2947" s="10">
        <f t="shared" ref="B2947:B3010" si="92">(A2947/86400)+25569</f>
        <v>42148.139583333337</v>
      </c>
      <c r="D2947">
        <v>1429845660</v>
      </c>
      <c r="E2947" s="10">
        <f t="shared" ref="E2947:E3010" si="93">(D2947/86400) + 25569</f>
        <v>42118.139583333337</v>
      </c>
    </row>
    <row r="2948" spans="1:5" x14ac:dyDescent="0.2">
      <c r="A2948">
        <v>1471265092</v>
      </c>
      <c r="B2948" s="10">
        <f t="shared" si="92"/>
        <v>42597.531157407408</v>
      </c>
      <c r="D2948">
        <v>1468673092</v>
      </c>
      <c r="E2948" s="10">
        <f t="shared" si="93"/>
        <v>42567.531157407408</v>
      </c>
    </row>
    <row r="2949" spans="1:5" x14ac:dyDescent="0.2">
      <c r="A2949">
        <v>1480007460</v>
      </c>
      <c r="B2949" s="10">
        <f t="shared" si="92"/>
        <v>42698.71597222222</v>
      </c>
      <c r="D2949">
        <v>1475760567</v>
      </c>
      <c r="E2949" s="10">
        <f t="shared" si="93"/>
        <v>42649.562118055561</v>
      </c>
    </row>
    <row r="2950" spans="1:5" x14ac:dyDescent="0.2">
      <c r="A2950">
        <v>1433259293</v>
      </c>
      <c r="B2950" s="10">
        <f t="shared" si="92"/>
        <v>42157.649224537032</v>
      </c>
      <c r="D2950">
        <v>1428075293</v>
      </c>
      <c r="E2950" s="10">
        <f t="shared" si="93"/>
        <v>42097.649224537032</v>
      </c>
    </row>
    <row r="2951" spans="1:5" x14ac:dyDescent="0.2">
      <c r="A2951">
        <v>1447965917</v>
      </c>
      <c r="B2951" s="10">
        <f t="shared" si="92"/>
        <v>42327.864780092597</v>
      </c>
      <c r="D2951">
        <v>1445370317</v>
      </c>
      <c r="E2951" s="10">
        <f t="shared" si="93"/>
        <v>42297.823113425926</v>
      </c>
    </row>
    <row r="2952" spans="1:5" x14ac:dyDescent="0.2">
      <c r="A2952">
        <v>1453538752</v>
      </c>
      <c r="B2952" s="10">
        <f t="shared" si="92"/>
        <v>42392.36518518519</v>
      </c>
      <c r="D2952">
        <v>1450946752</v>
      </c>
      <c r="E2952" s="10">
        <f t="shared" si="93"/>
        <v>42362.36518518519</v>
      </c>
    </row>
    <row r="2953" spans="1:5" x14ac:dyDescent="0.2">
      <c r="A2953">
        <v>1412536573</v>
      </c>
      <c r="B2953" s="10">
        <f t="shared" si="92"/>
        <v>41917.802928240737</v>
      </c>
      <c r="D2953">
        <v>1408648573</v>
      </c>
      <c r="E2953" s="10">
        <f t="shared" si="93"/>
        <v>41872.802928240737</v>
      </c>
    </row>
    <row r="2954" spans="1:5" x14ac:dyDescent="0.2">
      <c r="A2954">
        <v>1476676800</v>
      </c>
      <c r="B2954" s="10">
        <f t="shared" si="92"/>
        <v>42660.166666666672</v>
      </c>
      <c r="D2954">
        <v>1473957239</v>
      </c>
      <c r="E2954" s="10">
        <f t="shared" si="93"/>
        <v>42628.690266203703</v>
      </c>
    </row>
    <row r="2955" spans="1:5" x14ac:dyDescent="0.2">
      <c r="A2955">
        <v>1444330821</v>
      </c>
      <c r="B2955" s="10">
        <f t="shared" si="92"/>
        <v>42285.791909722218</v>
      </c>
      <c r="D2955">
        <v>1441738821</v>
      </c>
      <c r="E2955" s="10">
        <f t="shared" si="93"/>
        <v>42255.791909722218</v>
      </c>
    </row>
    <row r="2956" spans="1:5" x14ac:dyDescent="0.2">
      <c r="A2956">
        <v>1489669203</v>
      </c>
      <c r="B2956" s="10">
        <f t="shared" si="92"/>
        <v>42810.541701388887</v>
      </c>
      <c r="D2956">
        <v>1487944803</v>
      </c>
      <c r="E2956" s="10">
        <f t="shared" si="93"/>
        <v>42790.583368055552</v>
      </c>
    </row>
    <row r="2957" spans="1:5" x14ac:dyDescent="0.2">
      <c r="A2957">
        <v>1434476849</v>
      </c>
      <c r="B2957" s="10">
        <f t="shared" si="92"/>
        <v>42171.741307870368</v>
      </c>
      <c r="D2957">
        <v>1431884849</v>
      </c>
      <c r="E2957" s="10">
        <f t="shared" si="93"/>
        <v>42141.741307870368</v>
      </c>
    </row>
    <row r="2958" spans="1:5" x14ac:dyDescent="0.2">
      <c r="A2958">
        <v>1462402850</v>
      </c>
      <c r="B2958" s="10">
        <f t="shared" si="92"/>
        <v>42494.958912037036</v>
      </c>
      <c r="D2958">
        <v>1459810850</v>
      </c>
      <c r="E2958" s="10">
        <f t="shared" si="93"/>
        <v>42464.958912037036</v>
      </c>
    </row>
    <row r="2959" spans="1:5" x14ac:dyDescent="0.2">
      <c r="A2959">
        <v>1427498172</v>
      </c>
      <c r="B2959" s="10">
        <f t="shared" si="92"/>
        <v>42090.969583333332</v>
      </c>
      <c r="D2959">
        <v>1422317772</v>
      </c>
      <c r="E2959" s="10">
        <f t="shared" si="93"/>
        <v>42031.011249999996</v>
      </c>
    </row>
    <row r="2960" spans="1:5" x14ac:dyDescent="0.2">
      <c r="A2960">
        <v>1462729317</v>
      </c>
      <c r="B2960" s="10">
        <f t="shared" si="92"/>
        <v>42498.73746527778</v>
      </c>
      <c r="D2960">
        <v>1457548917</v>
      </c>
      <c r="E2960" s="10">
        <f t="shared" si="93"/>
        <v>42438.779131944444</v>
      </c>
    </row>
    <row r="2961" spans="1:5" x14ac:dyDescent="0.2">
      <c r="A2961">
        <v>1465258325</v>
      </c>
      <c r="B2961" s="10">
        <f t="shared" si="92"/>
        <v>42528.008391203708</v>
      </c>
      <c r="D2961">
        <v>1462666325</v>
      </c>
      <c r="E2961" s="10">
        <f t="shared" si="93"/>
        <v>42498.008391203708</v>
      </c>
    </row>
    <row r="2962" spans="1:5" x14ac:dyDescent="0.2">
      <c r="A2962">
        <v>1410459023</v>
      </c>
      <c r="B2962" s="10">
        <f t="shared" si="92"/>
        <v>41893.757210648146</v>
      </c>
      <c r="D2962">
        <v>1407867023</v>
      </c>
      <c r="E2962" s="10">
        <f t="shared" si="93"/>
        <v>41863.757210648146</v>
      </c>
    </row>
    <row r="2963" spans="1:5" x14ac:dyDescent="0.2">
      <c r="A2963">
        <v>1427342400</v>
      </c>
      <c r="B2963" s="10">
        <f t="shared" si="92"/>
        <v>42089.166666666672</v>
      </c>
      <c r="D2963">
        <v>1424927159</v>
      </c>
      <c r="E2963" s="10">
        <f t="shared" si="93"/>
        <v>42061.212488425925</v>
      </c>
    </row>
    <row r="2964" spans="1:5" x14ac:dyDescent="0.2">
      <c r="A2964">
        <v>1425193140</v>
      </c>
      <c r="B2964" s="10">
        <f t="shared" si="92"/>
        <v>42064.290972222225</v>
      </c>
      <c r="D2964">
        <v>1422769906</v>
      </c>
      <c r="E2964" s="10">
        <f t="shared" si="93"/>
        <v>42036.24428240741</v>
      </c>
    </row>
    <row r="2965" spans="1:5" x14ac:dyDescent="0.2">
      <c r="A2965">
        <v>1435835824</v>
      </c>
      <c r="B2965" s="10">
        <f t="shared" si="92"/>
        <v>42187.470185185186</v>
      </c>
      <c r="D2965">
        <v>1433243824</v>
      </c>
      <c r="E2965" s="10">
        <f t="shared" si="93"/>
        <v>42157.470185185186</v>
      </c>
    </row>
    <row r="2966" spans="1:5" x14ac:dyDescent="0.2">
      <c r="A2966">
        <v>1407360720</v>
      </c>
      <c r="B2966" s="10">
        <f t="shared" si="92"/>
        <v>41857.897222222222</v>
      </c>
      <c r="D2966">
        <v>1404769819</v>
      </c>
      <c r="E2966" s="10">
        <f t="shared" si="93"/>
        <v>41827.909942129627</v>
      </c>
    </row>
    <row r="2967" spans="1:5" x14ac:dyDescent="0.2">
      <c r="A2967">
        <v>1436290233</v>
      </c>
      <c r="B2967" s="10">
        <f t="shared" si="92"/>
        <v>42192.729548611111</v>
      </c>
      <c r="D2967">
        <v>1433698233</v>
      </c>
      <c r="E2967" s="10">
        <f t="shared" si="93"/>
        <v>42162.729548611111</v>
      </c>
    </row>
    <row r="2968" spans="1:5" x14ac:dyDescent="0.2">
      <c r="A2968">
        <v>1442425412</v>
      </c>
      <c r="B2968" s="10">
        <f t="shared" si="92"/>
        <v>42263.738564814819</v>
      </c>
      <c r="D2968">
        <v>1439833412</v>
      </c>
      <c r="E2968" s="10">
        <f t="shared" si="93"/>
        <v>42233.738564814819</v>
      </c>
    </row>
    <row r="2969" spans="1:5" x14ac:dyDescent="0.2">
      <c r="A2969">
        <v>1425872692</v>
      </c>
      <c r="B2969" s="10">
        <f t="shared" si="92"/>
        <v>42072.156157407408</v>
      </c>
      <c r="D2969">
        <v>1423284292</v>
      </c>
      <c r="E2969" s="10">
        <f t="shared" si="93"/>
        <v>42042.197824074072</v>
      </c>
    </row>
    <row r="2970" spans="1:5" x14ac:dyDescent="0.2">
      <c r="A2970">
        <v>1471406340</v>
      </c>
      <c r="B2970" s="10">
        <f t="shared" si="92"/>
        <v>42599.165972222225</v>
      </c>
      <c r="D2970">
        <v>1470227660</v>
      </c>
      <c r="E2970" s="10">
        <f t="shared" si="93"/>
        <v>42585.523842592593</v>
      </c>
    </row>
    <row r="2971" spans="1:5" x14ac:dyDescent="0.2">
      <c r="A2971">
        <v>1430693460</v>
      </c>
      <c r="B2971" s="10">
        <f t="shared" si="92"/>
        <v>42127.952083333337</v>
      </c>
      <c r="D2971">
        <v>1428087153</v>
      </c>
      <c r="E2971" s="10">
        <f t="shared" si="93"/>
        <v>42097.786493055552</v>
      </c>
    </row>
    <row r="2972" spans="1:5" x14ac:dyDescent="0.2">
      <c r="A2972">
        <v>1405699451</v>
      </c>
      <c r="B2972" s="10">
        <f t="shared" si="92"/>
        <v>41838.669571759259</v>
      </c>
      <c r="D2972">
        <v>1403107451</v>
      </c>
      <c r="E2972" s="10">
        <f t="shared" si="93"/>
        <v>41808.669571759259</v>
      </c>
    </row>
    <row r="2973" spans="1:5" x14ac:dyDescent="0.2">
      <c r="A2973">
        <v>1409500078</v>
      </c>
      <c r="B2973" s="10">
        <f t="shared" si="92"/>
        <v>41882.658310185187</v>
      </c>
      <c r="D2973">
        <v>1406908078</v>
      </c>
      <c r="E2973" s="10">
        <f t="shared" si="93"/>
        <v>41852.658310185187</v>
      </c>
    </row>
    <row r="2974" spans="1:5" x14ac:dyDescent="0.2">
      <c r="A2974">
        <v>1480899600</v>
      </c>
      <c r="B2974" s="10">
        <f t="shared" si="92"/>
        <v>42709.041666666672</v>
      </c>
      <c r="D2974">
        <v>1479609520</v>
      </c>
      <c r="E2974" s="10">
        <f t="shared" si="93"/>
        <v>42694.110185185185</v>
      </c>
    </row>
    <row r="2975" spans="1:5" x14ac:dyDescent="0.2">
      <c r="A2975">
        <v>1451620800</v>
      </c>
      <c r="B2975" s="10">
        <f t="shared" si="92"/>
        <v>42370.166666666672</v>
      </c>
      <c r="D2975">
        <v>1449171508</v>
      </c>
      <c r="E2975" s="10">
        <f t="shared" si="93"/>
        <v>42341.818379629629</v>
      </c>
    </row>
    <row r="2976" spans="1:5" x14ac:dyDescent="0.2">
      <c r="A2976">
        <v>1411695300</v>
      </c>
      <c r="B2976" s="10">
        <f t="shared" si="92"/>
        <v>41908.065972222219</v>
      </c>
      <c r="D2976">
        <v>1409275671</v>
      </c>
      <c r="E2976" s="10">
        <f t="shared" si="93"/>
        <v>41880.061006944445</v>
      </c>
    </row>
    <row r="2977" spans="1:5" x14ac:dyDescent="0.2">
      <c r="A2977">
        <v>1417057200</v>
      </c>
      <c r="B2977" s="10">
        <f t="shared" si="92"/>
        <v>41970.125</v>
      </c>
      <c r="D2977">
        <v>1414599886</v>
      </c>
      <c r="E2977" s="10">
        <f t="shared" si="93"/>
        <v>41941.683865740742</v>
      </c>
    </row>
    <row r="2978" spans="1:5" x14ac:dyDescent="0.2">
      <c r="A2978">
        <v>1457870400</v>
      </c>
      <c r="B2978" s="10">
        <f t="shared" si="92"/>
        <v>42442.5</v>
      </c>
      <c r="D2978">
        <v>1456421530</v>
      </c>
      <c r="E2978" s="10">
        <f t="shared" si="93"/>
        <v>42425.730671296296</v>
      </c>
    </row>
    <row r="2979" spans="1:5" x14ac:dyDescent="0.2">
      <c r="A2979">
        <v>1427076840</v>
      </c>
      <c r="B2979" s="10">
        <f t="shared" si="92"/>
        <v>42086.093055555553</v>
      </c>
      <c r="D2979">
        <v>1421960934</v>
      </c>
      <c r="E2979" s="10">
        <f t="shared" si="93"/>
        <v>42026.88118055556</v>
      </c>
    </row>
    <row r="2980" spans="1:5" x14ac:dyDescent="0.2">
      <c r="A2980">
        <v>1413784740</v>
      </c>
      <c r="B2980" s="10">
        <f t="shared" si="92"/>
        <v>41932.249305555553</v>
      </c>
      <c r="D2980">
        <v>1412954547</v>
      </c>
      <c r="E2980" s="10">
        <f t="shared" si="93"/>
        <v>41922.640590277777</v>
      </c>
    </row>
    <row r="2981" spans="1:5" x14ac:dyDescent="0.2">
      <c r="A2981">
        <v>1420524000</v>
      </c>
      <c r="B2981" s="10">
        <f t="shared" si="92"/>
        <v>42010.25</v>
      </c>
      <c r="D2981">
        <v>1419104823</v>
      </c>
      <c r="E2981" s="10">
        <f t="shared" si="93"/>
        <v>41993.824340277773</v>
      </c>
    </row>
    <row r="2982" spans="1:5" x14ac:dyDescent="0.2">
      <c r="A2982">
        <v>1440381600</v>
      </c>
      <c r="B2982" s="10">
        <f t="shared" si="92"/>
        <v>42240.083333333328</v>
      </c>
      <c r="D2982">
        <v>1438639130</v>
      </c>
      <c r="E2982" s="10">
        <f t="shared" si="93"/>
        <v>42219.915856481486</v>
      </c>
    </row>
    <row r="2983" spans="1:5" x14ac:dyDescent="0.2">
      <c r="A2983">
        <v>1443014756</v>
      </c>
      <c r="B2983" s="10">
        <f t="shared" si="92"/>
        <v>42270.559675925921</v>
      </c>
      <c r="D2983">
        <v>1439126756</v>
      </c>
      <c r="E2983" s="10">
        <f t="shared" si="93"/>
        <v>42225.559675925921</v>
      </c>
    </row>
    <row r="2984" spans="1:5" x14ac:dyDescent="0.2">
      <c r="A2984">
        <v>1455208143</v>
      </c>
      <c r="B2984" s="10">
        <f t="shared" si="92"/>
        <v>42411.686840277776</v>
      </c>
      <c r="D2984">
        <v>1452616143</v>
      </c>
      <c r="E2984" s="10">
        <f t="shared" si="93"/>
        <v>42381.686840277776</v>
      </c>
    </row>
    <row r="2985" spans="1:5" x14ac:dyDescent="0.2">
      <c r="A2985">
        <v>1415722236</v>
      </c>
      <c r="B2985" s="10">
        <f t="shared" si="92"/>
        <v>41954.674027777779</v>
      </c>
      <c r="D2985">
        <v>1410534636</v>
      </c>
      <c r="E2985" s="10">
        <f t="shared" si="93"/>
        <v>41894.632361111115</v>
      </c>
    </row>
    <row r="2986" spans="1:5" x14ac:dyDescent="0.2">
      <c r="A2986">
        <v>1472020881</v>
      </c>
      <c r="B2986" s="10">
        <f t="shared" si="92"/>
        <v>42606.278715277775</v>
      </c>
      <c r="D2986">
        <v>1469428881</v>
      </c>
      <c r="E2986" s="10">
        <f t="shared" si="93"/>
        <v>42576.278715277775</v>
      </c>
    </row>
    <row r="2987" spans="1:5" x14ac:dyDescent="0.2">
      <c r="A2987">
        <v>1477886400</v>
      </c>
      <c r="B2987" s="10">
        <f t="shared" si="92"/>
        <v>42674.166666666672</v>
      </c>
      <c r="D2987">
        <v>1476228128</v>
      </c>
      <c r="E2987" s="10">
        <f t="shared" si="93"/>
        <v>42654.973703703705</v>
      </c>
    </row>
    <row r="2988" spans="1:5" x14ac:dyDescent="0.2">
      <c r="A2988">
        <v>1462100406</v>
      </c>
      <c r="B2988" s="10">
        <f t="shared" si="92"/>
        <v>42491.458402777775</v>
      </c>
      <c r="D2988">
        <v>1456920006</v>
      </c>
      <c r="E2988" s="10">
        <f t="shared" si="93"/>
        <v>42431.500069444446</v>
      </c>
    </row>
    <row r="2989" spans="1:5" x14ac:dyDescent="0.2">
      <c r="A2989">
        <v>1476316800</v>
      </c>
      <c r="B2989" s="10">
        <f t="shared" si="92"/>
        <v>42656</v>
      </c>
      <c r="D2989">
        <v>1473837751</v>
      </c>
      <c r="E2989" s="10">
        <f t="shared" si="93"/>
        <v>42627.307303240741</v>
      </c>
    </row>
    <row r="2990" spans="1:5" x14ac:dyDescent="0.2">
      <c r="A2990">
        <v>1466412081</v>
      </c>
      <c r="B2990" s="10">
        <f t="shared" si="92"/>
        <v>42541.36204861111</v>
      </c>
      <c r="D2990">
        <v>1463820081</v>
      </c>
      <c r="E2990" s="10">
        <f t="shared" si="93"/>
        <v>42511.36204861111</v>
      </c>
    </row>
    <row r="2991" spans="1:5" x14ac:dyDescent="0.2">
      <c r="A2991">
        <v>1450673940</v>
      </c>
      <c r="B2991" s="10">
        <f t="shared" si="92"/>
        <v>42359.207638888889</v>
      </c>
      <c r="D2991">
        <v>1448756962</v>
      </c>
      <c r="E2991" s="10">
        <f t="shared" si="93"/>
        <v>42337.02039351852</v>
      </c>
    </row>
    <row r="2992" spans="1:5" x14ac:dyDescent="0.2">
      <c r="A2992">
        <v>1452174420</v>
      </c>
      <c r="B2992" s="10">
        <f t="shared" si="92"/>
        <v>42376.57430555555</v>
      </c>
      <c r="D2992">
        <v>1449150420</v>
      </c>
      <c r="E2992" s="10">
        <f t="shared" si="93"/>
        <v>42341.57430555555</v>
      </c>
    </row>
    <row r="2993" spans="1:5" x14ac:dyDescent="0.2">
      <c r="A2993">
        <v>1485547530</v>
      </c>
      <c r="B2993" s="10">
        <f t="shared" si="92"/>
        <v>42762.837152777778</v>
      </c>
      <c r="D2993">
        <v>1483646730</v>
      </c>
      <c r="E2993" s="10">
        <f t="shared" si="93"/>
        <v>42740.837152777778</v>
      </c>
    </row>
    <row r="2994" spans="1:5" x14ac:dyDescent="0.2">
      <c r="A2994">
        <v>1476037510</v>
      </c>
      <c r="B2994" s="10">
        <f t="shared" si="92"/>
        <v>42652.767476851848</v>
      </c>
      <c r="D2994">
        <v>1473445510</v>
      </c>
      <c r="E2994" s="10">
        <f t="shared" si="93"/>
        <v>42622.767476851848</v>
      </c>
    </row>
    <row r="2995" spans="1:5" x14ac:dyDescent="0.2">
      <c r="A2995">
        <v>1455998867</v>
      </c>
      <c r="B2995" s="10">
        <f t="shared" si="92"/>
        <v>42420.838738425926</v>
      </c>
      <c r="D2995">
        <v>1453406867</v>
      </c>
      <c r="E2995" s="10">
        <f t="shared" si="93"/>
        <v>42390.838738425926</v>
      </c>
    </row>
    <row r="2996" spans="1:5" x14ac:dyDescent="0.2">
      <c r="A2996">
        <v>1412335772</v>
      </c>
      <c r="B2996" s="10">
        <f t="shared" si="92"/>
        <v>41915.478842592594</v>
      </c>
      <c r="D2996">
        <v>1409743772</v>
      </c>
      <c r="E2996" s="10">
        <f t="shared" si="93"/>
        <v>41885.478842592594</v>
      </c>
    </row>
    <row r="2997" spans="1:5" x14ac:dyDescent="0.2">
      <c r="A2997">
        <v>1484841471</v>
      </c>
      <c r="B2997" s="10">
        <f t="shared" si="92"/>
        <v>42754.665173611109</v>
      </c>
      <c r="D2997">
        <v>1482249471</v>
      </c>
      <c r="E2997" s="10">
        <f t="shared" si="93"/>
        <v>42724.665173611109</v>
      </c>
    </row>
    <row r="2998" spans="1:5" x14ac:dyDescent="0.2">
      <c r="A2998">
        <v>1432677240</v>
      </c>
      <c r="B2998" s="10">
        <f t="shared" si="92"/>
        <v>42150.912499999999</v>
      </c>
      <c r="D2998">
        <v>1427493240</v>
      </c>
      <c r="E2998" s="10">
        <f t="shared" si="93"/>
        <v>42090.912499999999</v>
      </c>
    </row>
    <row r="2999" spans="1:5" x14ac:dyDescent="0.2">
      <c r="A2999">
        <v>1488171540</v>
      </c>
      <c r="B2999" s="10">
        <f t="shared" si="92"/>
        <v>42793.207638888889</v>
      </c>
      <c r="D2999">
        <v>1486661793</v>
      </c>
      <c r="E2999" s="10">
        <f t="shared" si="93"/>
        <v>42775.733715277776</v>
      </c>
    </row>
    <row r="3000" spans="1:5" x14ac:dyDescent="0.2">
      <c r="A3000">
        <v>1402892700</v>
      </c>
      <c r="B3000" s="10">
        <f t="shared" si="92"/>
        <v>41806.184027777781</v>
      </c>
      <c r="D3000">
        <v>1400474329</v>
      </c>
      <c r="E3000" s="10">
        <f t="shared" si="93"/>
        <v>41778.193622685183</v>
      </c>
    </row>
    <row r="3001" spans="1:5" x14ac:dyDescent="0.2">
      <c r="A3001">
        <v>1488333600</v>
      </c>
      <c r="B3001" s="10">
        <f t="shared" si="92"/>
        <v>42795.083333333328</v>
      </c>
      <c r="D3001">
        <v>1487094360</v>
      </c>
      <c r="E3001" s="10">
        <f t="shared" si="93"/>
        <v>42780.740277777775</v>
      </c>
    </row>
    <row r="3002" spans="1:5" x14ac:dyDescent="0.2">
      <c r="A3002">
        <v>1485885600</v>
      </c>
      <c r="B3002" s="10">
        <f t="shared" si="92"/>
        <v>42766.75</v>
      </c>
      <c r="D3002">
        <v>1484682670</v>
      </c>
      <c r="E3002" s="10">
        <f t="shared" si="93"/>
        <v>42752.827199074076</v>
      </c>
    </row>
    <row r="3003" spans="1:5" x14ac:dyDescent="0.2">
      <c r="A3003">
        <v>1468445382</v>
      </c>
      <c r="B3003" s="10">
        <f t="shared" si="92"/>
        <v>42564.895625000005</v>
      </c>
      <c r="D3003">
        <v>1465853382</v>
      </c>
      <c r="E3003" s="10">
        <f t="shared" si="93"/>
        <v>42534.895625000005</v>
      </c>
    </row>
    <row r="3004" spans="1:5" x14ac:dyDescent="0.2">
      <c r="A3004">
        <v>1356552252</v>
      </c>
      <c r="B3004" s="10">
        <f t="shared" si="92"/>
        <v>41269.83625</v>
      </c>
      <c r="D3004">
        <v>1353960252</v>
      </c>
      <c r="E3004" s="10">
        <f t="shared" si="93"/>
        <v>41239.83625</v>
      </c>
    </row>
    <row r="3005" spans="1:5" x14ac:dyDescent="0.2">
      <c r="A3005">
        <v>1456811940</v>
      </c>
      <c r="B3005" s="10">
        <f t="shared" si="92"/>
        <v>42430.249305555553</v>
      </c>
      <c r="D3005">
        <v>1454098976</v>
      </c>
      <c r="E3005" s="10">
        <f t="shared" si="93"/>
        <v>42398.849259259259</v>
      </c>
    </row>
    <row r="3006" spans="1:5" x14ac:dyDescent="0.2">
      <c r="A3006">
        <v>1416089324</v>
      </c>
      <c r="B3006" s="10">
        <f t="shared" si="92"/>
        <v>41958.922731481478</v>
      </c>
      <c r="D3006">
        <v>1413493724</v>
      </c>
      <c r="E3006" s="10">
        <f t="shared" si="93"/>
        <v>41928.881064814814</v>
      </c>
    </row>
    <row r="3007" spans="1:5" x14ac:dyDescent="0.2">
      <c r="A3007">
        <v>1412611905</v>
      </c>
      <c r="B3007" s="10">
        <f t="shared" si="92"/>
        <v>41918.674826388888</v>
      </c>
      <c r="D3007">
        <v>1410019905</v>
      </c>
      <c r="E3007" s="10">
        <f t="shared" si="93"/>
        <v>41888.674826388888</v>
      </c>
    </row>
    <row r="3008" spans="1:5" x14ac:dyDescent="0.2">
      <c r="A3008">
        <v>1418580591</v>
      </c>
      <c r="B3008" s="10">
        <f t="shared" si="92"/>
        <v>41987.756840277776</v>
      </c>
      <c r="D3008">
        <v>1415988591</v>
      </c>
      <c r="E3008" s="10">
        <f t="shared" si="93"/>
        <v>41957.756840277776</v>
      </c>
    </row>
    <row r="3009" spans="1:5" x14ac:dyDescent="0.2">
      <c r="A3009">
        <v>1429938683</v>
      </c>
      <c r="B3009" s="10">
        <f t="shared" si="92"/>
        <v>42119.216238425928</v>
      </c>
      <c r="D3009">
        <v>1428124283</v>
      </c>
      <c r="E3009" s="10">
        <f t="shared" si="93"/>
        <v>42098.216238425928</v>
      </c>
    </row>
    <row r="3010" spans="1:5" x14ac:dyDescent="0.2">
      <c r="A3010">
        <v>1453352719</v>
      </c>
      <c r="B3010" s="10">
        <f t="shared" si="92"/>
        <v>42390.212025462963</v>
      </c>
      <c r="D3010">
        <v>1450760719</v>
      </c>
      <c r="E3010" s="10">
        <f t="shared" si="93"/>
        <v>42360.212025462963</v>
      </c>
    </row>
    <row r="3011" spans="1:5" x14ac:dyDescent="0.2">
      <c r="A3011">
        <v>1417012840</v>
      </c>
      <c r="B3011" s="10">
        <f t="shared" ref="B3011:B3074" si="94">(A3011/86400)+25569</f>
        <v>41969.611574074079</v>
      </c>
      <c r="D3011">
        <v>1414417240</v>
      </c>
      <c r="E3011" s="10">
        <f t="shared" ref="E3011:E3074" si="95">(D3011/86400) + 25569</f>
        <v>41939.569907407407</v>
      </c>
    </row>
    <row r="3012" spans="1:5" x14ac:dyDescent="0.2">
      <c r="A3012">
        <v>1424548719</v>
      </c>
      <c r="B3012" s="10">
        <f t="shared" si="94"/>
        <v>42056.832395833335</v>
      </c>
      <c r="D3012">
        <v>1419364719</v>
      </c>
      <c r="E3012" s="10">
        <f t="shared" si="95"/>
        <v>41996.832395833335</v>
      </c>
    </row>
    <row r="3013" spans="1:5" x14ac:dyDescent="0.2">
      <c r="A3013">
        <v>1450911540</v>
      </c>
      <c r="B3013" s="10">
        <f t="shared" si="94"/>
        <v>42361.957638888889</v>
      </c>
      <c r="D3013">
        <v>1448536516</v>
      </c>
      <c r="E3013" s="10">
        <f t="shared" si="95"/>
        <v>42334.468935185185</v>
      </c>
    </row>
    <row r="3014" spans="1:5" x14ac:dyDescent="0.2">
      <c r="A3014">
        <v>1423587130</v>
      </c>
      <c r="B3014" s="10">
        <f t="shared" si="94"/>
        <v>42045.702893518523</v>
      </c>
      <c r="D3014">
        <v>1421772730</v>
      </c>
      <c r="E3014" s="10">
        <f t="shared" si="95"/>
        <v>42024.702893518523</v>
      </c>
    </row>
    <row r="3015" spans="1:5" x14ac:dyDescent="0.2">
      <c r="A3015">
        <v>1434917049</v>
      </c>
      <c r="B3015" s="10">
        <f t="shared" si="94"/>
        <v>42176.836215277777</v>
      </c>
      <c r="D3015">
        <v>1432325049</v>
      </c>
      <c r="E3015" s="10">
        <f t="shared" si="95"/>
        <v>42146.836215277777</v>
      </c>
    </row>
    <row r="3016" spans="1:5" x14ac:dyDescent="0.2">
      <c r="A3016">
        <v>1415163600</v>
      </c>
      <c r="B3016" s="10">
        <f t="shared" si="94"/>
        <v>41948.208333333336</v>
      </c>
      <c r="D3016">
        <v>1412737080</v>
      </c>
      <c r="E3016" s="10">
        <f t="shared" si="95"/>
        <v>41920.123611111107</v>
      </c>
    </row>
    <row r="3017" spans="1:5" x14ac:dyDescent="0.2">
      <c r="A3017">
        <v>1402459200</v>
      </c>
      <c r="B3017" s="10">
        <f t="shared" si="94"/>
        <v>41801.166666666664</v>
      </c>
      <c r="D3017">
        <v>1401125238</v>
      </c>
      <c r="E3017" s="10">
        <f t="shared" si="95"/>
        <v>41785.72729166667</v>
      </c>
    </row>
    <row r="3018" spans="1:5" x14ac:dyDescent="0.2">
      <c r="A3018">
        <v>1405688952</v>
      </c>
      <c r="B3018" s="10">
        <f t="shared" si="94"/>
        <v>41838.548055555555</v>
      </c>
      <c r="D3018">
        <v>1400504952</v>
      </c>
      <c r="E3018" s="10">
        <f t="shared" si="95"/>
        <v>41778.548055555555</v>
      </c>
    </row>
    <row r="3019" spans="1:5" x14ac:dyDescent="0.2">
      <c r="A3019">
        <v>1408566243</v>
      </c>
      <c r="B3019" s="10">
        <f t="shared" si="94"/>
        <v>41871.850034722222</v>
      </c>
      <c r="D3019">
        <v>1405974243</v>
      </c>
      <c r="E3019" s="10">
        <f t="shared" si="95"/>
        <v>41841.850034722222</v>
      </c>
    </row>
    <row r="3020" spans="1:5" x14ac:dyDescent="0.2">
      <c r="A3020">
        <v>1437429600</v>
      </c>
      <c r="B3020" s="10">
        <f t="shared" si="94"/>
        <v>42205.916666666672</v>
      </c>
      <c r="D3020">
        <v>1433747376</v>
      </c>
      <c r="E3020" s="10">
        <f t="shared" si="95"/>
        <v>42163.298333333332</v>
      </c>
    </row>
    <row r="3021" spans="1:5" x14ac:dyDescent="0.2">
      <c r="A3021">
        <v>1401159600</v>
      </c>
      <c r="B3021" s="10">
        <f t="shared" si="94"/>
        <v>41786.125</v>
      </c>
      <c r="D3021">
        <v>1398801620</v>
      </c>
      <c r="E3021" s="10">
        <f t="shared" si="95"/>
        <v>41758.833564814813</v>
      </c>
    </row>
    <row r="3022" spans="1:5" x14ac:dyDescent="0.2">
      <c r="A3022">
        <v>1439583533</v>
      </c>
      <c r="B3022" s="10">
        <f t="shared" si="94"/>
        <v>42230.846446759257</v>
      </c>
      <c r="D3022">
        <v>1434399533</v>
      </c>
      <c r="E3022" s="10">
        <f t="shared" si="95"/>
        <v>42170.846446759257</v>
      </c>
    </row>
    <row r="3023" spans="1:5" x14ac:dyDescent="0.2">
      <c r="A3023">
        <v>1479794340</v>
      </c>
      <c r="B3023" s="10">
        <f t="shared" si="94"/>
        <v>42696.249305555553</v>
      </c>
      <c r="D3023">
        <v>1476715869</v>
      </c>
      <c r="E3023" s="10">
        <f t="shared" si="95"/>
        <v>42660.618854166663</v>
      </c>
    </row>
    <row r="3024" spans="1:5" x14ac:dyDescent="0.2">
      <c r="A3024">
        <v>1472338409</v>
      </c>
      <c r="B3024" s="10">
        <f t="shared" si="94"/>
        <v>42609.95380787037</v>
      </c>
      <c r="D3024">
        <v>1468450409</v>
      </c>
      <c r="E3024" s="10">
        <f t="shared" si="95"/>
        <v>42564.95380787037</v>
      </c>
    </row>
    <row r="3025" spans="1:5" x14ac:dyDescent="0.2">
      <c r="A3025">
        <v>1434039186</v>
      </c>
      <c r="B3025" s="10">
        <f t="shared" si="94"/>
        <v>42166.675763888888</v>
      </c>
      <c r="D3025">
        <v>1430151186</v>
      </c>
      <c r="E3025" s="10">
        <f t="shared" si="95"/>
        <v>42121.675763888888</v>
      </c>
    </row>
    <row r="3026" spans="1:5" x14ac:dyDescent="0.2">
      <c r="A3026">
        <v>1349567475</v>
      </c>
      <c r="B3026" s="10">
        <f t="shared" si="94"/>
        <v>41188.993923611109</v>
      </c>
      <c r="D3026">
        <v>1346975475</v>
      </c>
      <c r="E3026" s="10">
        <f t="shared" si="95"/>
        <v>41158.993923611109</v>
      </c>
    </row>
    <row r="3027" spans="1:5" x14ac:dyDescent="0.2">
      <c r="A3027">
        <v>1401465600</v>
      </c>
      <c r="B3027" s="10">
        <f t="shared" si="94"/>
        <v>41789.666666666664</v>
      </c>
      <c r="D3027">
        <v>1399032813</v>
      </c>
      <c r="E3027" s="10">
        <f t="shared" si="95"/>
        <v>41761.509409722225</v>
      </c>
    </row>
    <row r="3028" spans="1:5" x14ac:dyDescent="0.2">
      <c r="A3028">
        <v>1488538892</v>
      </c>
      <c r="B3028" s="10">
        <f t="shared" si="94"/>
        <v>42797.459398148145</v>
      </c>
      <c r="D3028">
        <v>1487329292</v>
      </c>
      <c r="E3028" s="10">
        <f t="shared" si="95"/>
        <v>42783.459398148145</v>
      </c>
    </row>
    <row r="3029" spans="1:5" x14ac:dyDescent="0.2">
      <c r="A3029">
        <v>1426866851</v>
      </c>
      <c r="B3029" s="10">
        <f t="shared" si="94"/>
        <v>42083.662627314814</v>
      </c>
      <c r="D3029">
        <v>1424278451</v>
      </c>
      <c r="E3029" s="10">
        <f t="shared" si="95"/>
        <v>42053.704293981486</v>
      </c>
    </row>
    <row r="3030" spans="1:5" x14ac:dyDescent="0.2">
      <c r="A3030">
        <v>1471242025</v>
      </c>
      <c r="B3030" s="10">
        <f t="shared" si="94"/>
        <v>42597.264178240745</v>
      </c>
      <c r="D3030">
        <v>1468650025</v>
      </c>
      <c r="E3030" s="10">
        <f t="shared" si="95"/>
        <v>42567.264178240745</v>
      </c>
    </row>
    <row r="3031" spans="1:5" x14ac:dyDescent="0.2">
      <c r="A3031">
        <v>1416285300</v>
      </c>
      <c r="B3031" s="10">
        <f t="shared" si="94"/>
        <v>41961.190972222219</v>
      </c>
      <c r="D3031">
        <v>1413824447</v>
      </c>
      <c r="E3031" s="10">
        <f t="shared" si="95"/>
        <v>41932.708877314813</v>
      </c>
    </row>
    <row r="3032" spans="1:5" x14ac:dyDescent="0.2">
      <c r="A3032">
        <v>1442426171</v>
      </c>
      <c r="B3032" s="10">
        <f t="shared" si="94"/>
        <v>42263.747349537036</v>
      </c>
      <c r="D3032">
        <v>1439834171</v>
      </c>
      <c r="E3032" s="10">
        <f t="shared" si="95"/>
        <v>42233.747349537036</v>
      </c>
    </row>
    <row r="3033" spans="1:5" x14ac:dyDescent="0.2">
      <c r="A3033">
        <v>1476479447</v>
      </c>
      <c r="B3033" s="10">
        <f t="shared" si="94"/>
        <v>42657.882488425923</v>
      </c>
      <c r="D3033">
        <v>1471295447</v>
      </c>
      <c r="E3033" s="10">
        <f t="shared" si="95"/>
        <v>42597.882488425923</v>
      </c>
    </row>
    <row r="3034" spans="1:5" x14ac:dyDescent="0.2">
      <c r="A3034">
        <v>1441933459</v>
      </c>
      <c r="B3034" s="10">
        <f t="shared" si="94"/>
        <v>42258.044664351852</v>
      </c>
      <c r="D3034">
        <v>1439341459</v>
      </c>
      <c r="E3034" s="10">
        <f t="shared" si="95"/>
        <v>42228.044664351852</v>
      </c>
    </row>
    <row r="3035" spans="1:5" x14ac:dyDescent="0.2">
      <c r="A3035">
        <v>1471487925</v>
      </c>
      <c r="B3035" s="10">
        <f t="shared" si="94"/>
        <v>42600.110243055555</v>
      </c>
      <c r="D3035">
        <v>1468895925</v>
      </c>
      <c r="E3035" s="10">
        <f t="shared" si="95"/>
        <v>42570.110243055555</v>
      </c>
    </row>
    <row r="3036" spans="1:5" x14ac:dyDescent="0.2">
      <c r="A3036">
        <v>1477972740</v>
      </c>
      <c r="B3036" s="10">
        <f t="shared" si="94"/>
        <v>42675.165972222225</v>
      </c>
      <c r="D3036">
        <v>1475326255</v>
      </c>
      <c r="E3036" s="10">
        <f t="shared" si="95"/>
        <v>42644.535358796296</v>
      </c>
    </row>
    <row r="3037" spans="1:5" x14ac:dyDescent="0.2">
      <c r="A3037">
        <v>1367674009</v>
      </c>
      <c r="B3037" s="10">
        <f t="shared" si="94"/>
        <v>41398.560289351852</v>
      </c>
      <c r="D3037">
        <v>1365082009</v>
      </c>
      <c r="E3037" s="10">
        <f t="shared" si="95"/>
        <v>41368.560289351852</v>
      </c>
    </row>
    <row r="3038" spans="1:5" x14ac:dyDescent="0.2">
      <c r="A3038">
        <v>1376654340</v>
      </c>
      <c r="B3038" s="10">
        <f t="shared" si="94"/>
        <v>41502.499305555553</v>
      </c>
      <c r="D3038">
        <v>1373568644</v>
      </c>
      <c r="E3038" s="10">
        <f t="shared" si="95"/>
        <v>41466.785231481481</v>
      </c>
    </row>
    <row r="3039" spans="1:5" x14ac:dyDescent="0.2">
      <c r="A3039">
        <v>1285995540</v>
      </c>
      <c r="B3039" s="10">
        <f t="shared" si="94"/>
        <v>40453.207638888889</v>
      </c>
      <c r="D3039">
        <v>1279574773</v>
      </c>
      <c r="E3039" s="10">
        <f t="shared" si="95"/>
        <v>40378.893206018518</v>
      </c>
    </row>
    <row r="3040" spans="1:5" x14ac:dyDescent="0.2">
      <c r="A3040">
        <v>1457071397</v>
      </c>
      <c r="B3040" s="10">
        <f t="shared" si="94"/>
        <v>42433.252280092594</v>
      </c>
      <c r="D3040">
        <v>1451887397</v>
      </c>
      <c r="E3040" s="10">
        <f t="shared" si="95"/>
        <v>42373.252280092594</v>
      </c>
    </row>
    <row r="3041" spans="1:5" x14ac:dyDescent="0.2">
      <c r="A3041">
        <v>1388303940</v>
      </c>
      <c r="B3041" s="10">
        <f t="shared" si="94"/>
        <v>41637.332638888889</v>
      </c>
      <c r="D3041">
        <v>1386011038</v>
      </c>
      <c r="E3041" s="10">
        <f t="shared" si="95"/>
        <v>41610.794421296298</v>
      </c>
    </row>
    <row r="3042" spans="1:5" x14ac:dyDescent="0.2">
      <c r="A3042">
        <v>1435359600</v>
      </c>
      <c r="B3042" s="10">
        <f t="shared" si="94"/>
        <v>42181.958333333328</v>
      </c>
      <c r="D3042">
        <v>1434999621</v>
      </c>
      <c r="E3042" s="10">
        <f t="shared" si="95"/>
        <v>42177.791909722218</v>
      </c>
    </row>
    <row r="3043" spans="1:5" x14ac:dyDescent="0.2">
      <c r="A3043">
        <v>1453323048</v>
      </c>
      <c r="B3043" s="10">
        <f t="shared" si="94"/>
        <v>42389.868611111116</v>
      </c>
      <c r="D3043">
        <v>1450731048</v>
      </c>
      <c r="E3043" s="10">
        <f t="shared" si="95"/>
        <v>42359.868611111116</v>
      </c>
    </row>
    <row r="3044" spans="1:5" x14ac:dyDescent="0.2">
      <c r="A3044">
        <v>1444149047</v>
      </c>
      <c r="B3044" s="10">
        <f t="shared" si="94"/>
        <v>42283.688043981485</v>
      </c>
      <c r="D3044">
        <v>1441557047</v>
      </c>
      <c r="E3044" s="10">
        <f t="shared" si="95"/>
        <v>42253.688043981485</v>
      </c>
    </row>
    <row r="3045" spans="1:5" x14ac:dyDescent="0.2">
      <c r="A3045">
        <v>1429152600</v>
      </c>
      <c r="B3045" s="10">
        <f t="shared" si="94"/>
        <v>42110.118055555555</v>
      </c>
      <c r="D3045">
        <v>1426815699</v>
      </c>
      <c r="E3045" s="10">
        <f t="shared" si="95"/>
        <v>42083.070590277777</v>
      </c>
    </row>
    <row r="3046" spans="1:5" x14ac:dyDescent="0.2">
      <c r="A3046">
        <v>1454433998</v>
      </c>
      <c r="B3046" s="10">
        <f t="shared" si="94"/>
        <v>42402.7268287037</v>
      </c>
      <c r="D3046">
        <v>1453137998</v>
      </c>
      <c r="E3046" s="10">
        <f t="shared" si="95"/>
        <v>42387.7268287037</v>
      </c>
    </row>
    <row r="3047" spans="1:5" x14ac:dyDescent="0.2">
      <c r="A3047">
        <v>1408679055</v>
      </c>
      <c r="B3047" s="10">
        <f t="shared" si="94"/>
        <v>41873.155729166669</v>
      </c>
      <c r="D3047">
        <v>1406087055</v>
      </c>
      <c r="E3047" s="10">
        <f t="shared" si="95"/>
        <v>41843.155729166669</v>
      </c>
    </row>
    <row r="3048" spans="1:5" x14ac:dyDescent="0.2">
      <c r="A3048">
        <v>1410324720</v>
      </c>
      <c r="B3048" s="10">
        <f t="shared" si="94"/>
        <v>41892.202777777777</v>
      </c>
      <c r="D3048">
        <v>1407784586</v>
      </c>
      <c r="E3048" s="10">
        <f t="shared" si="95"/>
        <v>41862.803078703706</v>
      </c>
    </row>
    <row r="3049" spans="1:5" x14ac:dyDescent="0.2">
      <c r="A3049">
        <v>1461762960</v>
      </c>
      <c r="B3049" s="10">
        <f t="shared" si="94"/>
        <v>42487.552777777775</v>
      </c>
      <c r="D3049">
        <v>1457999054</v>
      </c>
      <c r="E3049" s="10">
        <f t="shared" si="95"/>
        <v>42443.989050925928</v>
      </c>
    </row>
    <row r="3050" spans="1:5" x14ac:dyDescent="0.2">
      <c r="A3050">
        <v>1420060920</v>
      </c>
      <c r="B3050" s="10">
        <f t="shared" si="94"/>
        <v>42004.890277777777</v>
      </c>
      <c r="D3050">
        <v>1417556262</v>
      </c>
      <c r="E3050" s="10">
        <f t="shared" si="95"/>
        <v>41975.901180555556</v>
      </c>
    </row>
    <row r="3051" spans="1:5" x14ac:dyDescent="0.2">
      <c r="A3051">
        <v>1434241255</v>
      </c>
      <c r="B3051" s="10">
        <f t="shared" si="94"/>
        <v>42169.014525462961</v>
      </c>
      <c r="D3051">
        <v>1431649255</v>
      </c>
      <c r="E3051" s="10">
        <f t="shared" si="95"/>
        <v>42139.014525462961</v>
      </c>
    </row>
    <row r="3052" spans="1:5" x14ac:dyDescent="0.2">
      <c r="A3052">
        <v>1462420960</v>
      </c>
      <c r="B3052" s="10">
        <f t="shared" si="94"/>
        <v>42495.16851851852</v>
      </c>
      <c r="D3052">
        <v>1459828960</v>
      </c>
      <c r="E3052" s="10">
        <f t="shared" si="95"/>
        <v>42465.16851851852</v>
      </c>
    </row>
    <row r="3053" spans="1:5" x14ac:dyDescent="0.2">
      <c r="A3053">
        <v>1486547945</v>
      </c>
      <c r="B3053" s="10">
        <f t="shared" si="94"/>
        <v>42774.416030092594</v>
      </c>
      <c r="D3053">
        <v>1483955945</v>
      </c>
      <c r="E3053" s="10">
        <f t="shared" si="95"/>
        <v>42744.416030092594</v>
      </c>
    </row>
    <row r="3054" spans="1:5" x14ac:dyDescent="0.2">
      <c r="A3054">
        <v>1432828740</v>
      </c>
      <c r="B3054" s="10">
        <f t="shared" si="94"/>
        <v>42152.665972222225</v>
      </c>
      <c r="D3054">
        <v>1430237094</v>
      </c>
      <c r="E3054" s="10">
        <f t="shared" si="95"/>
        <v>42122.670069444444</v>
      </c>
    </row>
    <row r="3055" spans="1:5" x14ac:dyDescent="0.2">
      <c r="A3055">
        <v>1412222340</v>
      </c>
      <c r="B3055" s="10">
        <f t="shared" si="94"/>
        <v>41914.165972222225</v>
      </c>
      <c r="D3055">
        <v>1407781013</v>
      </c>
      <c r="E3055" s="10">
        <f t="shared" si="95"/>
        <v>41862.761724537035</v>
      </c>
    </row>
    <row r="3056" spans="1:5" x14ac:dyDescent="0.2">
      <c r="A3056">
        <v>1425258240</v>
      </c>
      <c r="B3056" s="10">
        <f t="shared" si="94"/>
        <v>42065.044444444444</v>
      </c>
      <c r="D3056">
        <v>1422043154</v>
      </c>
      <c r="E3056" s="10">
        <f t="shared" si="95"/>
        <v>42027.832800925928</v>
      </c>
    </row>
    <row r="3057" spans="1:5" x14ac:dyDescent="0.2">
      <c r="A3057">
        <v>1420844390</v>
      </c>
      <c r="B3057" s="10">
        <f t="shared" si="94"/>
        <v>42013.95821759259</v>
      </c>
      <c r="D3057">
        <v>1415660390</v>
      </c>
      <c r="E3057" s="10">
        <f t="shared" si="95"/>
        <v>41953.95821759259</v>
      </c>
    </row>
    <row r="3058" spans="1:5" x14ac:dyDescent="0.2">
      <c r="A3058">
        <v>1412003784</v>
      </c>
      <c r="B3058" s="10">
        <f t="shared" si="94"/>
        <v>41911.636388888888</v>
      </c>
      <c r="D3058">
        <v>1406819784</v>
      </c>
      <c r="E3058" s="10">
        <f t="shared" si="95"/>
        <v>41851.636388888888</v>
      </c>
    </row>
    <row r="3059" spans="1:5" x14ac:dyDescent="0.2">
      <c r="A3059">
        <v>1459694211</v>
      </c>
      <c r="B3059" s="10">
        <f t="shared" si="94"/>
        <v>42463.608923611115</v>
      </c>
      <c r="D3059">
        <v>1457105811</v>
      </c>
      <c r="E3059" s="10">
        <f t="shared" si="95"/>
        <v>42433.650590277779</v>
      </c>
    </row>
    <row r="3060" spans="1:5" x14ac:dyDescent="0.2">
      <c r="A3060">
        <v>1463734740</v>
      </c>
      <c r="B3060" s="10">
        <f t="shared" si="94"/>
        <v>42510.374305555553</v>
      </c>
      <c r="D3060">
        <v>1459414740</v>
      </c>
      <c r="E3060" s="10">
        <f t="shared" si="95"/>
        <v>42460.374305555553</v>
      </c>
    </row>
    <row r="3061" spans="1:5" x14ac:dyDescent="0.2">
      <c r="A3061">
        <v>1407536846</v>
      </c>
      <c r="B3061" s="10">
        <f t="shared" si="94"/>
        <v>41859.935717592591</v>
      </c>
      <c r="D3061">
        <v>1404944846</v>
      </c>
      <c r="E3061" s="10">
        <f t="shared" si="95"/>
        <v>41829.935717592591</v>
      </c>
    </row>
    <row r="3062" spans="1:5" x14ac:dyDescent="0.2">
      <c r="A3062">
        <v>1443422134</v>
      </c>
      <c r="B3062" s="10">
        <f t="shared" si="94"/>
        <v>42275.274699074071</v>
      </c>
      <c r="D3062">
        <v>1440830134</v>
      </c>
      <c r="E3062" s="10">
        <f t="shared" si="95"/>
        <v>42245.274699074071</v>
      </c>
    </row>
    <row r="3063" spans="1:5" x14ac:dyDescent="0.2">
      <c r="A3063">
        <v>1407955748</v>
      </c>
      <c r="B3063" s="10">
        <f t="shared" si="94"/>
        <v>41864.784120370372</v>
      </c>
      <c r="D3063">
        <v>1405363748</v>
      </c>
      <c r="E3063" s="10">
        <f t="shared" si="95"/>
        <v>41834.784120370372</v>
      </c>
    </row>
    <row r="3064" spans="1:5" x14ac:dyDescent="0.2">
      <c r="A3064">
        <v>1443636000</v>
      </c>
      <c r="B3064" s="10">
        <f t="shared" si="94"/>
        <v>42277.75</v>
      </c>
      <c r="D3064">
        <v>1441111892</v>
      </c>
      <c r="E3064" s="10">
        <f t="shared" si="95"/>
        <v>42248.535787037035</v>
      </c>
    </row>
    <row r="3065" spans="1:5" x14ac:dyDescent="0.2">
      <c r="A3065">
        <v>1477174138</v>
      </c>
      <c r="B3065" s="10">
        <f t="shared" si="94"/>
        <v>42665.922893518524</v>
      </c>
      <c r="D3065">
        <v>1474150138</v>
      </c>
      <c r="E3065" s="10">
        <f t="shared" si="95"/>
        <v>42630.922893518524</v>
      </c>
    </row>
    <row r="3066" spans="1:5" x14ac:dyDescent="0.2">
      <c r="A3066">
        <v>1448175540</v>
      </c>
      <c r="B3066" s="10">
        <f t="shared" si="94"/>
        <v>42330.290972222225</v>
      </c>
      <c r="D3066">
        <v>1445483246</v>
      </c>
      <c r="E3066" s="10">
        <f t="shared" si="95"/>
        <v>42299.130162037036</v>
      </c>
    </row>
    <row r="3067" spans="1:5" x14ac:dyDescent="0.2">
      <c r="A3067">
        <v>1406683172</v>
      </c>
      <c r="B3067" s="10">
        <f t="shared" si="94"/>
        <v>41850.055231481485</v>
      </c>
      <c r="D3067">
        <v>1404523172</v>
      </c>
      <c r="E3067" s="10">
        <f t="shared" si="95"/>
        <v>41825.055231481485</v>
      </c>
    </row>
    <row r="3068" spans="1:5" x14ac:dyDescent="0.2">
      <c r="A3068">
        <v>1468128537</v>
      </c>
      <c r="B3068" s="10">
        <f t="shared" si="94"/>
        <v>42561.228437500002</v>
      </c>
      <c r="D3068">
        <v>1465536537</v>
      </c>
      <c r="E3068" s="10">
        <f t="shared" si="95"/>
        <v>42531.228437500002</v>
      </c>
    </row>
    <row r="3069" spans="1:5" x14ac:dyDescent="0.2">
      <c r="A3069">
        <v>1441837879</v>
      </c>
      <c r="B3069" s="10">
        <f t="shared" si="94"/>
        <v>42256.938414351855</v>
      </c>
      <c r="D3069">
        <v>1439245879</v>
      </c>
      <c r="E3069" s="10">
        <f t="shared" si="95"/>
        <v>42226.938414351855</v>
      </c>
    </row>
    <row r="3070" spans="1:5" x14ac:dyDescent="0.2">
      <c r="A3070">
        <v>1445013352</v>
      </c>
      <c r="B3070" s="10">
        <f t="shared" si="94"/>
        <v>42293.691574074073</v>
      </c>
      <c r="D3070">
        <v>1442421352</v>
      </c>
      <c r="E3070" s="10">
        <f t="shared" si="95"/>
        <v>42263.691574074073</v>
      </c>
    </row>
    <row r="3071" spans="1:5" x14ac:dyDescent="0.2">
      <c r="A3071">
        <v>1418587234</v>
      </c>
      <c r="B3071" s="10">
        <f t="shared" si="94"/>
        <v>41987.833726851852</v>
      </c>
      <c r="D3071">
        <v>1415995234</v>
      </c>
      <c r="E3071" s="10">
        <f t="shared" si="95"/>
        <v>41957.833726851852</v>
      </c>
    </row>
    <row r="3072" spans="1:5" x14ac:dyDescent="0.2">
      <c r="A3072">
        <v>1481132169</v>
      </c>
      <c r="B3072" s="10">
        <f t="shared" si="94"/>
        <v>42711.733437499999</v>
      </c>
      <c r="D3072">
        <v>1479317769</v>
      </c>
      <c r="E3072" s="10">
        <f t="shared" si="95"/>
        <v>42690.733437499999</v>
      </c>
    </row>
    <row r="3073" spans="1:5" x14ac:dyDescent="0.2">
      <c r="A3073">
        <v>1429595940</v>
      </c>
      <c r="B3073" s="10">
        <f t="shared" si="94"/>
        <v>42115.249305555553</v>
      </c>
      <c r="D3073">
        <v>1428082481</v>
      </c>
      <c r="E3073" s="10">
        <f t="shared" si="95"/>
        <v>42097.732418981483</v>
      </c>
    </row>
    <row r="3074" spans="1:5" x14ac:dyDescent="0.2">
      <c r="A3074">
        <v>1477791960</v>
      </c>
      <c r="B3074" s="10">
        <f t="shared" si="94"/>
        <v>42673.073611111111</v>
      </c>
      <c r="D3074">
        <v>1476549262</v>
      </c>
      <c r="E3074" s="10">
        <f t="shared" si="95"/>
        <v>42658.690532407403</v>
      </c>
    </row>
    <row r="3075" spans="1:5" x14ac:dyDescent="0.2">
      <c r="A3075">
        <v>1434309540</v>
      </c>
      <c r="B3075" s="10">
        <f t="shared" ref="B3075:B3138" si="96">(A3075/86400)+25569</f>
        <v>42169.804861111115</v>
      </c>
      <c r="D3075">
        <v>1429287900</v>
      </c>
      <c r="E3075" s="10">
        <f t="shared" ref="E3075:E3138" si="97">(D3075/86400) + 25569</f>
        <v>42111.684027777781</v>
      </c>
    </row>
    <row r="3076" spans="1:5" x14ac:dyDescent="0.2">
      <c r="A3076">
        <v>1457617359</v>
      </c>
      <c r="B3076" s="10">
        <f t="shared" si="96"/>
        <v>42439.571284722224</v>
      </c>
      <c r="D3076">
        <v>1455025359</v>
      </c>
      <c r="E3076" s="10">
        <f t="shared" si="97"/>
        <v>42409.571284722224</v>
      </c>
    </row>
    <row r="3077" spans="1:5" x14ac:dyDescent="0.2">
      <c r="A3077">
        <v>1471573640</v>
      </c>
      <c r="B3077" s="10">
        <f t="shared" si="96"/>
        <v>42601.102314814816</v>
      </c>
      <c r="D3077">
        <v>1467253640</v>
      </c>
      <c r="E3077" s="10">
        <f t="shared" si="97"/>
        <v>42551.102314814816</v>
      </c>
    </row>
    <row r="3078" spans="1:5" x14ac:dyDescent="0.2">
      <c r="A3078">
        <v>1444405123</v>
      </c>
      <c r="B3078" s="10">
        <f t="shared" si="96"/>
        <v>42286.651886574073</v>
      </c>
      <c r="D3078">
        <v>1439221123</v>
      </c>
      <c r="E3078" s="10">
        <f t="shared" si="97"/>
        <v>42226.651886574073</v>
      </c>
    </row>
    <row r="3079" spans="1:5" x14ac:dyDescent="0.2">
      <c r="A3079">
        <v>1488495478</v>
      </c>
      <c r="B3079" s="10">
        <f t="shared" si="96"/>
        <v>42796.956921296296</v>
      </c>
      <c r="D3079">
        <v>1485903478</v>
      </c>
      <c r="E3079" s="10">
        <f t="shared" si="97"/>
        <v>42766.956921296296</v>
      </c>
    </row>
    <row r="3080" spans="1:5" x14ac:dyDescent="0.2">
      <c r="A3080">
        <v>1424920795</v>
      </c>
      <c r="B3080" s="10">
        <f t="shared" si="96"/>
        <v>42061.138831018514</v>
      </c>
      <c r="D3080">
        <v>1422328795</v>
      </c>
      <c r="E3080" s="10">
        <f t="shared" si="97"/>
        <v>42031.138831018514</v>
      </c>
    </row>
    <row r="3081" spans="1:5" x14ac:dyDescent="0.2">
      <c r="A3081">
        <v>1427040435</v>
      </c>
      <c r="B3081" s="10">
        <f t="shared" si="96"/>
        <v>42085.671701388885</v>
      </c>
      <c r="D3081">
        <v>1424452035</v>
      </c>
      <c r="E3081" s="10">
        <f t="shared" si="97"/>
        <v>42055.713368055556</v>
      </c>
    </row>
    <row r="3082" spans="1:5" x14ac:dyDescent="0.2">
      <c r="A3082">
        <v>1419644444</v>
      </c>
      <c r="B3082" s="10">
        <f t="shared" si="96"/>
        <v>42000.0699537037</v>
      </c>
      <c r="D3082">
        <v>1414456844</v>
      </c>
      <c r="E3082" s="10">
        <f t="shared" si="97"/>
        <v>41940.028287037036</v>
      </c>
    </row>
    <row r="3083" spans="1:5" x14ac:dyDescent="0.2">
      <c r="A3083">
        <v>1442722891</v>
      </c>
      <c r="B3083" s="10">
        <f t="shared" si="96"/>
        <v>42267.181608796294</v>
      </c>
      <c r="D3083">
        <v>1440130891</v>
      </c>
      <c r="E3083" s="10">
        <f t="shared" si="97"/>
        <v>42237.181608796294</v>
      </c>
    </row>
    <row r="3084" spans="1:5" x14ac:dyDescent="0.2">
      <c r="A3084">
        <v>1447628946</v>
      </c>
      <c r="B3084" s="10">
        <f t="shared" si="96"/>
        <v>42323.96465277778</v>
      </c>
      <c r="D3084">
        <v>1445033346</v>
      </c>
      <c r="E3084" s="10">
        <f t="shared" si="97"/>
        <v>42293.922986111109</v>
      </c>
    </row>
    <row r="3085" spans="1:5" x14ac:dyDescent="0.2">
      <c r="A3085">
        <v>1409547600</v>
      </c>
      <c r="B3085" s="10">
        <f t="shared" si="96"/>
        <v>41883.208333333336</v>
      </c>
      <c r="D3085">
        <v>1406986278</v>
      </c>
      <c r="E3085" s="10">
        <f t="shared" si="97"/>
        <v>41853.563402777778</v>
      </c>
    </row>
    <row r="3086" spans="1:5" x14ac:dyDescent="0.2">
      <c r="A3086">
        <v>1430851680</v>
      </c>
      <c r="B3086" s="10">
        <f t="shared" si="96"/>
        <v>42129.783333333333</v>
      </c>
      <c r="D3086">
        <v>1428340931</v>
      </c>
      <c r="E3086" s="10">
        <f t="shared" si="97"/>
        <v>42100.723738425921</v>
      </c>
    </row>
    <row r="3087" spans="1:5" x14ac:dyDescent="0.2">
      <c r="A3087">
        <v>1443561159</v>
      </c>
      <c r="B3087" s="10">
        <f t="shared" si="96"/>
        <v>42276.883784722224</v>
      </c>
      <c r="D3087">
        <v>1440969159</v>
      </c>
      <c r="E3087" s="10">
        <f t="shared" si="97"/>
        <v>42246.883784722224</v>
      </c>
    </row>
    <row r="3088" spans="1:5" x14ac:dyDescent="0.2">
      <c r="A3088">
        <v>1439827559</v>
      </c>
      <c r="B3088" s="10">
        <f t="shared" si="96"/>
        <v>42233.67082175926</v>
      </c>
      <c r="D3088">
        <v>1434643559</v>
      </c>
      <c r="E3088" s="10">
        <f t="shared" si="97"/>
        <v>42173.67082175926</v>
      </c>
    </row>
    <row r="3089" spans="1:5" x14ac:dyDescent="0.2">
      <c r="A3089">
        <v>1482294990</v>
      </c>
      <c r="B3089" s="10">
        <f t="shared" si="96"/>
        <v>42725.192013888889</v>
      </c>
      <c r="D3089">
        <v>1477107390</v>
      </c>
      <c r="E3089" s="10">
        <f t="shared" si="97"/>
        <v>42665.150347222225</v>
      </c>
    </row>
    <row r="3090" spans="1:5" x14ac:dyDescent="0.2">
      <c r="A3090">
        <v>1420724460</v>
      </c>
      <c r="B3090" s="10">
        <f t="shared" si="96"/>
        <v>42012.570138888885</v>
      </c>
      <c r="D3090">
        <v>1418046247</v>
      </c>
      <c r="E3090" s="10">
        <f t="shared" si="97"/>
        <v>41981.57230324074</v>
      </c>
    </row>
    <row r="3091" spans="1:5" x14ac:dyDescent="0.2">
      <c r="A3091">
        <v>1468029540</v>
      </c>
      <c r="B3091" s="10">
        <f t="shared" si="96"/>
        <v>42560.082638888889</v>
      </c>
      <c r="D3091">
        <v>1465304483</v>
      </c>
      <c r="E3091" s="10">
        <f t="shared" si="97"/>
        <v>42528.542627314819</v>
      </c>
    </row>
    <row r="3092" spans="1:5" x14ac:dyDescent="0.2">
      <c r="A3092">
        <v>1430505545</v>
      </c>
      <c r="B3092" s="10">
        <f t="shared" si="96"/>
        <v>42125.777141203704</v>
      </c>
      <c r="D3092">
        <v>1425325145</v>
      </c>
      <c r="E3092" s="10">
        <f t="shared" si="97"/>
        <v>42065.818807870368</v>
      </c>
    </row>
    <row r="3093" spans="1:5" x14ac:dyDescent="0.2">
      <c r="A3093">
        <v>1471214743</v>
      </c>
      <c r="B3093" s="10">
        <f t="shared" si="96"/>
        <v>42596.948414351849</v>
      </c>
      <c r="D3093">
        <v>1468622743</v>
      </c>
      <c r="E3093" s="10">
        <f t="shared" si="97"/>
        <v>42566.948414351849</v>
      </c>
    </row>
    <row r="3094" spans="1:5" x14ac:dyDescent="0.2">
      <c r="A3094">
        <v>1444946400</v>
      </c>
      <c r="B3094" s="10">
        <f t="shared" si="96"/>
        <v>42292.916666666672</v>
      </c>
      <c r="D3094">
        <v>1441723912</v>
      </c>
      <c r="E3094" s="10">
        <f t="shared" si="97"/>
        <v>42255.619351851856</v>
      </c>
    </row>
    <row r="3095" spans="1:5" x14ac:dyDescent="0.2">
      <c r="A3095">
        <v>1401595140</v>
      </c>
      <c r="B3095" s="10">
        <f t="shared" si="96"/>
        <v>41791.165972222225</v>
      </c>
      <c r="D3095">
        <v>1398980941</v>
      </c>
      <c r="E3095" s="10">
        <f t="shared" si="97"/>
        <v>41760.909039351856</v>
      </c>
    </row>
    <row r="3096" spans="1:5" x14ac:dyDescent="0.2">
      <c r="A3096">
        <v>1442775956</v>
      </c>
      <c r="B3096" s="10">
        <f t="shared" si="96"/>
        <v>42267.795787037037</v>
      </c>
      <c r="D3096">
        <v>1437591956</v>
      </c>
      <c r="E3096" s="10">
        <f t="shared" si="97"/>
        <v>42207.795787037037</v>
      </c>
    </row>
    <row r="3097" spans="1:5" x14ac:dyDescent="0.2">
      <c r="A3097">
        <v>1470011780</v>
      </c>
      <c r="B3097" s="10">
        <f t="shared" si="96"/>
        <v>42583.025231481486</v>
      </c>
      <c r="D3097">
        <v>1464827780</v>
      </c>
      <c r="E3097" s="10">
        <f t="shared" si="97"/>
        <v>42523.025231481486</v>
      </c>
    </row>
    <row r="3098" spans="1:5" x14ac:dyDescent="0.2">
      <c r="A3098">
        <v>1432151326</v>
      </c>
      <c r="B3098" s="10">
        <f t="shared" si="96"/>
        <v>42144.825532407413</v>
      </c>
      <c r="D3098">
        <v>1429559326</v>
      </c>
      <c r="E3098" s="10">
        <f t="shared" si="97"/>
        <v>42114.825532407413</v>
      </c>
    </row>
    <row r="3099" spans="1:5" x14ac:dyDescent="0.2">
      <c r="A3099">
        <v>1475848800</v>
      </c>
      <c r="B3099" s="10">
        <f t="shared" si="96"/>
        <v>42650.583333333328</v>
      </c>
      <c r="D3099">
        <v>1474027501</v>
      </c>
      <c r="E3099" s="10">
        <f t="shared" si="97"/>
        <v>42629.503483796296</v>
      </c>
    </row>
    <row r="3100" spans="1:5" x14ac:dyDescent="0.2">
      <c r="A3100">
        <v>1454890620</v>
      </c>
      <c r="B3100" s="10">
        <f t="shared" si="96"/>
        <v>42408.01180555555</v>
      </c>
      <c r="D3100">
        <v>1450724449</v>
      </c>
      <c r="E3100" s="10">
        <f t="shared" si="97"/>
        <v>42359.792233796295</v>
      </c>
    </row>
    <row r="3101" spans="1:5" x14ac:dyDescent="0.2">
      <c r="A3101">
        <v>1455251591</v>
      </c>
      <c r="B3101" s="10">
        <f t="shared" si="96"/>
        <v>42412.189710648148</v>
      </c>
      <c r="D3101">
        <v>1452659591</v>
      </c>
      <c r="E3101" s="10">
        <f t="shared" si="97"/>
        <v>42382.189710648148</v>
      </c>
    </row>
    <row r="3102" spans="1:5" x14ac:dyDescent="0.2">
      <c r="A3102">
        <v>1413816975</v>
      </c>
      <c r="B3102" s="10">
        <f t="shared" si="96"/>
        <v>41932.622395833336</v>
      </c>
      <c r="D3102">
        <v>1411224975</v>
      </c>
      <c r="E3102" s="10">
        <f t="shared" si="97"/>
        <v>41902.622395833336</v>
      </c>
    </row>
    <row r="3103" spans="1:5" x14ac:dyDescent="0.2">
      <c r="A3103">
        <v>1437033360</v>
      </c>
      <c r="B3103" s="10">
        <f t="shared" si="96"/>
        <v>42201.330555555556</v>
      </c>
      <c r="D3103">
        <v>1434445937</v>
      </c>
      <c r="E3103" s="10">
        <f t="shared" si="97"/>
        <v>42171.383530092593</v>
      </c>
    </row>
    <row r="3104" spans="1:5" x14ac:dyDescent="0.2">
      <c r="A3104">
        <v>1471939818</v>
      </c>
      <c r="B3104" s="10">
        <f t="shared" si="96"/>
        <v>42605.340486111112</v>
      </c>
      <c r="D3104">
        <v>1467619818</v>
      </c>
      <c r="E3104" s="10">
        <f t="shared" si="97"/>
        <v>42555.340486111112</v>
      </c>
    </row>
    <row r="3105" spans="1:5" x14ac:dyDescent="0.2">
      <c r="A3105">
        <v>1434080706</v>
      </c>
      <c r="B3105" s="10">
        <f t="shared" si="96"/>
        <v>42167.156319444446</v>
      </c>
      <c r="D3105">
        <v>1428896706</v>
      </c>
      <c r="E3105" s="10">
        <f t="shared" si="97"/>
        <v>42107.156319444446</v>
      </c>
    </row>
    <row r="3106" spans="1:5" x14ac:dyDescent="0.2">
      <c r="A3106">
        <v>1422928800</v>
      </c>
      <c r="B3106" s="10">
        <f t="shared" si="96"/>
        <v>42038.083333333328</v>
      </c>
      <c r="D3106">
        <v>1420235311</v>
      </c>
      <c r="E3106" s="10">
        <f t="shared" si="97"/>
        <v>42006.908692129626</v>
      </c>
    </row>
    <row r="3107" spans="1:5" x14ac:dyDescent="0.2">
      <c r="A3107">
        <v>1413694800</v>
      </c>
      <c r="B3107" s="10">
        <f t="shared" si="96"/>
        <v>41931.208333333336</v>
      </c>
      <c r="D3107">
        <v>1408986916</v>
      </c>
      <c r="E3107" s="10">
        <f t="shared" si="97"/>
        <v>41876.718935185185</v>
      </c>
    </row>
    <row r="3108" spans="1:5" x14ac:dyDescent="0.2">
      <c r="A3108">
        <v>1442440800</v>
      </c>
      <c r="B3108" s="10">
        <f t="shared" si="96"/>
        <v>42263.916666666672</v>
      </c>
      <c r="D3108">
        <v>1440497876</v>
      </c>
      <c r="E3108" s="10">
        <f t="shared" si="97"/>
        <v>42241.429120370369</v>
      </c>
    </row>
    <row r="3109" spans="1:5" x14ac:dyDescent="0.2">
      <c r="A3109">
        <v>1431372751</v>
      </c>
      <c r="B3109" s="10">
        <f t="shared" si="96"/>
        <v>42135.814247685186</v>
      </c>
      <c r="D3109">
        <v>1430767951</v>
      </c>
      <c r="E3109" s="10">
        <f t="shared" si="97"/>
        <v>42128.814247685186</v>
      </c>
    </row>
    <row r="3110" spans="1:5" x14ac:dyDescent="0.2">
      <c r="A3110">
        <v>1430234394</v>
      </c>
      <c r="B3110" s="10">
        <f t="shared" si="96"/>
        <v>42122.638819444444</v>
      </c>
      <c r="D3110">
        <v>1425053994</v>
      </c>
      <c r="E3110" s="10">
        <f t="shared" si="97"/>
        <v>42062.680486111116</v>
      </c>
    </row>
    <row r="3111" spans="1:5" x14ac:dyDescent="0.2">
      <c r="A3111">
        <v>1409194810</v>
      </c>
      <c r="B3111" s="10">
        <f t="shared" si="96"/>
        <v>41879.125115740739</v>
      </c>
      <c r="D3111">
        <v>1406170810</v>
      </c>
      <c r="E3111" s="10">
        <f t="shared" si="97"/>
        <v>41844.125115740739</v>
      </c>
    </row>
    <row r="3112" spans="1:5" x14ac:dyDescent="0.2">
      <c r="A3112">
        <v>1487465119</v>
      </c>
      <c r="B3112" s="10">
        <f t="shared" si="96"/>
        <v>42785.031469907408</v>
      </c>
      <c r="D3112">
        <v>1484009119</v>
      </c>
      <c r="E3112" s="10">
        <f t="shared" si="97"/>
        <v>42745.031469907408</v>
      </c>
    </row>
    <row r="3113" spans="1:5" x14ac:dyDescent="0.2">
      <c r="A3113">
        <v>1412432220</v>
      </c>
      <c r="B3113" s="10">
        <f t="shared" si="96"/>
        <v>41916.595138888893</v>
      </c>
      <c r="D3113">
        <v>1409753820</v>
      </c>
      <c r="E3113" s="10">
        <f t="shared" si="97"/>
        <v>41885.595138888893</v>
      </c>
    </row>
    <row r="3114" spans="1:5" x14ac:dyDescent="0.2">
      <c r="A3114">
        <v>1477968934</v>
      </c>
      <c r="B3114" s="10">
        <f t="shared" si="96"/>
        <v>42675.121921296297</v>
      </c>
      <c r="D3114">
        <v>1472784934</v>
      </c>
      <c r="E3114" s="10">
        <f t="shared" si="97"/>
        <v>42615.121921296297</v>
      </c>
    </row>
    <row r="3115" spans="1:5" x14ac:dyDescent="0.2">
      <c r="A3115">
        <v>1429291982</v>
      </c>
      <c r="B3115" s="10">
        <f t="shared" si="96"/>
        <v>42111.731273148151</v>
      </c>
      <c r="D3115">
        <v>1426699982</v>
      </c>
      <c r="E3115" s="10">
        <f t="shared" si="97"/>
        <v>42081.731273148151</v>
      </c>
    </row>
    <row r="3116" spans="1:5" x14ac:dyDescent="0.2">
      <c r="A3116">
        <v>1411312250</v>
      </c>
      <c r="B3116" s="10">
        <f t="shared" si="96"/>
        <v>41903.632523148146</v>
      </c>
      <c r="D3116">
        <v>1406128250</v>
      </c>
      <c r="E3116" s="10">
        <f t="shared" si="97"/>
        <v>41843.632523148146</v>
      </c>
    </row>
    <row r="3117" spans="1:5" x14ac:dyDescent="0.2">
      <c r="A3117">
        <v>1465123427</v>
      </c>
      <c r="B3117" s="10">
        <f t="shared" si="96"/>
        <v>42526.447071759263</v>
      </c>
      <c r="D3117">
        <v>1462531427</v>
      </c>
      <c r="E3117" s="10">
        <f t="shared" si="97"/>
        <v>42496.447071759263</v>
      </c>
    </row>
    <row r="3118" spans="1:5" x14ac:dyDescent="0.2">
      <c r="A3118">
        <v>1427890925</v>
      </c>
      <c r="B3118" s="10">
        <f t="shared" si="96"/>
        <v>42095.515335648146</v>
      </c>
      <c r="D3118">
        <v>1426681325</v>
      </c>
      <c r="E3118" s="10">
        <f t="shared" si="97"/>
        <v>42081.515335648146</v>
      </c>
    </row>
    <row r="3119" spans="1:5" x14ac:dyDescent="0.2">
      <c r="A3119">
        <v>1464354720</v>
      </c>
      <c r="B3119" s="10">
        <f t="shared" si="96"/>
        <v>42517.55</v>
      </c>
      <c r="D3119">
        <v>1463648360</v>
      </c>
      <c r="E3119" s="10">
        <f t="shared" si="97"/>
        <v>42509.374537037038</v>
      </c>
    </row>
    <row r="3120" spans="1:5" x14ac:dyDescent="0.2">
      <c r="A3120">
        <v>1467473723</v>
      </c>
      <c r="B3120" s="10">
        <f t="shared" si="96"/>
        <v>42553.649571759262</v>
      </c>
      <c r="D3120">
        <v>1465832123</v>
      </c>
      <c r="E3120" s="10">
        <f t="shared" si="97"/>
        <v>42534.649571759262</v>
      </c>
    </row>
    <row r="3121" spans="1:5" x14ac:dyDescent="0.2">
      <c r="A3121">
        <v>1427414732</v>
      </c>
      <c r="B3121" s="10">
        <f t="shared" si="96"/>
        <v>42090.003842592589</v>
      </c>
      <c r="D3121">
        <v>1424826332</v>
      </c>
      <c r="E3121" s="10">
        <f t="shared" si="97"/>
        <v>42060.04550925926</v>
      </c>
    </row>
    <row r="3122" spans="1:5" x14ac:dyDescent="0.2">
      <c r="A3122">
        <v>1462484196</v>
      </c>
      <c r="B3122" s="10">
        <f t="shared" si="96"/>
        <v>42495.900416666671</v>
      </c>
      <c r="D3122">
        <v>1457303796</v>
      </c>
      <c r="E3122" s="10">
        <f t="shared" si="97"/>
        <v>42435.942083333328</v>
      </c>
    </row>
    <row r="3123" spans="1:5" x14ac:dyDescent="0.2">
      <c r="A3123">
        <v>1411748335</v>
      </c>
      <c r="B3123" s="10">
        <f t="shared" si="96"/>
        <v>41908.679803240739</v>
      </c>
      <c r="D3123">
        <v>1406564335</v>
      </c>
      <c r="E3123" s="10">
        <f t="shared" si="97"/>
        <v>41848.679803240739</v>
      </c>
    </row>
    <row r="3124" spans="1:5" x14ac:dyDescent="0.2">
      <c r="A3124">
        <v>1478733732</v>
      </c>
      <c r="B3124" s="10">
        <f t="shared" si="96"/>
        <v>42683.973750000005</v>
      </c>
      <c r="D3124">
        <v>1478298132</v>
      </c>
      <c r="E3124" s="10">
        <f t="shared" si="97"/>
        <v>42678.932083333333</v>
      </c>
    </row>
    <row r="3125" spans="1:5" x14ac:dyDescent="0.2">
      <c r="A3125">
        <v>1468108198</v>
      </c>
      <c r="B3125" s="10">
        <f t="shared" si="96"/>
        <v>42560.993032407408</v>
      </c>
      <c r="D3125">
        <v>1465516198</v>
      </c>
      <c r="E3125" s="10">
        <f t="shared" si="97"/>
        <v>42530.993032407408</v>
      </c>
    </row>
    <row r="3126" spans="1:5" x14ac:dyDescent="0.2">
      <c r="A3126">
        <v>1422902601</v>
      </c>
      <c r="B3126" s="10">
        <f t="shared" si="96"/>
        <v>42037.780104166668</v>
      </c>
      <c r="D3126">
        <v>1417718601</v>
      </c>
      <c r="E3126" s="10">
        <f t="shared" si="97"/>
        <v>41977.780104166668</v>
      </c>
    </row>
    <row r="3127" spans="1:5" x14ac:dyDescent="0.2">
      <c r="A3127">
        <v>1452142672</v>
      </c>
      <c r="B3127" s="10">
        <f t="shared" si="96"/>
        <v>42376.20685185185</v>
      </c>
      <c r="D3127">
        <v>1449550672</v>
      </c>
      <c r="E3127" s="10">
        <f t="shared" si="97"/>
        <v>42346.20685185185</v>
      </c>
    </row>
    <row r="3128" spans="1:5" x14ac:dyDescent="0.2">
      <c r="A3128">
        <v>1459121162</v>
      </c>
      <c r="B3128" s="10">
        <f t="shared" si="96"/>
        <v>42456.976412037038</v>
      </c>
      <c r="D3128">
        <v>1456532762</v>
      </c>
      <c r="E3128" s="10">
        <f t="shared" si="97"/>
        <v>42427.018078703702</v>
      </c>
    </row>
    <row r="3129" spans="1:5" x14ac:dyDescent="0.2">
      <c r="A3129">
        <v>1425242029</v>
      </c>
      <c r="B3129" s="10">
        <f t="shared" si="96"/>
        <v>42064.856817129628</v>
      </c>
      <c r="D3129">
        <v>1422650029</v>
      </c>
      <c r="E3129" s="10">
        <f t="shared" si="97"/>
        <v>42034.856817129628</v>
      </c>
    </row>
    <row r="3130" spans="1:5" x14ac:dyDescent="0.2">
      <c r="A3130">
        <v>1489690141</v>
      </c>
      <c r="B3130" s="10">
        <f t="shared" si="96"/>
        <v>42810.784039351856</v>
      </c>
      <c r="D3130">
        <v>1487101741</v>
      </c>
      <c r="E3130" s="10">
        <f t="shared" si="97"/>
        <v>42780.825706018513</v>
      </c>
    </row>
    <row r="3131" spans="1:5" x14ac:dyDescent="0.2">
      <c r="A3131">
        <v>1492542819</v>
      </c>
      <c r="B3131" s="10">
        <f t="shared" si="96"/>
        <v>42843.801145833335</v>
      </c>
      <c r="D3131">
        <v>1489090419</v>
      </c>
      <c r="E3131" s="10">
        <f t="shared" si="97"/>
        <v>42803.842812499999</v>
      </c>
    </row>
    <row r="3132" spans="1:5" x14ac:dyDescent="0.2">
      <c r="A3132">
        <v>1492145940</v>
      </c>
      <c r="B3132" s="10">
        <f t="shared" si="96"/>
        <v>42839.207638888889</v>
      </c>
      <c r="D3132">
        <v>1489504916</v>
      </c>
      <c r="E3132" s="10">
        <f t="shared" si="97"/>
        <v>42808.640231481477</v>
      </c>
    </row>
    <row r="3133" spans="1:5" x14ac:dyDescent="0.2">
      <c r="A3133">
        <v>1491656045</v>
      </c>
      <c r="B3133" s="10">
        <f t="shared" si="96"/>
        <v>42833.537557870368</v>
      </c>
      <c r="D3133">
        <v>1489067645</v>
      </c>
      <c r="E3133" s="10">
        <f t="shared" si="97"/>
        <v>42803.579224537039</v>
      </c>
    </row>
    <row r="3134" spans="1:5" x14ac:dyDescent="0.2">
      <c r="A3134">
        <v>1492759460</v>
      </c>
      <c r="B3134" s="10">
        <f t="shared" si="96"/>
        <v>42846.308564814812</v>
      </c>
      <c r="D3134">
        <v>1487579060</v>
      </c>
      <c r="E3134" s="10">
        <f t="shared" si="97"/>
        <v>42786.350231481483</v>
      </c>
    </row>
    <row r="3135" spans="1:5" x14ac:dyDescent="0.2">
      <c r="A3135">
        <v>1490358834</v>
      </c>
      <c r="B3135" s="10">
        <f t="shared" si="96"/>
        <v>42818.523541666669</v>
      </c>
      <c r="D3135">
        <v>1487770434</v>
      </c>
      <c r="E3135" s="10">
        <f t="shared" si="97"/>
        <v>42788.565208333333</v>
      </c>
    </row>
    <row r="3136" spans="1:5" x14ac:dyDescent="0.2">
      <c r="A3136">
        <v>1490631419</v>
      </c>
      <c r="B3136" s="10">
        <f t="shared" si="96"/>
        <v>42821.678460648152</v>
      </c>
      <c r="D3136">
        <v>1488820619</v>
      </c>
      <c r="E3136" s="10">
        <f t="shared" si="97"/>
        <v>42800.720127314809</v>
      </c>
    </row>
    <row r="3137" spans="1:5" x14ac:dyDescent="0.2">
      <c r="A3137">
        <v>1491277121</v>
      </c>
      <c r="B3137" s="10">
        <f t="shared" si="96"/>
        <v>42829.151863425926</v>
      </c>
      <c r="D3137">
        <v>1489376321</v>
      </c>
      <c r="E3137" s="10">
        <f t="shared" si="97"/>
        <v>42807.151863425926</v>
      </c>
    </row>
    <row r="3138" spans="1:5" x14ac:dyDescent="0.2">
      <c r="A3138">
        <v>1491001140</v>
      </c>
      <c r="B3138" s="10">
        <f t="shared" si="96"/>
        <v>42825.957638888889</v>
      </c>
      <c r="D3138">
        <v>1487847954</v>
      </c>
      <c r="E3138" s="10">
        <f t="shared" si="97"/>
        <v>42789.462430555555</v>
      </c>
    </row>
    <row r="3139" spans="1:5" x14ac:dyDescent="0.2">
      <c r="A3139">
        <v>1493838720</v>
      </c>
      <c r="B3139" s="10">
        <f t="shared" ref="B3139:B3202" si="98">(A3139/86400)+25569</f>
        <v>42858.8</v>
      </c>
      <c r="D3139">
        <v>1489439669</v>
      </c>
      <c r="E3139" s="10">
        <f t="shared" ref="E3139:E3202" si="99">(D3139/86400) + 25569</f>
        <v>42807.885057870371</v>
      </c>
    </row>
    <row r="3140" spans="1:5" x14ac:dyDescent="0.2">
      <c r="A3140">
        <v>1491233407</v>
      </c>
      <c r="B3140" s="10">
        <f t="shared" si="98"/>
        <v>42828.645914351851</v>
      </c>
      <c r="D3140">
        <v>1489591807</v>
      </c>
      <c r="E3140" s="10">
        <f t="shared" si="99"/>
        <v>42809.645914351851</v>
      </c>
    </row>
    <row r="3141" spans="1:5" x14ac:dyDescent="0.2">
      <c r="A3141">
        <v>1490416380</v>
      </c>
      <c r="B3141" s="10">
        <f t="shared" si="98"/>
        <v>42819.189583333333</v>
      </c>
      <c r="D3141">
        <v>1487485760</v>
      </c>
      <c r="E3141" s="10">
        <f t="shared" si="99"/>
        <v>42785.270370370374</v>
      </c>
    </row>
    <row r="3142" spans="1:5" x14ac:dyDescent="0.2">
      <c r="A3142">
        <v>1491581703</v>
      </c>
      <c r="B3142" s="10">
        <f t="shared" si="98"/>
        <v>42832.677118055552</v>
      </c>
      <c r="D3142">
        <v>1488993303</v>
      </c>
      <c r="E3142" s="10">
        <f t="shared" si="99"/>
        <v>42802.718784722223</v>
      </c>
    </row>
    <row r="3143" spans="1:5" x14ac:dyDescent="0.2">
      <c r="A3143">
        <v>1492372800</v>
      </c>
      <c r="B3143" s="10">
        <f t="shared" si="98"/>
        <v>42841.833333333328</v>
      </c>
      <c r="D3143">
        <v>1488823488</v>
      </c>
      <c r="E3143" s="10">
        <f t="shared" si="99"/>
        <v>42800.753333333334</v>
      </c>
    </row>
    <row r="3144" spans="1:5" x14ac:dyDescent="0.2">
      <c r="A3144">
        <v>1489922339</v>
      </c>
      <c r="B3144" s="10">
        <f t="shared" si="98"/>
        <v>42813.471516203703</v>
      </c>
      <c r="D3144">
        <v>1487333939</v>
      </c>
      <c r="E3144" s="10">
        <f t="shared" si="99"/>
        <v>42783.513182870374</v>
      </c>
    </row>
    <row r="3145" spans="1:5" x14ac:dyDescent="0.2">
      <c r="A3145">
        <v>1491726956</v>
      </c>
      <c r="B3145" s="10">
        <f t="shared" si="98"/>
        <v>42834.358287037037</v>
      </c>
      <c r="D3145">
        <v>1489480556</v>
      </c>
      <c r="E3145" s="10">
        <f t="shared" si="99"/>
        <v>42808.358287037037</v>
      </c>
    </row>
    <row r="3146" spans="1:5" x14ac:dyDescent="0.2">
      <c r="A3146">
        <v>1489903200</v>
      </c>
      <c r="B3146" s="10">
        <f t="shared" si="98"/>
        <v>42813.25</v>
      </c>
      <c r="D3146">
        <v>1488459307</v>
      </c>
      <c r="E3146" s="10">
        <f t="shared" si="99"/>
        <v>42796.538275462968</v>
      </c>
    </row>
    <row r="3147" spans="1:5" x14ac:dyDescent="0.2">
      <c r="A3147">
        <v>1490659134</v>
      </c>
      <c r="B3147" s="10">
        <f t="shared" si="98"/>
        <v>42821.999236111107</v>
      </c>
      <c r="D3147">
        <v>1485478734</v>
      </c>
      <c r="E3147" s="10">
        <f t="shared" si="99"/>
        <v>42762.040902777779</v>
      </c>
    </row>
    <row r="3148" spans="1:5" x14ac:dyDescent="0.2">
      <c r="A3148">
        <v>1492356166</v>
      </c>
      <c r="B3148" s="10">
        <f t="shared" si="98"/>
        <v>42841.640810185185</v>
      </c>
      <c r="D3148">
        <v>1488471766</v>
      </c>
      <c r="E3148" s="10">
        <f t="shared" si="99"/>
        <v>42796.682476851856</v>
      </c>
    </row>
    <row r="3149" spans="1:5" x14ac:dyDescent="0.2">
      <c r="A3149">
        <v>1415319355</v>
      </c>
      <c r="B3149" s="10">
        <f t="shared" si="98"/>
        <v>41950.011053240742</v>
      </c>
      <c r="D3149">
        <v>1411859755</v>
      </c>
      <c r="E3149" s="10">
        <f t="shared" si="99"/>
        <v>41909.96938657407</v>
      </c>
    </row>
    <row r="3150" spans="1:5" x14ac:dyDescent="0.2">
      <c r="A3150">
        <v>1412136000</v>
      </c>
      <c r="B3150" s="10">
        <f t="shared" si="98"/>
        <v>41913.166666666664</v>
      </c>
      <c r="D3150">
        <v>1410278284</v>
      </c>
      <c r="E3150" s="10">
        <f t="shared" si="99"/>
        <v>41891.665324074071</v>
      </c>
    </row>
    <row r="3151" spans="1:5" x14ac:dyDescent="0.2">
      <c r="A3151">
        <v>1354845600</v>
      </c>
      <c r="B3151" s="10">
        <f t="shared" si="98"/>
        <v>41250.083333333336</v>
      </c>
      <c r="D3151">
        <v>1352766300</v>
      </c>
      <c r="E3151" s="10">
        <f t="shared" si="99"/>
        <v>41226.017361111109</v>
      </c>
    </row>
    <row r="3152" spans="1:5" x14ac:dyDescent="0.2">
      <c r="A3152">
        <v>1295928000</v>
      </c>
      <c r="B3152" s="10">
        <f t="shared" si="98"/>
        <v>40568.166666666664</v>
      </c>
      <c r="D3152">
        <v>1288160403</v>
      </c>
      <c r="E3152" s="10">
        <f t="shared" si="99"/>
        <v>40478.263923611114</v>
      </c>
    </row>
    <row r="3153" spans="1:5" x14ac:dyDescent="0.2">
      <c r="A3153">
        <v>1410379774</v>
      </c>
      <c r="B3153" s="10">
        <f t="shared" si="98"/>
        <v>41892.83997685185</v>
      </c>
      <c r="D3153">
        <v>1407787774</v>
      </c>
      <c r="E3153" s="10">
        <f t="shared" si="99"/>
        <v>41862.83997685185</v>
      </c>
    </row>
    <row r="3154" spans="1:5" x14ac:dyDescent="0.2">
      <c r="A3154">
        <v>1383425367</v>
      </c>
      <c r="B3154" s="10">
        <f t="shared" si="98"/>
        <v>41580.867673611108</v>
      </c>
      <c r="D3154">
        <v>1380833367</v>
      </c>
      <c r="E3154" s="10">
        <f t="shared" si="99"/>
        <v>41550.867673611108</v>
      </c>
    </row>
    <row r="3155" spans="1:5" x14ac:dyDescent="0.2">
      <c r="A3155">
        <v>1304225940</v>
      </c>
      <c r="B3155" s="10">
        <f t="shared" si="98"/>
        <v>40664.207638888889</v>
      </c>
      <c r="D3155">
        <v>1301542937</v>
      </c>
      <c r="E3155" s="10">
        <f t="shared" si="99"/>
        <v>40633.154363425929</v>
      </c>
    </row>
    <row r="3156" spans="1:5" x14ac:dyDescent="0.2">
      <c r="A3156">
        <v>1333310458</v>
      </c>
      <c r="B3156" s="10">
        <f t="shared" si="98"/>
        <v>41000.834004629629</v>
      </c>
      <c r="D3156">
        <v>1330722058</v>
      </c>
      <c r="E3156" s="10">
        <f t="shared" si="99"/>
        <v>40970.875671296293</v>
      </c>
    </row>
    <row r="3157" spans="1:5" x14ac:dyDescent="0.2">
      <c r="A3157">
        <v>1356004725</v>
      </c>
      <c r="B3157" s="10">
        <f t="shared" si="98"/>
        <v>41263.499131944445</v>
      </c>
      <c r="D3157">
        <v>1353412725</v>
      </c>
      <c r="E3157" s="10">
        <f t="shared" si="99"/>
        <v>41233.499131944445</v>
      </c>
    </row>
    <row r="3158" spans="1:5" x14ac:dyDescent="0.2">
      <c r="A3158">
        <v>1338591144</v>
      </c>
      <c r="B3158" s="10">
        <f t="shared" si="98"/>
        <v>41061.953055555554</v>
      </c>
      <c r="D3158">
        <v>1335567144</v>
      </c>
      <c r="E3158" s="10">
        <f t="shared" si="99"/>
        <v>41026.953055555554</v>
      </c>
    </row>
    <row r="3159" spans="1:5" x14ac:dyDescent="0.2">
      <c r="A3159">
        <v>1405746000</v>
      </c>
      <c r="B3159" s="10">
        <f t="shared" si="98"/>
        <v>41839.208333333336</v>
      </c>
      <c r="D3159">
        <v>1404932105</v>
      </c>
      <c r="E3159" s="10">
        <f t="shared" si="99"/>
        <v>41829.788252314815</v>
      </c>
    </row>
    <row r="3160" spans="1:5" x14ac:dyDescent="0.2">
      <c r="A3160">
        <v>1374523752</v>
      </c>
      <c r="B3160" s="10">
        <f t="shared" si="98"/>
        <v>41477.839722222227</v>
      </c>
      <c r="D3160">
        <v>1371931752</v>
      </c>
      <c r="E3160" s="10">
        <f t="shared" si="99"/>
        <v>41447.839722222227</v>
      </c>
    </row>
    <row r="3161" spans="1:5" x14ac:dyDescent="0.2">
      <c r="A3161">
        <v>1326927600</v>
      </c>
      <c r="B3161" s="10">
        <f t="shared" si="98"/>
        <v>40926.958333333336</v>
      </c>
      <c r="D3161">
        <v>1323221761</v>
      </c>
      <c r="E3161" s="10">
        <f t="shared" si="99"/>
        <v>40884.066678240742</v>
      </c>
    </row>
    <row r="3162" spans="1:5" x14ac:dyDescent="0.2">
      <c r="A3162">
        <v>1407905940</v>
      </c>
      <c r="B3162" s="10">
        <f t="shared" si="98"/>
        <v>41864.207638888889</v>
      </c>
      <c r="D3162">
        <v>1405923687</v>
      </c>
      <c r="E3162" s="10">
        <f t="shared" si="99"/>
        <v>41841.26489583333</v>
      </c>
    </row>
    <row r="3163" spans="1:5" x14ac:dyDescent="0.2">
      <c r="A3163">
        <v>1413377522</v>
      </c>
      <c r="B3163" s="10">
        <f t="shared" si="98"/>
        <v>41927.536134259259</v>
      </c>
      <c r="D3163">
        <v>1410785522</v>
      </c>
      <c r="E3163" s="10">
        <f t="shared" si="99"/>
        <v>41897.536134259259</v>
      </c>
    </row>
    <row r="3164" spans="1:5" x14ac:dyDescent="0.2">
      <c r="A3164">
        <v>1404698400</v>
      </c>
      <c r="B3164" s="10">
        <f t="shared" si="98"/>
        <v>41827.083333333336</v>
      </c>
      <c r="D3164">
        <v>1402331262</v>
      </c>
      <c r="E3164" s="10">
        <f t="shared" si="99"/>
        <v>41799.685902777775</v>
      </c>
    </row>
    <row r="3165" spans="1:5" x14ac:dyDescent="0.2">
      <c r="A3165">
        <v>1402855525</v>
      </c>
      <c r="B3165" s="10">
        <f t="shared" si="98"/>
        <v>41805.753761574073</v>
      </c>
      <c r="D3165">
        <v>1400263525</v>
      </c>
      <c r="E3165" s="10">
        <f t="shared" si="99"/>
        <v>41775.753761574073</v>
      </c>
    </row>
    <row r="3166" spans="1:5" x14ac:dyDescent="0.2">
      <c r="A3166">
        <v>1402341615</v>
      </c>
      <c r="B3166" s="10">
        <f t="shared" si="98"/>
        <v>41799.805729166663</v>
      </c>
      <c r="D3166">
        <v>1399490415</v>
      </c>
      <c r="E3166" s="10">
        <f t="shared" si="99"/>
        <v>41766.805729166663</v>
      </c>
    </row>
    <row r="3167" spans="1:5" x14ac:dyDescent="0.2">
      <c r="A3167">
        <v>1304395140</v>
      </c>
      <c r="B3167" s="10">
        <f t="shared" si="98"/>
        <v>40666.165972222225</v>
      </c>
      <c r="D3167">
        <v>1302493760</v>
      </c>
      <c r="E3167" s="10">
        <f t="shared" si="99"/>
        <v>40644.159259259257</v>
      </c>
    </row>
    <row r="3168" spans="1:5" x14ac:dyDescent="0.2">
      <c r="A3168">
        <v>1416988740</v>
      </c>
      <c r="B3168" s="10">
        <f t="shared" si="98"/>
        <v>41969.332638888889</v>
      </c>
      <c r="D3168">
        <v>1414514153</v>
      </c>
      <c r="E3168" s="10">
        <f t="shared" si="99"/>
        <v>41940.69158564815</v>
      </c>
    </row>
    <row r="3169" spans="1:5" x14ac:dyDescent="0.2">
      <c r="A3169">
        <v>1406952781</v>
      </c>
      <c r="B3169" s="10">
        <f t="shared" si="98"/>
        <v>41853.175706018519</v>
      </c>
      <c r="D3169">
        <v>1405743181</v>
      </c>
      <c r="E3169" s="10">
        <f t="shared" si="99"/>
        <v>41839.175706018519</v>
      </c>
    </row>
    <row r="3170" spans="1:5" x14ac:dyDescent="0.2">
      <c r="A3170">
        <v>1402696800</v>
      </c>
      <c r="B3170" s="10">
        <f t="shared" si="98"/>
        <v>41803.916666666664</v>
      </c>
      <c r="D3170">
        <v>1399948353</v>
      </c>
      <c r="E3170" s="10">
        <f t="shared" si="99"/>
        <v>41772.105937500004</v>
      </c>
    </row>
    <row r="3171" spans="1:5" x14ac:dyDescent="0.2">
      <c r="A3171">
        <v>1386910740</v>
      </c>
      <c r="B3171" s="10">
        <f t="shared" si="98"/>
        <v>41621.207638888889</v>
      </c>
      <c r="D3171">
        <v>1384364561</v>
      </c>
      <c r="E3171" s="10">
        <f t="shared" si="99"/>
        <v>41591.737974537034</v>
      </c>
    </row>
    <row r="3172" spans="1:5" x14ac:dyDescent="0.2">
      <c r="A3172">
        <v>1404273600</v>
      </c>
      <c r="B3172" s="10">
        <f t="shared" si="98"/>
        <v>41822.166666666664</v>
      </c>
      <c r="D3172">
        <v>1401414944</v>
      </c>
      <c r="E3172" s="10">
        <f t="shared" si="99"/>
        <v>41789.080370370371</v>
      </c>
    </row>
    <row r="3173" spans="1:5" x14ac:dyDescent="0.2">
      <c r="A3173">
        <v>1462545358</v>
      </c>
      <c r="B3173" s="10">
        <f t="shared" si="98"/>
        <v>42496.608310185184</v>
      </c>
      <c r="D3173">
        <v>1459953358</v>
      </c>
      <c r="E3173" s="10">
        <f t="shared" si="99"/>
        <v>42466.608310185184</v>
      </c>
    </row>
    <row r="3174" spans="1:5" x14ac:dyDescent="0.2">
      <c r="A3174">
        <v>1329240668</v>
      </c>
      <c r="B3174" s="10">
        <f t="shared" si="98"/>
        <v>40953.729953703703</v>
      </c>
      <c r="D3174">
        <v>1326648668</v>
      </c>
      <c r="E3174" s="10">
        <f t="shared" si="99"/>
        <v>40923.729953703703</v>
      </c>
    </row>
    <row r="3175" spans="1:5" x14ac:dyDescent="0.2">
      <c r="A3175">
        <v>1411765492</v>
      </c>
      <c r="B3175" s="10">
        <f t="shared" si="98"/>
        <v>41908.878379629634</v>
      </c>
      <c r="D3175">
        <v>1409173492</v>
      </c>
      <c r="E3175" s="10">
        <f t="shared" si="99"/>
        <v>41878.878379629634</v>
      </c>
    </row>
    <row r="3176" spans="1:5" x14ac:dyDescent="0.2">
      <c r="A3176">
        <v>1408999508</v>
      </c>
      <c r="B3176" s="10">
        <f t="shared" si="98"/>
        <v>41876.864675925928</v>
      </c>
      <c r="D3176">
        <v>1407789908</v>
      </c>
      <c r="E3176" s="10">
        <f t="shared" si="99"/>
        <v>41862.864675925928</v>
      </c>
    </row>
    <row r="3177" spans="1:5" x14ac:dyDescent="0.2">
      <c r="A3177">
        <v>1297977427</v>
      </c>
      <c r="B3177" s="10">
        <f t="shared" si="98"/>
        <v>40591.886886574073</v>
      </c>
      <c r="D3177">
        <v>1292793427</v>
      </c>
      <c r="E3177" s="10">
        <f t="shared" si="99"/>
        <v>40531.886886574073</v>
      </c>
    </row>
    <row r="3178" spans="1:5" x14ac:dyDescent="0.2">
      <c r="A3178">
        <v>1376838000</v>
      </c>
      <c r="B3178" s="10">
        <f t="shared" si="98"/>
        <v>41504.625</v>
      </c>
      <c r="D3178">
        <v>1374531631</v>
      </c>
      <c r="E3178" s="10">
        <f t="shared" si="99"/>
        <v>41477.930914351848</v>
      </c>
    </row>
    <row r="3179" spans="1:5" x14ac:dyDescent="0.2">
      <c r="A3179">
        <v>1403366409</v>
      </c>
      <c r="B3179" s="10">
        <f t="shared" si="98"/>
        <v>41811.666770833333</v>
      </c>
      <c r="D3179">
        <v>1400774409</v>
      </c>
      <c r="E3179" s="10">
        <f t="shared" si="99"/>
        <v>41781.666770833333</v>
      </c>
    </row>
    <row r="3180" spans="1:5" x14ac:dyDescent="0.2">
      <c r="A3180">
        <v>1405521075</v>
      </c>
      <c r="B3180" s="10">
        <f t="shared" si="98"/>
        <v>41836.605034722219</v>
      </c>
      <c r="D3180">
        <v>1402929075</v>
      </c>
      <c r="E3180" s="10">
        <f t="shared" si="99"/>
        <v>41806.605034722219</v>
      </c>
    </row>
    <row r="3181" spans="1:5" x14ac:dyDescent="0.2">
      <c r="A3181">
        <v>1367859071</v>
      </c>
      <c r="B3181" s="10">
        <f t="shared" si="98"/>
        <v>41400.702210648145</v>
      </c>
      <c r="D3181">
        <v>1365699071</v>
      </c>
      <c r="E3181" s="10">
        <f t="shared" si="99"/>
        <v>41375.702210648145</v>
      </c>
    </row>
    <row r="3182" spans="1:5" x14ac:dyDescent="0.2">
      <c r="A3182">
        <v>1403258049</v>
      </c>
      <c r="B3182" s="10">
        <f t="shared" si="98"/>
        <v>41810.412604166668</v>
      </c>
      <c r="D3182">
        <v>1400666049</v>
      </c>
      <c r="E3182" s="10">
        <f t="shared" si="99"/>
        <v>41780.412604166668</v>
      </c>
    </row>
    <row r="3183" spans="1:5" x14ac:dyDescent="0.2">
      <c r="A3183">
        <v>1402848000</v>
      </c>
      <c r="B3183" s="10">
        <f t="shared" si="98"/>
        <v>41805.666666666664</v>
      </c>
      <c r="D3183">
        <v>1400570787</v>
      </c>
      <c r="E3183" s="10">
        <f t="shared" si="99"/>
        <v>41779.310034722221</v>
      </c>
    </row>
    <row r="3184" spans="1:5" x14ac:dyDescent="0.2">
      <c r="A3184">
        <v>1328029200</v>
      </c>
      <c r="B3184" s="10">
        <f t="shared" si="98"/>
        <v>40939.708333333336</v>
      </c>
      <c r="D3184">
        <v>1323211621</v>
      </c>
      <c r="E3184" s="10">
        <f t="shared" si="99"/>
        <v>40883.949317129627</v>
      </c>
    </row>
    <row r="3185" spans="1:5" x14ac:dyDescent="0.2">
      <c r="A3185">
        <v>1377284669</v>
      </c>
      <c r="B3185" s="10">
        <f t="shared" si="98"/>
        <v>41509.79478009259</v>
      </c>
      <c r="D3185">
        <v>1375729469</v>
      </c>
      <c r="E3185" s="10">
        <f t="shared" si="99"/>
        <v>41491.79478009259</v>
      </c>
    </row>
    <row r="3186" spans="1:5" x14ac:dyDescent="0.2">
      <c r="A3186">
        <v>1404258631</v>
      </c>
      <c r="B3186" s="10">
        <f t="shared" si="98"/>
        <v>41821.993414351848</v>
      </c>
      <c r="D3186">
        <v>1401666631</v>
      </c>
      <c r="E3186" s="10">
        <f t="shared" si="99"/>
        <v>41791.993414351848</v>
      </c>
    </row>
    <row r="3187" spans="1:5" x14ac:dyDescent="0.2">
      <c r="A3187">
        <v>1405553241</v>
      </c>
      <c r="B3187" s="10">
        <f t="shared" si="98"/>
        <v>41836.977326388893</v>
      </c>
      <c r="D3187">
        <v>1404948441</v>
      </c>
      <c r="E3187" s="10">
        <f t="shared" si="99"/>
        <v>41829.977326388893</v>
      </c>
    </row>
    <row r="3188" spans="1:5" x14ac:dyDescent="0.2">
      <c r="A3188">
        <v>1410901200</v>
      </c>
      <c r="B3188" s="10">
        <f t="shared" si="98"/>
        <v>41898.875</v>
      </c>
      <c r="D3188">
        <v>1408313438</v>
      </c>
      <c r="E3188" s="10">
        <f t="shared" si="99"/>
        <v>41868.924050925925</v>
      </c>
    </row>
    <row r="3189" spans="1:5" x14ac:dyDescent="0.2">
      <c r="A3189">
        <v>1407167973</v>
      </c>
      <c r="B3189" s="10">
        <f t="shared" si="98"/>
        <v>41855.666354166664</v>
      </c>
      <c r="D3189">
        <v>1405439973</v>
      </c>
      <c r="E3189" s="10">
        <f t="shared" si="99"/>
        <v>41835.666354166664</v>
      </c>
    </row>
    <row r="3190" spans="1:5" x14ac:dyDescent="0.2">
      <c r="A3190">
        <v>1433930302</v>
      </c>
      <c r="B3190" s="10">
        <f t="shared" si="98"/>
        <v>42165.415532407409</v>
      </c>
      <c r="D3190">
        <v>1432115902</v>
      </c>
      <c r="E3190" s="10">
        <f t="shared" si="99"/>
        <v>42144.415532407409</v>
      </c>
    </row>
    <row r="3191" spans="1:5" x14ac:dyDescent="0.2">
      <c r="A3191">
        <v>1432455532</v>
      </c>
      <c r="B3191" s="10">
        <f t="shared" si="98"/>
        <v>42148.346435185187</v>
      </c>
      <c r="D3191">
        <v>1429863532</v>
      </c>
      <c r="E3191" s="10">
        <f t="shared" si="99"/>
        <v>42118.346435185187</v>
      </c>
    </row>
    <row r="3192" spans="1:5" x14ac:dyDescent="0.2">
      <c r="A3192">
        <v>1481258275</v>
      </c>
      <c r="B3192" s="10">
        <f t="shared" si="98"/>
        <v>42713.192997685182</v>
      </c>
      <c r="D3192">
        <v>1478662675</v>
      </c>
      <c r="E3192" s="10">
        <f t="shared" si="99"/>
        <v>42683.151331018518</v>
      </c>
    </row>
    <row r="3193" spans="1:5" x14ac:dyDescent="0.2">
      <c r="A3193">
        <v>1471370869</v>
      </c>
      <c r="B3193" s="10">
        <f t="shared" si="98"/>
        <v>42598.755428240736</v>
      </c>
      <c r="D3193">
        <v>1466186869</v>
      </c>
      <c r="E3193" s="10">
        <f t="shared" si="99"/>
        <v>42538.755428240736</v>
      </c>
    </row>
    <row r="3194" spans="1:5" x14ac:dyDescent="0.2">
      <c r="A3194">
        <v>1425160800</v>
      </c>
      <c r="B3194" s="10">
        <f t="shared" si="98"/>
        <v>42063.916666666672</v>
      </c>
      <c r="D3194">
        <v>1421274859</v>
      </c>
      <c r="E3194" s="10">
        <f t="shared" si="99"/>
        <v>42018.94049768518</v>
      </c>
    </row>
    <row r="3195" spans="1:5" x14ac:dyDescent="0.2">
      <c r="A3195">
        <v>1424474056</v>
      </c>
      <c r="B3195" s="10">
        <f t="shared" si="98"/>
        <v>42055.968240740738</v>
      </c>
      <c r="D3195">
        <v>1420586056</v>
      </c>
      <c r="E3195" s="10">
        <f t="shared" si="99"/>
        <v>42010.968240740738</v>
      </c>
    </row>
    <row r="3196" spans="1:5" x14ac:dyDescent="0.2">
      <c r="A3196">
        <v>1437960598</v>
      </c>
      <c r="B3196" s="10">
        <f t="shared" si="98"/>
        <v>42212.062476851846</v>
      </c>
      <c r="D3196">
        <v>1435368598</v>
      </c>
      <c r="E3196" s="10">
        <f t="shared" si="99"/>
        <v>42182.062476851846</v>
      </c>
    </row>
    <row r="3197" spans="1:5" x14ac:dyDescent="0.2">
      <c r="A3197">
        <v>1423750542</v>
      </c>
      <c r="B3197" s="10">
        <f t="shared" si="98"/>
        <v>42047.594236111108</v>
      </c>
      <c r="D3197">
        <v>1421158542</v>
      </c>
      <c r="E3197" s="10">
        <f t="shared" si="99"/>
        <v>42017.594236111108</v>
      </c>
    </row>
    <row r="3198" spans="1:5" x14ac:dyDescent="0.2">
      <c r="A3198">
        <v>1438437600</v>
      </c>
      <c r="B3198" s="10">
        <f t="shared" si="98"/>
        <v>42217.583333333328</v>
      </c>
      <c r="D3198">
        <v>1433254875</v>
      </c>
      <c r="E3198" s="10">
        <f t="shared" si="99"/>
        <v>42157.598090277781</v>
      </c>
    </row>
    <row r="3199" spans="1:5" x14ac:dyDescent="0.2">
      <c r="A3199">
        <v>1423050618</v>
      </c>
      <c r="B3199" s="10">
        <f t="shared" si="98"/>
        <v>42039.493263888886</v>
      </c>
      <c r="D3199">
        <v>1420458618</v>
      </c>
      <c r="E3199" s="10">
        <f t="shared" si="99"/>
        <v>42009.493263888886</v>
      </c>
    </row>
    <row r="3200" spans="1:5" x14ac:dyDescent="0.2">
      <c r="A3200">
        <v>1424081477</v>
      </c>
      <c r="B3200" s="10">
        <f t="shared" si="98"/>
        <v>42051.424502314811</v>
      </c>
      <c r="D3200">
        <v>1420798277</v>
      </c>
      <c r="E3200" s="10">
        <f t="shared" si="99"/>
        <v>42013.424502314811</v>
      </c>
    </row>
    <row r="3201" spans="1:5" x14ac:dyDescent="0.2">
      <c r="A3201">
        <v>1410037200</v>
      </c>
      <c r="B3201" s="10">
        <f t="shared" si="98"/>
        <v>41888.875</v>
      </c>
      <c r="D3201">
        <v>1407435418</v>
      </c>
      <c r="E3201" s="10">
        <f t="shared" si="99"/>
        <v>41858.761782407411</v>
      </c>
    </row>
    <row r="3202" spans="1:5" x14ac:dyDescent="0.2">
      <c r="A3202">
        <v>1461994440</v>
      </c>
      <c r="B3202" s="10">
        <f t="shared" si="98"/>
        <v>42490.231944444444</v>
      </c>
      <c r="D3202">
        <v>1459410101</v>
      </c>
      <c r="E3202" s="10">
        <f t="shared" si="99"/>
        <v>42460.320613425924</v>
      </c>
    </row>
    <row r="3203" spans="1:5" x14ac:dyDescent="0.2">
      <c r="A3203">
        <v>1409509477</v>
      </c>
      <c r="B3203" s="10">
        <f t="shared" ref="B3203:B3266" si="100">(A3203/86400)+25569</f>
        <v>41882.767094907409</v>
      </c>
      <c r="D3203">
        <v>1407695077</v>
      </c>
      <c r="E3203" s="10">
        <f t="shared" ref="E3203:E3266" si="101">(D3203/86400) + 25569</f>
        <v>41861.767094907409</v>
      </c>
    </row>
    <row r="3204" spans="1:5" x14ac:dyDescent="0.2">
      <c r="A3204">
        <v>1450072740</v>
      </c>
      <c r="B3204" s="10">
        <f t="shared" si="100"/>
        <v>42352.249305555553</v>
      </c>
      <c r="D3204">
        <v>1445027346</v>
      </c>
      <c r="E3204" s="10">
        <f t="shared" si="101"/>
        <v>42293.853541666671</v>
      </c>
    </row>
    <row r="3205" spans="1:5" x14ac:dyDescent="0.2">
      <c r="A3205">
        <v>1443224622</v>
      </c>
      <c r="B3205" s="10">
        <f t="shared" si="100"/>
        <v>42272.988680555558</v>
      </c>
      <c r="D3205">
        <v>1440632622</v>
      </c>
      <c r="E3205" s="10">
        <f t="shared" si="101"/>
        <v>42242.988680555558</v>
      </c>
    </row>
    <row r="3206" spans="1:5" x14ac:dyDescent="0.2">
      <c r="A3206">
        <v>1437149640</v>
      </c>
      <c r="B3206" s="10">
        <f t="shared" si="100"/>
        <v>42202.676388888889</v>
      </c>
      <c r="D3206">
        <v>1434558479</v>
      </c>
      <c r="E3206" s="10">
        <f t="shared" si="101"/>
        <v>42172.686099537037</v>
      </c>
    </row>
    <row r="3207" spans="1:5" x14ac:dyDescent="0.2">
      <c r="A3207">
        <v>1430470772</v>
      </c>
      <c r="B3207" s="10">
        <f t="shared" si="100"/>
        <v>42125.374675925923</v>
      </c>
      <c r="D3207">
        <v>1427878772</v>
      </c>
      <c r="E3207" s="10">
        <f t="shared" si="101"/>
        <v>42095.374675925923</v>
      </c>
    </row>
    <row r="3208" spans="1:5" x14ac:dyDescent="0.2">
      <c r="A3208">
        <v>1442644651</v>
      </c>
      <c r="B3208" s="10">
        <f t="shared" si="100"/>
        <v>42266.276053240741</v>
      </c>
      <c r="D3208">
        <v>1440052651</v>
      </c>
      <c r="E3208" s="10">
        <f t="shared" si="101"/>
        <v>42236.276053240741</v>
      </c>
    </row>
    <row r="3209" spans="1:5" x14ac:dyDescent="0.2">
      <c r="A3209">
        <v>1429767607</v>
      </c>
      <c r="B3209" s="10">
        <f t="shared" si="100"/>
        <v>42117.236192129625</v>
      </c>
      <c r="D3209">
        <v>1424587207</v>
      </c>
      <c r="E3209" s="10">
        <f t="shared" si="101"/>
        <v>42057.277858796297</v>
      </c>
    </row>
    <row r="3210" spans="1:5" x14ac:dyDescent="0.2">
      <c r="A3210">
        <v>1406557877</v>
      </c>
      <c r="B3210" s="10">
        <f t="shared" si="100"/>
        <v>41848.605057870373</v>
      </c>
      <c r="D3210">
        <v>1404743477</v>
      </c>
      <c r="E3210" s="10">
        <f t="shared" si="101"/>
        <v>41827.605057870373</v>
      </c>
    </row>
    <row r="3211" spans="1:5" x14ac:dyDescent="0.2">
      <c r="A3211">
        <v>1403305200</v>
      </c>
      <c r="B3211" s="10">
        <f t="shared" si="100"/>
        <v>41810.958333333336</v>
      </c>
      <c r="D3211">
        <v>1400512658</v>
      </c>
      <c r="E3211" s="10">
        <f t="shared" si="101"/>
        <v>41778.637245370366</v>
      </c>
    </row>
    <row r="3212" spans="1:5" x14ac:dyDescent="0.2">
      <c r="A3212">
        <v>1338523140</v>
      </c>
      <c r="B3212" s="10">
        <f t="shared" si="100"/>
        <v>41061.165972222225</v>
      </c>
      <c r="D3212">
        <v>1334442519</v>
      </c>
      <c r="E3212" s="10">
        <f t="shared" si="101"/>
        <v>41013.936562499999</v>
      </c>
    </row>
    <row r="3213" spans="1:5" x14ac:dyDescent="0.2">
      <c r="A3213">
        <v>1408068000</v>
      </c>
      <c r="B3213" s="10">
        <f t="shared" si="100"/>
        <v>41866.083333333336</v>
      </c>
      <c r="D3213">
        <v>1405346680</v>
      </c>
      <c r="E3213" s="10">
        <f t="shared" si="101"/>
        <v>41834.58657407407</v>
      </c>
    </row>
    <row r="3214" spans="1:5" x14ac:dyDescent="0.2">
      <c r="A3214">
        <v>1407524751</v>
      </c>
      <c r="B3214" s="10">
        <f t="shared" si="100"/>
        <v>41859.795729166668</v>
      </c>
      <c r="D3214">
        <v>1404932751</v>
      </c>
      <c r="E3214" s="10">
        <f t="shared" si="101"/>
        <v>41829.795729166668</v>
      </c>
    </row>
    <row r="3215" spans="1:5" x14ac:dyDescent="0.2">
      <c r="A3215">
        <v>1437934759</v>
      </c>
      <c r="B3215" s="10">
        <f t="shared" si="100"/>
        <v>42211.763414351852</v>
      </c>
      <c r="D3215">
        <v>1434478759</v>
      </c>
      <c r="E3215" s="10">
        <f t="shared" si="101"/>
        <v>42171.763414351852</v>
      </c>
    </row>
    <row r="3216" spans="1:5" x14ac:dyDescent="0.2">
      <c r="A3216">
        <v>1452038100</v>
      </c>
      <c r="B3216" s="10">
        <f t="shared" si="100"/>
        <v>42374.996527777781</v>
      </c>
      <c r="D3216">
        <v>1448823673</v>
      </c>
      <c r="E3216" s="10">
        <f t="shared" si="101"/>
        <v>42337.792511574073</v>
      </c>
    </row>
    <row r="3217" spans="1:5" x14ac:dyDescent="0.2">
      <c r="A3217">
        <v>1441857540</v>
      </c>
      <c r="B3217" s="10">
        <f t="shared" si="100"/>
        <v>42257.165972222225</v>
      </c>
      <c r="D3217">
        <v>1438617471</v>
      </c>
      <c r="E3217" s="10">
        <f t="shared" si="101"/>
        <v>42219.665173611109</v>
      </c>
    </row>
    <row r="3218" spans="1:5" x14ac:dyDescent="0.2">
      <c r="A3218">
        <v>1436625000</v>
      </c>
      <c r="B3218" s="10">
        <f t="shared" si="100"/>
        <v>42196.604166666672</v>
      </c>
      <c r="D3218">
        <v>1433934371</v>
      </c>
      <c r="E3218" s="10">
        <f t="shared" si="101"/>
        <v>42165.462627314817</v>
      </c>
    </row>
    <row r="3219" spans="1:5" x14ac:dyDescent="0.2">
      <c r="A3219">
        <v>1478264784</v>
      </c>
      <c r="B3219" s="10">
        <f t="shared" si="100"/>
        <v>42678.546111111107</v>
      </c>
      <c r="D3219">
        <v>1475672784</v>
      </c>
      <c r="E3219" s="10">
        <f t="shared" si="101"/>
        <v>42648.546111111107</v>
      </c>
    </row>
    <row r="3220" spans="1:5" x14ac:dyDescent="0.2">
      <c r="A3220">
        <v>1419984000</v>
      </c>
      <c r="B3220" s="10">
        <f t="shared" si="100"/>
        <v>42004</v>
      </c>
      <c r="D3220">
        <v>1417132986</v>
      </c>
      <c r="E3220" s="10">
        <f t="shared" si="101"/>
        <v>41971.002152777779</v>
      </c>
    </row>
    <row r="3221" spans="1:5" x14ac:dyDescent="0.2">
      <c r="A3221">
        <v>1427063747</v>
      </c>
      <c r="B3221" s="10">
        <f t="shared" si="100"/>
        <v>42085.941516203704</v>
      </c>
      <c r="D3221">
        <v>1424043347</v>
      </c>
      <c r="E3221" s="10">
        <f t="shared" si="101"/>
        <v>42050.983182870375</v>
      </c>
    </row>
    <row r="3222" spans="1:5" x14ac:dyDescent="0.2">
      <c r="A3222">
        <v>1489352400</v>
      </c>
      <c r="B3222" s="10">
        <f t="shared" si="100"/>
        <v>42806.875</v>
      </c>
      <c r="D3222">
        <v>1486411204</v>
      </c>
      <c r="E3222" s="10">
        <f t="shared" si="101"/>
        <v>42772.833379629628</v>
      </c>
    </row>
    <row r="3223" spans="1:5" x14ac:dyDescent="0.2">
      <c r="A3223">
        <v>1436114603</v>
      </c>
      <c r="B3223" s="10">
        <f t="shared" si="100"/>
        <v>42190.696793981479</v>
      </c>
      <c r="D3223">
        <v>1433090603</v>
      </c>
      <c r="E3223" s="10">
        <f t="shared" si="101"/>
        <v>42155.696793981479</v>
      </c>
    </row>
    <row r="3224" spans="1:5" x14ac:dyDescent="0.2">
      <c r="A3224">
        <v>1445722140</v>
      </c>
      <c r="B3224" s="10">
        <f t="shared" si="100"/>
        <v>42301.895138888889</v>
      </c>
      <c r="D3224">
        <v>1443016697</v>
      </c>
      <c r="E3224" s="10">
        <f t="shared" si="101"/>
        <v>42270.582141203704</v>
      </c>
    </row>
    <row r="3225" spans="1:5" x14ac:dyDescent="0.2">
      <c r="A3225">
        <v>1440100976</v>
      </c>
      <c r="B3225" s="10">
        <f t="shared" si="100"/>
        <v>42236.835370370369</v>
      </c>
      <c r="D3225">
        <v>1437508976</v>
      </c>
      <c r="E3225" s="10">
        <f t="shared" si="101"/>
        <v>42206.835370370369</v>
      </c>
    </row>
    <row r="3226" spans="1:5" x14ac:dyDescent="0.2">
      <c r="A3226">
        <v>1484024400</v>
      </c>
      <c r="B3226" s="10">
        <f t="shared" si="100"/>
        <v>42745.208333333328</v>
      </c>
      <c r="D3226">
        <v>1479932713</v>
      </c>
      <c r="E3226" s="10">
        <f t="shared" si="101"/>
        <v>42697.850844907407</v>
      </c>
    </row>
    <row r="3227" spans="1:5" x14ac:dyDescent="0.2">
      <c r="A3227">
        <v>1464987600</v>
      </c>
      <c r="B3227" s="10">
        <f t="shared" si="100"/>
        <v>42524.875</v>
      </c>
      <c r="D3227">
        <v>1463145938</v>
      </c>
      <c r="E3227" s="10">
        <f t="shared" si="101"/>
        <v>42503.559467592597</v>
      </c>
    </row>
    <row r="3228" spans="1:5" x14ac:dyDescent="0.2">
      <c r="A3228">
        <v>1446213612</v>
      </c>
      <c r="B3228" s="10">
        <f t="shared" si="100"/>
        <v>42307.583472222221</v>
      </c>
      <c r="D3228">
        <v>1443621612</v>
      </c>
      <c r="E3228" s="10">
        <f t="shared" si="101"/>
        <v>42277.583472222221</v>
      </c>
    </row>
    <row r="3229" spans="1:5" x14ac:dyDescent="0.2">
      <c r="A3229">
        <v>1484687436</v>
      </c>
      <c r="B3229" s="10">
        <f t="shared" si="100"/>
        <v>42752.882361111115</v>
      </c>
      <c r="D3229">
        <v>1482095436</v>
      </c>
      <c r="E3229" s="10">
        <f t="shared" si="101"/>
        <v>42722.882361111115</v>
      </c>
    </row>
    <row r="3230" spans="1:5" x14ac:dyDescent="0.2">
      <c r="A3230">
        <v>1450328340</v>
      </c>
      <c r="B3230" s="10">
        <f t="shared" si="100"/>
        <v>42355.207638888889</v>
      </c>
      <c r="D3230">
        <v>1447606884</v>
      </c>
      <c r="E3230" s="10">
        <f t="shared" si="101"/>
        <v>42323.70930555556</v>
      </c>
    </row>
    <row r="3231" spans="1:5" x14ac:dyDescent="0.2">
      <c r="A3231">
        <v>1416470398</v>
      </c>
      <c r="B3231" s="10">
        <f t="shared" si="100"/>
        <v>41963.333310185189</v>
      </c>
      <c r="D3231">
        <v>1413874798</v>
      </c>
      <c r="E3231" s="10">
        <f t="shared" si="101"/>
        <v>41933.291643518518</v>
      </c>
    </row>
    <row r="3232" spans="1:5" x14ac:dyDescent="0.2">
      <c r="A3232">
        <v>1412135940</v>
      </c>
      <c r="B3232" s="10">
        <f t="shared" si="100"/>
        <v>41913.165972222225</v>
      </c>
      <c r="D3232">
        <v>1410840126</v>
      </c>
      <c r="E3232" s="10">
        <f t="shared" si="101"/>
        <v>41898.168124999997</v>
      </c>
    </row>
    <row r="3233" spans="1:5" x14ac:dyDescent="0.2">
      <c r="A3233">
        <v>1460846347</v>
      </c>
      <c r="B3233" s="10">
        <f t="shared" si="100"/>
        <v>42476.943831018521</v>
      </c>
      <c r="D3233">
        <v>1458254347</v>
      </c>
      <c r="E3233" s="10">
        <f t="shared" si="101"/>
        <v>42446.943831018521</v>
      </c>
    </row>
    <row r="3234" spans="1:5" x14ac:dyDescent="0.2">
      <c r="A3234">
        <v>1462334340</v>
      </c>
      <c r="B3234" s="10">
        <f t="shared" si="100"/>
        <v>42494.165972222225</v>
      </c>
      <c r="D3234">
        <v>1459711917</v>
      </c>
      <c r="E3234" s="10">
        <f t="shared" si="101"/>
        <v>42463.81385416667</v>
      </c>
    </row>
    <row r="3235" spans="1:5" x14ac:dyDescent="0.2">
      <c r="A3235">
        <v>1488482355</v>
      </c>
      <c r="B3235" s="10">
        <f t="shared" si="100"/>
        <v>42796.805034722223</v>
      </c>
      <c r="D3235">
        <v>1485890355</v>
      </c>
      <c r="E3235" s="10">
        <f t="shared" si="101"/>
        <v>42766.805034722223</v>
      </c>
    </row>
    <row r="3236" spans="1:5" x14ac:dyDescent="0.2">
      <c r="A3236">
        <v>1485991860</v>
      </c>
      <c r="B3236" s="10">
        <f t="shared" si="100"/>
        <v>42767.979861111111</v>
      </c>
      <c r="D3236">
        <v>1483124208</v>
      </c>
      <c r="E3236" s="10">
        <f t="shared" si="101"/>
        <v>42734.789444444439</v>
      </c>
    </row>
    <row r="3237" spans="1:5" x14ac:dyDescent="0.2">
      <c r="A3237">
        <v>1467361251</v>
      </c>
      <c r="B3237" s="10">
        <f t="shared" si="100"/>
        <v>42552.347812499997</v>
      </c>
      <c r="D3237">
        <v>1464769251</v>
      </c>
      <c r="E3237" s="10">
        <f t="shared" si="101"/>
        <v>42522.347812499997</v>
      </c>
    </row>
    <row r="3238" spans="1:5" x14ac:dyDescent="0.2">
      <c r="A3238">
        <v>1482962433</v>
      </c>
      <c r="B3238" s="10">
        <f t="shared" si="100"/>
        <v>42732.917048611111</v>
      </c>
      <c r="D3238">
        <v>1480370433</v>
      </c>
      <c r="E3238" s="10">
        <f t="shared" si="101"/>
        <v>42702.917048611111</v>
      </c>
    </row>
    <row r="3239" spans="1:5" x14ac:dyDescent="0.2">
      <c r="A3239">
        <v>1443499140</v>
      </c>
      <c r="B3239" s="10">
        <f t="shared" si="100"/>
        <v>42276.165972222225</v>
      </c>
      <c r="D3239">
        <v>1441452184</v>
      </c>
      <c r="E3239" s="10">
        <f t="shared" si="101"/>
        <v>42252.474351851852</v>
      </c>
    </row>
    <row r="3240" spans="1:5" x14ac:dyDescent="0.2">
      <c r="A3240">
        <v>1435752898</v>
      </c>
      <c r="B3240" s="10">
        <f t="shared" si="100"/>
        <v>42186.510393518518</v>
      </c>
      <c r="D3240">
        <v>1433160898</v>
      </c>
      <c r="E3240" s="10">
        <f t="shared" si="101"/>
        <v>42156.510393518518</v>
      </c>
    </row>
    <row r="3241" spans="1:5" x14ac:dyDescent="0.2">
      <c r="A3241">
        <v>1445817540</v>
      </c>
      <c r="B3241" s="10">
        <f t="shared" si="100"/>
        <v>42302.999305555553</v>
      </c>
      <c r="D3241">
        <v>1443665293</v>
      </c>
      <c r="E3241" s="10">
        <f t="shared" si="101"/>
        <v>42278.089039351849</v>
      </c>
    </row>
    <row r="3242" spans="1:5" x14ac:dyDescent="0.2">
      <c r="A3242">
        <v>1487286000</v>
      </c>
      <c r="B3242" s="10">
        <f t="shared" si="100"/>
        <v>42782.958333333328</v>
      </c>
      <c r="D3242">
        <v>1484843948</v>
      </c>
      <c r="E3242" s="10">
        <f t="shared" si="101"/>
        <v>42754.693842592591</v>
      </c>
    </row>
    <row r="3243" spans="1:5" x14ac:dyDescent="0.2">
      <c r="A3243">
        <v>1413269940</v>
      </c>
      <c r="B3243" s="10">
        <f t="shared" si="100"/>
        <v>41926.290972222225</v>
      </c>
      <c r="D3243">
        <v>1410421670</v>
      </c>
      <c r="E3243" s="10">
        <f t="shared" si="101"/>
        <v>41893.324884259258</v>
      </c>
    </row>
    <row r="3244" spans="1:5" x14ac:dyDescent="0.2">
      <c r="A3244">
        <v>1411150092</v>
      </c>
      <c r="B3244" s="10">
        <f t="shared" si="100"/>
        <v>41901.755694444444</v>
      </c>
      <c r="D3244">
        <v>1408558092</v>
      </c>
      <c r="E3244" s="10">
        <f t="shared" si="101"/>
        <v>41871.755694444444</v>
      </c>
    </row>
    <row r="3245" spans="1:5" x14ac:dyDescent="0.2">
      <c r="A3245">
        <v>1444348800</v>
      </c>
      <c r="B3245" s="10">
        <f t="shared" si="100"/>
        <v>42286</v>
      </c>
      <c r="D3245">
        <v>1442283562</v>
      </c>
      <c r="E3245" s="10">
        <f t="shared" si="101"/>
        <v>42262.096782407403</v>
      </c>
    </row>
    <row r="3246" spans="1:5" x14ac:dyDescent="0.2">
      <c r="A3246">
        <v>1480613982</v>
      </c>
      <c r="B3246" s="10">
        <f t="shared" si="100"/>
        <v>42705.735902777778</v>
      </c>
      <c r="D3246">
        <v>1478018382</v>
      </c>
      <c r="E3246" s="10">
        <f t="shared" si="101"/>
        <v>42675.694236111114</v>
      </c>
    </row>
    <row r="3247" spans="1:5" x14ac:dyDescent="0.2">
      <c r="A3247">
        <v>1434074400</v>
      </c>
      <c r="B3247" s="10">
        <f t="shared" si="100"/>
        <v>42167.083333333328</v>
      </c>
      <c r="D3247">
        <v>1431354258</v>
      </c>
      <c r="E3247" s="10">
        <f t="shared" si="101"/>
        <v>42135.60020833333</v>
      </c>
    </row>
    <row r="3248" spans="1:5" x14ac:dyDescent="0.2">
      <c r="A3248">
        <v>1442030340</v>
      </c>
      <c r="B3248" s="10">
        <f t="shared" si="100"/>
        <v>42259.165972222225</v>
      </c>
      <c r="D3248">
        <v>1439551200</v>
      </c>
      <c r="E3248" s="10">
        <f t="shared" si="101"/>
        <v>42230.472222222219</v>
      </c>
    </row>
    <row r="3249" spans="1:5" x14ac:dyDescent="0.2">
      <c r="A3249">
        <v>1436696712</v>
      </c>
      <c r="B3249" s="10">
        <f t="shared" si="100"/>
        <v>42197.434166666666</v>
      </c>
      <c r="D3249">
        <v>1434104712</v>
      </c>
      <c r="E3249" s="10">
        <f t="shared" si="101"/>
        <v>42167.434166666666</v>
      </c>
    </row>
    <row r="3250" spans="1:5" x14ac:dyDescent="0.2">
      <c r="A3250">
        <v>1428178757</v>
      </c>
      <c r="B3250" s="10">
        <f t="shared" si="100"/>
        <v>42098.846724537041</v>
      </c>
      <c r="D3250">
        <v>1425590357</v>
      </c>
      <c r="E3250" s="10">
        <f t="shared" si="101"/>
        <v>42068.888391203705</v>
      </c>
    </row>
    <row r="3251" spans="1:5" x14ac:dyDescent="0.2">
      <c r="A3251">
        <v>1434822914</v>
      </c>
      <c r="B3251" s="10">
        <f t="shared" si="100"/>
        <v>42175.746689814812</v>
      </c>
      <c r="D3251">
        <v>1432230914</v>
      </c>
      <c r="E3251" s="10">
        <f t="shared" si="101"/>
        <v>42145.746689814812</v>
      </c>
    </row>
    <row r="3252" spans="1:5" x14ac:dyDescent="0.2">
      <c r="A3252">
        <v>1415213324</v>
      </c>
      <c r="B3252" s="10">
        <f t="shared" si="100"/>
        <v>41948.783842592595</v>
      </c>
      <c r="D3252">
        <v>1412617724</v>
      </c>
      <c r="E3252" s="10">
        <f t="shared" si="101"/>
        <v>41918.742175925923</v>
      </c>
    </row>
    <row r="3253" spans="1:5" x14ac:dyDescent="0.2">
      <c r="A3253">
        <v>1434907966</v>
      </c>
      <c r="B3253" s="10">
        <f t="shared" si="100"/>
        <v>42176.731087962966</v>
      </c>
      <c r="D3253">
        <v>1432315966</v>
      </c>
      <c r="E3253" s="10">
        <f t="shared" si="101"/>
        <v>42146.731087962966</v>
      </c>
    </row>
    <row r="3254" spans="1:5" x14ac:dyDescent="0.2">
      <c r="A3254">
        <v>1473247240</v>
      </c>
      <c r="B3254" s="10">
        <f t="shared" si="100"/>
        <v>42620.472685185188</v>
      </c>
      <c r="D3254">
        <v>1470655240</v>
      </c>
      <c r="E3254" s="10">
        <f t="shared" si="101"/>
        <v>42590.472685185188</v>
      </c>
    </row>
    <row r="3255" spans="1:5" x14ac:dyDescent="0.2">
      <c r="A3255">
        <v>1473306300</v>
      </c>
      <c r="B3255" s="10">
        <f t="shared" si="100"/>
        <v>42621.15625</v>
      </c>
      <c r="D3255">
        <v>1471701028</v>
      </c>
      <c r="E3255" s="10">
        <f t="shared" si="101"/>
        <v>42602.576712962968</v>
      </c>
    </row>
    <row r="3256" spans="1:5" x14ac:dyDescent="0.2">
      <c r="A3256">
        <v>1427331809</v>
      </c>
      <c r="B3256" s="10">
        <f t="shared" si="100"/>
        <v>42089.044085648144</v>
      </c>
      <c r="D3256">
        <v>1424743409</v>
      </c>
      <c r="E3256" s="10">
        <f t="shared" si="101"/>
        <v>42059.085752314815</v>
      </c>
    </row>
    <row r="3257" spans="1:5" x14ac:dyDescent="0.2">
      <c r="A3257">
        <v>1412706375</v>
      </c>
      <c r="B3257" s="10">
        <f t="shared" si="100"/>
        <v>41919.768229166664</v>
      </c>
      <c r="D3257">
        <v>1410114375</v>
      </c>
      <c r="E3257" s="10">
        <f t="shared" si="101"/>
        <v>41889.768229166664</v>
      </c>
    </row>
    <row r="3258" spans="1:5" x14ac:dyDescent="0.2">
      <c r="A3258">
        <v>1433995140</v>
      </c>
      <c r="B3258" s="10">
        <f t="shared" si="100"/>
        <v>42166.165972222225</v>
      </c>
      <c r="D3258">
        <v>1432129577</v>
      </c>
      <c r="E3258" s="10">
        <f t="shared" si="101"/>
        <v>42144.573807870373</v>
      </c>
    </row>
    <row r="3259" spans="1:5" x14ac:dyDescent="0.2">
      <c r="A3259">
        <v>1487769952</v>
      </c>
      <c r="B3259" s="10">
        <f t="shared" si="100"/>
        <v>42788.559629629628</v>
      </c>
      <c r="D3259">
        <v>1485177952</v>
      </c>
      <c r="E3259" s="10">
        <f t="shared" si="101"/>
        <v>42758.559629629628</v>
      </c>
    </row>
    <row r="3260" spans="1:5" x14ac:dyDescent="0.2">
      <c r="A3260">
        <v>1420751861</v>
      </c>
      <c r="B3260" s="10">
        <f t="shared" si="100"/>
        <v>42012.887280092589</v>
      </c>
      <c r="D3260">
        <v>1418159861</v>
      </c>
      <c r="E3260" s="10">
        <f t="shared" si="101"/>
        <v>41982.887280092589</v>
      </c>
    </row>
    <row r="3261" spans="1:5" x14ac:dyDescent="0.2">
      <c r="A3261">
        <v>1475294340</v>
      </c>
      <c r="B3261" s="10">
        <f t="shared" si="100"/>
        <v>42644.165972222225</v>
      </c>
      <c r="D3261">
        <v>1472753745</v>
      </c>
      <c r="E3261" s="10">
        <f t="shared" si="101"/>
        <v>42614.760937500003</v>
      </c>
    </row>
    <row r="3262" spans="1:5" x14ac:dyDescent="0.2">
      <c r="A3262">
        <v>1448903318</v>
      </c>
      <c r="B3262" s="10">
        <f t="shared" si="100"/>
        <v>42338.714328703703</v>
      </c>
      <c r="D3262">
        <v>1445875718</v>
      </c>
      <c r="E3262" s="10">
        <f t="shared" si="101"/>
        <v>42303.672662037032</v>
      </c>
    </row>
    <row r="3263" spans="1:5" x14ac:dyDescent="0.2">
      <c r="A3263">
        <v>1437067476</v>
      </c>
      <c r="B3263" s="10">
        <f t="shared" si="100"/>
        <v>42201.725416666668</v>
      </c>
      <c r="D3263">
        <v>1434475476</v>
      </c>
      <c r="E3263" s="10">
        <f t="shared" si="101"/>
        <v>42171.725416666668</v>
      </c>
    </row>
    <row r="3264" spans="1:5" x14ac:dyDescent="0.2">
      <c r="A3264">
        <v>1419220800</v>
      </c>
      <c r="B3264" s="10">
        <f t="shared" si="100"/>
        <v>41995.166666666672</v>
      </c>
      <c r="D3264">
        <v>1416555262</v>
      </c>
      <c r="E3264" s="10">
        <f t="shared" si="101"/>
        <v>41964.315532407403</v>
      </c>
    </row>
    <row r="3265" spans="1:5" x14ac:dyDescent="0.2">
      <c r="A3265">
        <v>1446238800</v>
      </c>
      <c r="B3265" s="10">
        <f t="shared" si="100"/>
        <v>42307.875</v>
      </c>
      <c r="D3265">
        <v>1444220588</v>
      </c>
      <c r="E3265" s="10">
        <f t="shared" si="101"/>
        <v>42284.516064814816</v>
      </c>
    </row>
    <row r="3266" spans="1:5" x14ac:dyDescent="0.2">
      <c r="A3266">
        <v>1422482400</v>
      </c>
      <c r="B3266" s="10">
        <f t="shared" si="100"/>
        <v>42032.916666666672</v>
      </c>
      <c r="D3266">
        <v>1421089938</v>
      </c>
      <c r="E3266" s="10">
        <f t="shared" si="101"/>
        <v>42016.800208333334</v>
      </c>
    </row>
    <row r="3267" spans="1:5" x14ac:dyDescent="0.2">
      <c r="A3267">
        <v>1449162000</v>
      </c>
      <c r="B3267" s="10">
        <f t="shared" ref="B3267:B3330" si="102">(A3267/86400)+25569</f>
        <v>42341.708333333328</v>
      </c>
      <c r="D3267">
        <v>1446570315</v>
      </c>
      <c r="E3267" s="10">
        <f t="shared" ref="E3267:E3330" si="103">(D3267/86400) + 25569</f>
        <v>42311.711979166663</v>
      </c>
    </row>
    <row r="3268" spans="1:5" x14ac:dyDescent="0.2">
      <c r="A3268">
        <v>1434142800</v>
      </c>
      <c r="B3268" s="10">
        <f t="shared" si="102"/>
        <v>42167.875</v>
      </c>
      <c r="D3268">
        <v>1431435122</v>
      </c>
      <c r="E3268" s="10">
        <f t="shared" si="103"/>
        <v>42136.536134259259</v>
      </c>
    </row>
    <row r="3269" spans="1:5" x14ac:dyDescent="0.2">
      <c r="A3269">
        <v>1437156660</v>
      </c>
      <c r="B3269" s="10">
        <f t="shared" si="102"/>
        <v>42202.757638888885</v>
      </c>
      <c r="D3269">
        <v>1434564660</v>
      </c>
      <c r="E3269" s="10">
        <f t="shared" si="103"/>
        <v>42172.757638888885</v>
      </c>
    </row>
    <row r="3270" spans="1:5" x14ac:dyDescent="0.2">
      <c r="A3270">
        <v>1472074928</v>
      </c>
      <c r="B3270" s="10">
        <f t="shared" si="102"/>
        <v>42606.90425925926</v>
      </c>
      <c r="D3270">
        <v>1470692528</v>
      </c>
      <c r="E3270" s="10">
        <f t="shared" si="103"/>
        <v>42590.90425925926</v>
      </c>
    </row>
    <row r="3271" spans="1:5" x14ac:dyDescent="0.2">
      <c r="A3271">
        <v>1434452400</v>
      </c>
      <c r="B3271" s="10">
        <f t="shared" si="102"/>
        <v>42171.458333333328</v>
      </c>
      <c r="D3271">
        <v>1431509397</v>
      </c>
      <c r="E3271" s="10">
        <f t="shared" si="103"/>
        <v>42137.395798611113</v>
      </c>
    </row>
    <row r="3272" spans="1:5" x14ac:dyDescent="0.2">
      <c r="A3272">
        <v>1436705265</v>
      </c>
      <c r="B3272" s="10">
        <f t="shared" si="102"/>
        <v>42197.533159722225</v>
      </c>
      <c r="D3272">
        <v>1434113265</v>
      </c>
      <c r="E3272" s="10">
        <f t="shared" si="103"/>
        <v>42167.533159722225</v>
      </c>
    </row>
    <row r="3273" spans="1:5" x14ac:dyDescent="0.2">
      <c r="A3273">
        <v>1414927775</v>
      </c>
      <c r="B3273" s="10">
        <f t="shared" si="102"/>
        <v>41945.478877314818</v>
      </c>
      <c r="D3273">
        <v>1412332175</v>
      </c>
      <c r="E3273" s="10">
        <f t="shared" si="103"/>
        <v>41915.437210648146</v>
      </c>
    </row>
    <row r="3274" spans="1:5" x14ac:dyDescent="0.2">
      <c r="A3274">
        <v>1446814809</v>
      </c>
      <c r="B3274" s="10">
        <f t="shared" si="102"/>
        <v>42314.541770833333</v>
      </c>
      <c r="D3274">
        <v>1444219209</v>
      </c>
      <c r="E3274" s="10">
        <f t="shared" si="103"/>
        <v>42284.500104166669</v>
      </c>
    </row>
    <row r="3275" spans="1:5" x14ac:dyDescent="0.2">
      <c r="A3275">
        <v>1473879600</v>
      </c>
      <c r="B3275" s="10">
        <f t="shared" si="102"/>
        <v>42627.791666666672</v>
      </c>
      <c r="D3275">
        <v>1472498042</v>
      </c>
      <c r="E3275" s="10">
        <f t="shared" si="103"/>
        <v>42611.801412037035</v>
      </c>
    </row>
    <row r="3276" spans="1:5" x14ac:dyDescent="0.2">
      <c r="A3276">
        <v>1458075600</v>
      </c>
      <c r="B3276" s="10">
        <f t="shared" si="102"/>
        <v>42444.875</v>
      </c>
      <c r="D3276">
        <v>1454259272</v>
      </c>
      <c r="E3276" s="10">
        <f t="shared" si="103"/>
        <v>42400.704537037032</v>
      </c>
    </row>
    <row r="3277" spans="1:5" x14ac:dyDescent="0.2">
      <c r="A3277">
        <v>1423456200</v>
      </c>
      <c r="B3277" s="10">
        <f t="shared" si="102"/>
        <v>42044.1875</v>
      </c>
      <c r="D3277">
        <v>1421183271</v>
      </c>
      <c r="E3277" s="10">
        <f t="shared" si="103"/>
        <v>42017.88045138889</v>
      </c>
    </row>
    <row r="3278" spans="1:5" x14ac:dyDescent="0.2">
      <c r="A3278">
        <v>1459483140</v>
      </c>
      <c r="B3278" s="10">
        <f t="shared" si="102"/>
        <v>42461.165972222225</v>
      </c>
      <c r="D3278">
        <v>1456526879</v>
      </c>
      <c r="E3278" s="10">
        <f t="shared" si="103"/>
        <v>42426.949988425928</v>
      </c>
    </row>
    <row r="3279" spans="1:5" x14ac:dyDescent="0.2">
      <c r="A3279">
        <v>1416331406</v>
      </c>
      <c r="B3279" s="10">
        <f t="shared" si="102"/>
        <v>41961.724606481483</v>
      </c>
      <c r="D3279">
        <v>1413735806</v>
      </c>
      <c r="E3279" s="10">
        <f t="shared" si="103"/>
        <v>41931.682939814811</v>
      </c>
    </row>
    <row r="3280" spans="1:5" x14ac:dyDescent="0.2">
      <c r="A3280">
        <v>1433017303</v>
      </c>
      <c r="B3280" s="10">
        <f t="shared" si="102"/>
        <v>42154.848414351851</v>
      </c>
      <c r="D3280">
        <v>1430425303</v>
      </c>
      <c r="E3280" s="10">
        <f t="shared" si="103"/>
        <v>42124.848414351851</v>
      </c>
    </row>
    <row r="3281" spans="1:5" x14ac:dyDescent="0.2">
      <c r="A3281">
        <v>1459474059</v>
      </c>
      <c r="B3281" s="10">
        <f t="shared" si="102"/>
        <v>42461.06086805556</v>
      </c>
      <c r="D3281">
        <v>1456885659</v>
      </c>
      <c r="E3281" s="10">
        <f t="shared" si="103"/>
        <v>42431.102534722224</v>
      </c>
    </row>
    <row r="3282" spans="1:5" x14ac:dyDescent="0.2">
      <c r="A3282">
        <v>1433134800</v>
      </c>
      <c r="B3282" s="10">
        <f t="shared" si="102"/>
        <v>42156.208333333328</v>
      </c>
      <c r="D3282">
        <v>1430158198</v>
      </c>
      <c r="E3282" s="10">
        <f t="shared" si="103"/>
        <v>42121.756921296299</v>
      </c>
    </row>
    <row r="3283" spans="1:5" x14ac:dyDescent="0.2">
      <c r="A3283">
        <v>1441153705</v>
      </c>
      <c r="B3283" s="10">
        <f t="shared" si="102"/>
        <v>42249.019733796296</v>
      </c>
      <c r="D3283">
        <v>1438561705</v>
      </c>
      <c r="E3283" s="10">
        <f t="shared" si="103"/>
        <v>42219.019733796296</v>
      </c>
    </row>
    <row r="3284" spans="1:5" x14ac:dyDescent="0.2">
      <c r="A3284">
        <v>1461904788</v>
      </c>
      <c r="B3284" s="10">
        <f t="shared" si="102"/>
        <v>42489.19430555556</v>
      </c>
      <c r="D3284">
        <v>1458103188</v>
      </c>
      <c r="E3284" s="10">
        <f t="shared" si="103"/>
        <v>42445.19430555556</v>
      </c>
    </row>
    <row r="3285" spans="1:5" x14ac:dyDescent="0.2">
      <c r="A3285">
        <v>1455138000</v>
      </c>
      <c r="B3285" s="10">
        <f t="shared" si="102"/>
        <v>42410.875</v>
      </c>
      <c r="D3285">
        <v>1452448298</v>
      </c>
      <c r="E3285" s="10">
        <f t="shared" si="103"/>
        <v>42379.74418981481</v>
      </c>
    </row>
    <row r="3286" spans="1:5" x14ac:dyDescent="0.2">
      <c r="A3286">
        <v>1454047140</v>
      </c>
      <c r="B3286" s="10">
        <f t="shared" si="102"/>
        <v>42398.249305555553</v>
      </c>
      <c r="D3286">
        <v>1452546853</v>
      </c>
      <c r="E3286" s="10">
        <f t="shared" si="103"/>
        <v>42380.884872685187</v>
      </c>
    </row>
    <row r="3287" spans="1:5" x14ac:dyDescent="0.2">
      <c r="A3287">
        <v>1488258000</v>
      </c>
      <c r="B3287" s="10">
        <f t="shared" si="102"/>
        <v>42794.208333333328</v>
      </c>
      <c r="D3287">
        <v>1485556626</v>
      </c>
      <c r="E3287" s="10">
        <f t="shared" si="103"/>
        <v>42762.942430555559</v>
      </c>
    </row>
    <row r="3288" spans="1:5" x14ac:dyDescent="0.2">
      <c r="A3288">
        <v>1471291782</v>
      </c>
      <c r="B3288" s="10">
        <f t="shared" si="102"/>
        <v>42597.840069444443</v>
      </c>
      <c r="D3288">
        <v>1468699782</v>
      </c>
      <c r="E3288" s="10">
        <f t="shared" si="103"/>
        <v>42567.840069444443</v>
      </c>
    </row>
    <row r="3289" spans="1:5" x14ac:dyDescent="0.2">
      <c r="A3289">
        <v>1448733628</v>
      </c>
      <c r="B3289" s="10">
        <f t="shared" si="102"/>
        <v>42336.750324074077</v>
      </c>
      <c r="D3289">
        <v>1446573628</v>
      </c>
      <c r="E3289" s="10">
        <f t="shared" si="103"/>
        <v>42311.750324074077</v>
      </c>
    </row>
    <row r="3290" spans="1:5" x14ac:dyDescent="0.2">
      <c r="A3290">
        <v>1466463600</v>
      </c>
      <c r="B3290" s="10">
        <f t="shared" si="102"/>
        <v>42541.958333333328</v>
      </c>
      <c r="D3290">
        <v>1463337315</v>
      </c>
      <c r="E3290" s="10">
        <f t="shared" si="103"/>
        <v>42505.774479166663</v>
      </c>
    </row>
    <row r="3291" spans="1:5" x14ac:dyDescent="0.2">
      <c r="A3291">
        <v>1487580602</v>
      </c>
      <c r="B3291" s="10">
        <f t="shared" si="102"/>
        <v>42786.368078703701</v>
      </c>
      <c r="D3291">
        <v>1485161402</v>
      </c>
      <c r="E3291" s="10">
        <f t="shared" si="103"/>
        <v>42758.368078703701</v>
      </c>
    </row>
    <row r="3292" spans="1:5" x14ac:dyDescent="0.2">
      <c r="A3292">
        <v>1489234891</v>
      </c>
      <c r="B3292" s="10">
        <f t="shared" si="102"/>
        <v>42805.51494212963</v>
      </c>
      <c r="D3292">
        <v>1486642891</v>
      </c>
      <c r="E3292" s="10">
        <f t="shared" si="103"/>
        <v>42775.51494212963</v>
      </c>
    </row>
    <row r="3293" spans="1:5" x14ac:dyDescent="0.2">
      <c r="A3293">
        <v>1442462340</v>
      </c>
      <c r="B3293" s="10">
        <f t="shared" si="102"/>
        <v>42264.165972222225</v>
      </c>
      <c r="D3293">
        <v>1439743900</v>
      </c>
      <c r="E3293" s="10">
        <f t="shared" si="103"/>
        <v>42232.702546296292</v>
      </c>
    </row>
    <row r="3294" spans="1:5" x14ac:dyDescent="0.2">
      <c r="A3294">
        <v>1449257348</v>
      </c>
      <c r="B3294" s="10">
        <f t="shared" si="102"/>
        <v>42342.811898148153</v>
      </c>
      <c r="D3294">
        <v>1444069748</v>
      </c>
      <c r="E3294" s="10">
        <f t="shared" si="103"/>
        <v>42282.770231481481</v>
      </c>
    </row>
    <row r="3295" spans="1:5" x14ac:dyDescent="0.2">
      <c r="A3295">
        <v>1488622352</v>
      </c>
      <c r="B3295" s="10">
        <f t="shared" si="102"/>
        <v>42798.425370370373</v>
      </c>
      <c r="D3295">
        <v>1486030352</v>
      </c>
      <c r="E3295" s="10">
        <f t="shared" si="103"/>
        <v>42768.425370370373</v>
      </c>
    </row>
    <row r="3296" spans="1:5" x14ac:dyDescent="0.2">
      <c r="A3296">
        <v>1434459554</v>
      </c>
      <c r="B3296" s="10">
        <f t="shared" si="102"/>
        <v>42171.541134259256</v>
      </c>
      <c r="D3296">
        <v>1431867554</v>
      </c>
      <c r="E3296" s="10">
        <f t="shared" si="103"/>
        <v>42141.541134259256</v>
      </c>
    </row>
    <row r="3297" spans="1:5" x14ac:dyDescent="0.2">
      <c r="A3297">
        <v>1474886229</v>
      </c>
      <c r="B3297" s="10">
        <f t="shared" si="102"/>
        <v>42639.442465277782</v>
      </c>
      <c r="D3297">
        <v>1472294229</v>
      </c>
      <c r="E3297" s="10">
        <f t="shared" si="103"/>
        <v>42609.442465277782</v>
      </c>
    </row>
    <row r="3298" spans="1:5" x14ac:dyDescent="0.2">
      <c r="A3298">
        <v>1448229600</v>
      </c>
      <c r="B3298" s="10">
        <f t="shared" si="102"/>
        <v>42330.916666666672</v>
      </c>
      <c r="D3298">
        <v>1446401372</v>
      </c>
      <c r="E3298" s="10">
        <f t="shared" si="103"/>
        <v>42309.756620370375</v>
      </c>
    </row>
    <row r="3299" spans="1:5" x14ac:dyDescent="0.2">
      <c r="A3299">
        <v>1438037940</v>
      </c>
      <c r="B3299" s="10">
        <f t="shared" si="102"/>
        <v>42212.957638888889</v>
      </c>
      <c r="D3299">
        <v>1436380256</v>
      </c>
      <c r="E3299" s="10">
        <f t="shared" si="103"/>
        <v>42193.771481481483</v>
      </c>
    </row>
    <row r="3300" spans="1:5" x14ac:dyDescent="0.2">
      <c r="A3300">
        <v>1442102400</v>
      </c>
      <c r="B3300" s="10">
        <f t="shared" si="102"/>
        <v>42260</v>
      </c>
      <c r="D3300">
        <v>1440370768</v>
      </c>
      <c r="E3300" s="10">
        <f t="shared" si="103"/>
        <v>42239.957962962959</v>
      </c>
    </row>
    <row r="3301" spans="1:5" x14ac:dyDescent="0.2">
      <c r="A3301">
        <v>1444860063</v>
      </c>
      <c r="B3301" s="10">
        <f t="shared" si="102"/>
        <v>42291.917395833334</v>
      </c>
      <c r="D3301">
        <v>1442268063</v>
      </c>
      <c r="E3301" s="10">
        <f t="shared" si="103"/>
        <v>42261.917395833334</v>
      </c>
    </row>
    <row r="3302" spans="1:5" x14ac:dyDescent="0.2">
      <c r="A3302">
        <v>1430329862</v>
      </c>
      <c r="B3302" s="10">
        <f t="shared" si="102"/>
        <v>42123.743773148148</v>
      </c>
      <c r="D3302">
        <v>1428515462</v>
      </c>
      <c r="E3302" s="10">
        <f t="shared" si="103"/>
        <v>42102.743773148148</v>
      </c>
    </row>
    <row r="3303" spans="1:5" x14ac:dyDescent="0.2">
      <c r="A3303">
        <v>1470034740</v>
      </c>
      <c r="B3303" s="10">
        <f t="shared" si="102"/>
        <v>42583.290972222225</v>
      </c>
      <c r="D3303">
        <v>1466185176</v>
      </c>
      <c r="E3303" s="10">
        <f t="shared" si="103"/>
        <v>42538.735833333332</v>
      </c>
    </row>
    <row r="3304" spans="1:5" x14ac:dyDescent="0.2">
      <c r="A3304">
        <v>1481099176</v>
      </c>
      <c r="B3304" s="10">
        <f t="shared" si="102"/>
        <v>42711.35157407407</v>
      </c>
      <c r="D3304">
        <v>1478507176</v>
      </c>
      <c r="E3304" s="10">
        <f t="shared" si="103"/>
        <v>42681.35157407407</v>
      </c>
    </row>
    <row r="3305" spans="1:5" x14ac:dyDescent="0.2">
      <c r="A3305">
        <v>1427553484</v>
      </c>
      <c r="B3305" s="10">
        <f t="shared" si="102"/>
        <v>42091.609768518523</v>
      </c>
      <c r="D3305">
        <v>1424533084</v>
      </c>
      <c r="E3305" s="10">
        <f t="shared" si="103"/>
        <v>42056.65143518518</v>
      </c>
    </row>
    <row r="3306" spans="1:5" x14ac:dyDescent="0.2">
      <c r="A3306">
        <v>1482418752</v>
      </c>
      <c r="B3306" s="10">
        <f t="shared" si="102"/>
        <v>42726.624444444446</v>
      </c>
      <c r="D3306">
        <v>1479826752</v>
      </c>
      <c r="E3306" s="10">
        <f t="shared" si="103"/>
        <v>42696.624444444446</v>
      </c>
    </row>
    <row r="3307" spans="1:5" x14ac:dyDescent="0.2">
      <c r="A3307">
        <v>1438374748</v>
      </c>
      <c r="B3307" s="10">
        <f t="shared" si="102"/>
        <v>42216.855879629627</v>
      </c>
      <c r="D3307">
        <v>1435782748</v>
      </c>
      <c r="E3307" s="10">
        <f t="shared" si="103"/>
        <v>42186.855879629627</v>
      </c>
    </row>
    <row r="3308" spans="1:5" x14ac:dyDescent="0.2">
      <c r="A3308">
        <v>1465527600</v>
      </c>
      <c r="B3308" s="10">
        <f t="shared" si="102"/>
        <v>42531.125</v>
      </c>
      <c r="D3308">
        <v>1462252542</v>
      </c>
      <c r="E3308" s="10">
        <f t="shared" si="103"/>
        <v>42493.219236111108</v>
      </c>
    </row>
    <row r="3309" spans="1:5" x14ac:dyDescent="0.2">
      <c r="A3309">
        <v>1463275339</v>
      </c>
      <c r="B3309" s="10">
        <f t="shared" si="102"/>
        <v>42505.057164351849</v>
      </c>
      <c r="D3309">
        <v>1460683339</v>
      </c>
      <c r="E3309" s="10">
        <f t="shared" si="103"/>
        <v>42475.057164351849</v>
      </c>
    </row>
    <row r="3310" spans="1:5" x14ac:dyDescent="0.2">
      <c r="A3310">
        <v>1460581365</v>
      </c>
      <c r="B3310" s="10">
        <f t="shared" si="102"/>
        <v>42473.876909722225</v>
      </c>
      <c r="D3310">
        <v>1458766965</v>
      </c>
      <c r="E3310" s="10">
        <f t="shared" si="103"/>
        <v>42452.876909722225</v>
      </c>
    </row>
    <row r="3311" spans="1:5" x14ac:dyDescent="0.2">
      <c r="A3311">
        <v>1476632178</v>
      </c>
      <c r="B3311" s="10">
        <f t="shared" si="102"/>
        <v>42659.650208333333</v>
      </c>
      <c r="D3311">
        <v>1473953778</v>
      </c>
      <c r="E3311" s="10">
        <f t="shared" si="103"/>
        <v>42628.650208333333</v>
      </c>
    </row>
    <row r="3312" spans="1:5" x14ac:dyDescent="0.2">
      <c r="A3312">
        <v>1444169825</v>
      </c>
      <c r="B3312" s="10">
        <f t="shared" si="102"/>
        <v>42283.928530092591</v>
      </c>
      <c r="D3312">
        <v>1441577825</v>
      </c>
      <c r="E3312" s="10">
        <f t="shared" si="103"/>
        <v>42253.928530092591</v>
      </c>
    </row>
    <row r="3313" spans="1:5" x14ac:dyDescent="0.2">
      <c r="A3313">
        <v>1445065210</v>
      </c>
      <c r="B3313" s="10">
        <f t="shared" si="102"/>
        <v>42294.29178240741</v>
      </c>
      <c r="D3313">
        <v>1442473210</v>
      </c>
      <c r="E3313" s="10">
        <f t="shared" si="103"/>
        <v>42264.29178240741</v>
      </c>
    </row>
    <row r="3314" spans="1:5" x14ac:dyDescent="0.2">
      <c r="A3314">
        <v>1478901600</v>
      </c>
      <c r="B3314" s="10">
        <f t="shared" si="102"/>
        <v>42685.916666666672</v>
      </c>
      <c r="D3314">
        <v>1477077946</v>
      </c>
      <c r="E3314" s="10">
        <f t="shared" si="103"/>
        <v>42664.809560185182</v>
      </c>
    </row>
    <row r="3315" spans="1:5" x14ac:dyDescent="0.2">
      <c r="A3315">
        <v>1453856400</v>
      </c>
      <c r="B3315" s="10">
        <f t="shared" si="102"/>
        <v>42396.041666666672</v>
      </c>
      <c r="D3315">
        <v>1452664317</v>
      </c>
      <c r="E3315" s="10">
        <f t="shared" si="103"/>
        <v>42382.244409722218</v>
      </c>
    </row>
    <row r="3316" spans="1:5" x14ac:dyDescent="0.2">
      <c r="A3316">
        <v>1431115500</v>
      </c>
      <c r="B3316" s="10">
        <f t="shared" si="102"/>
        <v>42132.836805555555</v>
      </c>
      <c r="D3316">
        <v>1428733511</v>
      </c>
      <c r="E3316" s="10">
        <f t="shared" si="103"/>
        <v>42105.267488425925</v>
      </c>
    </row>
    <row r="3317" spans="1:5" x14ac:dyDescent="0.2">
      <c r="A3317">
        <v>1462519041</v>
      </c>
      <c r="B3317" s="10">
        <f t="shared" si="102"/>
        <v>42496.303715277776</v>
      </c>
      <c r="D3317">
        <v>1459927041</v>
      </c>
      <c r="E3317" s="10">
        <f t="shared" si="103"/>
        <v>42466.303715277776</v>
      </c>
    </row>
    <row r="3318" spans="1:5" x14ac:dyDescent="0.2">
      <c r="A3318">
        <v>1407506040</v>
      </c>
      <c r="B3318" s="10">
        <f t="shared" si="102"/>
        <v>41859.579166666663</v>
      </c>
      <c r="D3318">
        <v>1404680075</v>
      </c>
      <c r="E3318" s="10">
        <f t="shared" si="103"/>
        <v>41826.871238425927</v>
      </c>
    </row>
    <row r="3319" spans="1:5" x14ac:dyDescent="0.2">
      <c r="A3319">
        <v>1465347424</v>
      </c>
      <c r="B3319" s="10">
        <f t="shared" si="102"/>
        <v>42529.039629629631</v>
      </c>
      <c r="D3319">
        <v>1462755424</v>
      </c>
      <c r="E3319" s="10">
        <f t="shared" si="103"/>
        <v>42499.039629629631</v>
      </c>
    </row>
    <row r="3320" spans="1:5" x14ac:dyDescent="0.2">
      <c r="A3320">
        <v>1460341800</v>
      </c>
      <c r="B3320" s="10">
        <f t="shared" si="102"/>
        <v>42471.104166666672</v>
      </c>
      <c r="D3320">
        <v>1456902893</v>
      </c>
      <c r="E3320" s="10">
        <f t="shared" si="103"/>
        <v>42431.302002314813</v>
      </c>
    </row>
    <row r="3321" spans="1:5" x14ac:dyDescent="0.2">
      <c r="A3321">
        <v>1422712986</v>
      </c>
      <c r="B3321" s="10">
        <f t="shared" si="102"/>
        <v>42035.585486111115</v>
      </c>
      <c r="D3321">
        <v>1418824986</v>
      </c>
      <c r="E3321" s="10">
        <f t="shared" si="103"/>
        <v>41990.585486111115</v>
      </c>
    </row>
    <row r="3322" spans="1:5" x14ac:dyDescent="0.2">
      <c r="A3322">
        <v>1466557557</v>
      </c>
      <c r="B3322" s="10">
        <f t="shared" si="102"/>
        <v>42543.045798611114</v>
      </c>
      <c r="D3322">
        <v>1463965557</v>
      </c>
      <c r="E3322" s="10">
        <f t="shared" si="103"/>
        <v>42513.045798611114</v>
      </c>
    </row>
    <row r="3323" spans="1:5" x14ac:dyDescent="0.2">
      <c r="A3323">
        <v>1413431940</v>
      </c>
      <c r="B3323" s="10">
        <f t="shared" si="102"/>
        <v>41928.165972222225</v>
      </c>
      <c r="D3323">
        <v>1412216665</v>
      </c>
      <c r="E3323" s="10">
        <f t="shared" si="103"/>
        <v>41914.100289351853</v>
      </c>
    </row>
    <row r="3324" spans="1:5" x14ac:dyDescent="0.2">
      <c r="A3324">
        <v>1466567700</v>
      </c>
      <c r="B3324" s="10">
        <f t="shared" si="102"/>
        <v>42543.163194444445</v>
      </c>
      <c r="D3324">
        <v>1464653696</v>
      </c>
      <c r="E3324" s="10">
        <f t="shared" si="103"/>
        <v>42521.010370370372</v>
      </c>
    </row>
    <row r="3325" spans="1:5" x14ac:dyDescent="0.2">
      <c r="A3325">
        <v>1474793208</v>
      </c>
      <c r="B3325" s="10">
        <f t="shared" si="102"/>
        <v>42638.36583333333</v>
      </c>
      <c r="D3325">
        <v>1472201208</v>
      </c>
      <c r="E3325" s="10">
        <f t="shared" si="103"/>
        <v>42608.36583333333</v>
      </c>
    </row>
    <row r="3326" spans="1:5" x14ac:dyDescent="0.2">
      <c r="A3326">
        <v>1465135190</v>
      </c>
      <c r="B3326" s="10">
        <f t="shared" si="102"/>
        <v>42526.58321759259</v>
      </c>
      <c r="D3326">
        <v>1463925590</v>
      </c>
      <c r="E3326" s="10">
        <f t="shared" si="103"/>
        <v>42512.58321759259</v>
      </c>
    </row>
    <row r="3327" spans="1:5" x14ac:dyDescent="0.2">
      <c r="A3327">
        <v>1428256277</v>
      </c>
      <c r="B3327" s="10">
        <f t="shared" si="102"/>
        <v>42099.743946759263</v>
      </c>
      <c r="D3327">
        <v>1425235877</v>
      </c>
      <c r="E3327" s="10">
        <f t="shared" si="103"/>
        <v>42064.785613425927</v>
      </c>
    </row>
    <row r="3328" spans="1:5" x14ac:dyDescent="0.2">
      <c r="A3328">
        <v>1425830905</v>
      </c>
      <c r="B3328" s="10">
        <f t="shared" si="102"/>
        <v>42071.67251157407</v>
      </c>
      <c r="D3328">
        <v>1423242505</v>
      </c>
      <c r="E3328" s="10">
        <f t="shared" si="103"/>
        <v>42041.714178240742</v>
      </c>
    </row>
    <row r="3329" spans="1:5" x14ac:dyDescent="0.2">
      <c r="A3329">
        <v>1462697966</v>
      </c>
      <c r="B3329" s="10">
        <f t="shared" si="102"/>
        <v>42498.374606481477</v>
      </c>
      <c r="D3329">
        <v>1460105966</v>
      </c>
      <c r="E3329" s="10">
        <f t="shared" si="103"/>
        <v>42468.374606481477</v>
      </c>
    </row>
    <row r="3330" spans="1:5" x14ac:dyDescent="0.2">
      <c r="A3330">
        <v>1404522000</v>
      </c>
      <c r="B3330" s="10">
        <f t="shared" si="102"/>
        <v>41825.041666666664</v>
      </c>
      <c r="D3330">
        <v>1404308883</v>
      </c>
      <c r="E3330" s="10">
        <f t="shared" si="103"/>
        <v>41822.57503472222</v>
      </c>
    </row>
    <row r="3331" spans="1:5" x14ac:dyDescent="0.2">
      <c r="A3331">
        <v>1406502000</v>
      </c>
      <c r="B3331" s="10">
        <f t="shared" ref="B3331:B3394" si="104">(A3331/86400)+25569</f>
        <v>41847.958333333336</v>
      </c>
      <c r="D3331">
        <v>1405583108</v>
      </c>
      <c r="E3331" s="10">
        <f t="shared" ref="E3331:E3394" si="105">(D3331/86400) + 25569</f>
        <v>41837.323009259257</v>
      </c>
    </row>
    <row r="3332" spans="1:5" x14ac:dyDescent="0.2">
      <c r="A3332">
        <v>1427919468</v>
      </c>
      <c r="B3332" s="10">
        <f t="shared" si="104"/>
        <v>42095.845694444448</v>
      </c>
      <c r="D3332">
        <v>1425331068</v>
      </c>
      <c r="E3332" s="10">
        <f t="shared" si="105"/>
        <v>42065.887361111112</v>
      </c>
    </row>
    <row r="3333" spans="1:5" x14ac:dyDescent="0.2">
      <c r="A3333">
        <v>1444149886</v>
      </c>
      <c r="B3333" s="10">
        <f t="shared" si="104"/>
        <v>42283.697754629626</v>
      </c>
      <c r="D3333">
        <v>1441125886</v>
      </c>
      <c r="E3333" s="10">
        <f t="shared" si="105"/>
        <v>42248.697754629626</v>
      </c>
    </row>
    <row r="3334" spans="1:5" x14ac:dyDescent="0.2">
      <c r="A3334">
        <v>1405802330</v>
      </c>
      <c r="B3334" s="10">
        <f t="shared" si="104"/>
        <v>41839.860300925924</v>
      </c>
      <c r="D3334">
        <v>1403210330</v>
      </c>
      <c r="E3334" s="10">
        <f t="shared" si="105"/>
        <v>41809.860300925924</v>
      </c>
    </row>
    <row r="3335" spans="1:5" x14ac:dyDescent="0.2">
      <c r="A3335">
        <v>1434384880</v>
      </c>
      <c r="B3335" s="10">
        <f t="shared" si="104"/>
        <v>42170.676851851851</v>
      </c>
      <c r="D3335">
        <v>1432484080</v>
      </c>
      <c r="E3335" s="10">
        <f t="shared" si="105"/>
        <v>42148.676851851851</v>
      </c>
    </row>
    <row r="3336" spans="1:5" x14ac:dyDescent="0.2">
      <c r="A3336">
        <v>1438259422</v>
      </c>
      <c r="B3336" s="10">
        <f t="shared" si="104"/>
        <v>42215.521087962959</v>
      </c>
      <c r="D3336">
        <v>1435667422</v>
      </c>
      <c r="E3336" s="10">
        <f t="shared" si="105"/>
        <v>42185.521087962959</v>
      </c>
    </row>
    <row r="3337" spans="1:5" x14ac:dyDescent="0.2">
      <c r="A3337">
        <v>1407106800</v>
      </c>
      <c r="B3337" s="10">
        <f t="shared" si="104"/>
        <v>41854.958333333336</v>
      </c>
      <c r="D3337">
        <v>1404749446</v>
      </c>
      <c r="E3337" s="10">
        <f t="shared" si="105"/>
        <v>41827.674143518518</v>
      </c>
    </row>
    <row r="3338" spans="1:5" x14ac:dyDescent="0.2">
      <c r="A3338">
        <v>1459845246</v>
      </c>
      <c r="B3338" s="10">
        <f t="shared" si="104"/>
        <v>42465.35701388889</v>
      </c>
      <c r="D3338">
        <v>1457429646</v>
      </c>
      <c r="E3338" s="10">
        <f t="shared" si="105"/>
        <v>42437.398680555554</v>
      </c>
    </row>
    <row r="3339" spans="1:5" x14ac:dyDescent="0.2">
      <c r="A3339">
        <v>1412974800</v>
      </c>
      <c r="B3339" s="10">
        <f t="shared" si="104"/>
        <v>41922.875</v>
      </c>
      <c r="D3339">
        <v>1411109167</v>
      </c>
      <c r="E3339" s="10">
        <f t="shared" si="105"/>
        <v>41901.282025462962</v>
      </c>
    </row>
    <row r="3340" spans="1:5" x14ac:dyDescent="0.2">
      <c r="A3340">
        <v>1487944080</v>
      </c>
      <c r="B3340" s="10">
        <f t="shared" si="104"/>
        <v>42790.574999999997</v>
      </c>
      <c r="D3340">
        <v>1486129680</v>
      </c>
      <c r="E3340" s="10">
        <f t="shared" si="105"/>
        <v>42769.574999999997</v>
      </c>
    </row>
    <row r="3341" spans="1:5" x14ac:dyDescent="0.2">
      <c r="A3341">
        <v>1469721518</v>
      </c>
      <c r="B3341" s="10">
        <f t="shared" si="104"/>
        <v>42579.665717592594</v>
      </c>
      <c r="D3341">
        <v>1467129518</v>
      </c>
      <c r="E3341" s="10">
        <f t="shared" si="105"/>
        <v>42549.665717592594</v>
      </c>
    </row>
    <row r="3342" spans="1:5" x14ac:dyDescent="0.2">
      <c r="A3342">
        <v>1481066554</v>
      </c>
      <c r="B3342" s="10">
        <f t="shared" si="104"/>
        <v>42710.974004629628</v>
      </c>
      <c r="D3342">
        <v>1478906554</v>
      </c>
      <c r="E3342" s="10">
        <f t="shared" si="105"/>
        <v>42685.974004629628</v>
      </c>
    </row>
    <row r="3343" spans="1:5" x14ac:dyDescent="0.2">
      <c r="A3343">
        <v>1465750800</v>
      </c>
      <c r="B3343" s="10">
        <f t="shared" si="104"/>
        <v>42533.708333333328</v>
      </c>
      <c r="D3343">
        <v>1463771421</v>
      </c>
      <c r="E3343" s="10">
        <f t="shared" si="105"/>
        <v>42510.798854166671</v>
      </c>
    </row>
    <row r="3344" spans="1:5" x14ac:dyDescent="0.2">
      <c r="A3344">
        <v>1427864340</v>
      </c>
      <c r="B3344" s="10">
        <f t="shared" si="104"/>
        <v>42095.207638888889</v>
      </c>
      <c r="D3344">
        <v>1425020810</v>
      </c>
      <c r="E3344" s="10">
        <f t="shared" si="105"/>
        <v>42062.296412037038</v>
      </c>
    </row>
    <row r="3345" spans="1:5" x14ac:dyDescent="0.2">
      <c r="A3345">
        <v>1460553480</v>
      </c>
      <c r="B3345" s="10">
        <f t="shared" si="104"/>
        <v>42473.554166666669</v>
      </c>
      <c r="D3345">
        <v>1458770384</v>
      </c>
      <c r="E3345" s="10">
        <f t="shared" si="105"/>
        <v>42452.916481481487</v>
      </c>
    </row>
    <row r="3346" spans="1:5" x14ac:dyDescent="0.2">
      <c r="A3346">
        <v>1409374093</v>
      </c>
      <c r="B3346" s="10">
        <f t="shared" si="104"/>
        <v>41881.200150462959</v>
      </c>
      <c r="D3346">
        <v>1406782093</v>
      </c>
      <c r="E3346" s="10">
        <f t="shared" si="105"/>
        <v>41851.200150462959</v>
      </c>
    </row>
    <row r="3347" spans="1:5" x14ac:dyDescent="0.2">
      <c r="A3347">
        <v>1429317420</v>
      </c>
      <c r="B3347" s="10">
        <f t="shared" si="104"/>
        <v>42112.025694444441</v>
      </c>
      <c r="D3347">
        <v>1424226768</v>
      </c>
      <c r="E3347" s="10">
        <f t="shared" si="105"/>
        <v>42053.106111111112</v>
      </c>
    </row>
    <row r="3348" spans="1:5" x14ac:dyDescent="0.2">
      <c r="A3348">
        <v>1424910910</v>
      </c>
      <c r="B3348" s="10">
        <f t="shared" si="104"/>
        <v>42061.024421296301</v>
      </c>
      <c r="D3348">
        <v>1424306110</v>
      </c>
      <c r="E3348" s="10">
        <f t="shared" si="105"/>
        <v>42054.024421296301</v>
      </c>
    </row>
    <row r="3349" spans="1:5" x14ac:dyDescent="0.2">
      <c r="A3349">
        <v>1462741200</v>
      </c>
      <c r="B3349" s="10">
        <f t="shared" si="104"/>
        <v>42498.875</v>
      </c>
      <c r="D3349">
        <v>1461503654</v>
      </c>
      <c r="E3349" s="10">
        <f t="shared" si="105"/>
        <v>42484.551550925928</v>
      </c>
    </row>
    <row r="3350" spans="1:5" x14ac:dyDescent="0.2">
      <c r="A3350">
        <v>1461988740</v>
      </c>
      <c r="B3350" s="10">
        <f t="shared" si="104"/>
        <v>42490.165972222225</v>
      </c>
      <c r="D3350">
        <v>1459949080</v>
      </c>
      <c r="E3350" s="10">
        <f t="shared" si="105"/>
        <v>42466.558796296296</v>
      </c>
    </row>
    <row r="3351" spans="1:5" x14ac:dyDescent="0.2">
      <c r="A3351">
        <v>1465837200</v>
      </c>
      <c r="B3351" s="10">
        <f t="shared" si="104"/>
        <v>42534.708333333328</v>
      </c>
      <c r="D3351">
        <v>1463971172</v>
      </c>
      <c r="E3351" s="10">
        <f t="shared" si="105"/>
        <v>42513.110787037032</v>
      </c>
    </row>
    <row r="3352" spans="1:5" x14ac:dyDescent="0.2">
      <c r="A3352">
        <v>1448838000</v>
      </c>
      <c r="B3352" s="10">
        <f t="shared" si="104"/>
        <v>42337.958333333328</v>
      </c>
      <c r="D3352">
        <v>1445791811</v>
      </c>
      <c r="E3352" s="10">
        <f t="shared" si="105"/>
        <v>42302.701516203699</v>
      </c>
    </row>
    <row r="3353" spans="1:5" x14ac:dyDescent="0.2">
      <c r="A3353">
        <v>1406113200</v>
      </c>
      <c r="B3353" s="10">
        <f t="shared" si="104"/>
        <v>41843.458333333336</v>
      </c>
      <c r="D3353">
        <v>1402910965</v>
      </c>
      <c r="E3353" s="10">
        <f t="shared" si="105"/>
        <v>41806.395428240743</v>
      </c>
    </row>
    <row r="3354" spans="1:5" x14ac:dyDescent="0.2">
      <c r="A3354">
        <v>1467414000</v>
      </c>
      <c r="B3354" s="10">
        <f t="shared" si="104"/>
        <v>42552.958333333328</v>
      </c>
      <c r="D3354">
        <v>1462492178</v>
      </c>
      <c r="E3354" s="10">
        <f t="shared" si="105"/>
        <v>42495.992800925931</v>
      </c>
    </row>
    <row r="3355" spans="1:5" x14ac:dyDescent="0.2">
      <c r="A3355">
        <v>1462230000</v>
      </c>
      <c r="B3355" s="10">
        <f t="shared" si="104"/>
        <v>42492.958333333328</v>
      </c>
      <c r="D3355">
        <v>1461061350</v>
      </c>
      <c r="E3355" s="10">
        <f t="shared" si="105"/>
        <v>42479.432291666672</v>
      </c>
    </row>
    <row r="3356" spans="1:5" x14ac:dyDescent="0.2">
      <c r="A3356">
        <v>1446091260</v>
      </c>
      <c r="B3356" s="10">
        <f t="shared" si="104"/>
        <v>42306.167361111111</v>
      </c>
      <c r="D3356">
        <v>1443029206</v>
      </c>
      <c r="E3356" s="10">
        <f t="shared" si="105"/>
        <v>42270.7269212963</v>
      </c>
    </row>
    <row r="3357" spans="1:5" x14ac:dyDescent="0.2">
      <c r="A3357">
        <v>1462879020</v>
      </c>
      <c r="B3357" s="10">
        <f t="shared" si="104"/>
        <v>42500.470138888893</v>
      </c>
      <c r="D3357">
        <v>1461941527</v>
      </c>
      <c r="E3357" s="10">
        <f t="shared" si="105"/>
        <v>42489.619525462964</v>
      </c>
    </row>
    <row r="3358" spans="1:5" x14ac:dyDescent="0.2">
      <c r="A3358">
        <v>1468611272</v>
      </c>
      <c r="B3358" s="10">
        <f t="shared" si="104"/>
        <v>42566.815648148149</v>
      </c>
      <c r="D3358">
        <v>1466019272</v>
      </c>
      <c r="E3358" s="10">
        <f t="shared" si="105"/>
        <v>42536.815648148149</v>
      </c>
    </row>
    <row r="3359" spans="1:5" x14ac:dyDescent="0.2">
      <c r="A3359">
        <v>1406887310</v>
      </c>
      <c r="B3359" s="10">
        <f t="shared" si="104"/>
        <v>41852.417939814812</v>
      </c>
      <c r="D3359">
        <v>1404295310</v>
      </c>
      <c r="E3359" s="10">
        <f t="shared" si="105"/>
        <v>41822.417939814812</v>
      </c>
    </row>
    <row r="3360" spans="1:5" x14ac:dyDescent="0.2">
      <c r="A3360">
        <v>1416385679</v>
      </c>
      <c r="B3360" s="10">
        <f t="shared" si="104"/>
        <v>41962.352766203709</v>
      </c>
      <c r="D3360">
        <v>1413790079</v>
      </c>
      <c r="E3360" s="10">
        <f t="shared" si="105"/>
        <v>41932.311099537037</v>
      </c>
    </row>
    <row r="3361" spans="1:5" x14ac:dyDescent="0.2">
      <c r="A3361">
        <v>1487985734</v>
      </c>
      <c r="B3361" s="10">
        <f t="shared" si="104"/>
        <v>42791.057106481487</v>
      </c>
      <c r="D3361">
        <v>1484097734</v>
      </c>
      <c r="E3361" s="10">
        <f t="shared" si="105"/>
        <v>42746.057106481487</v>
      </c>
    </row>
    <row r="3362" spans="1:5" x14ac:dyDescent="0.2">
      <c r="A3362">
        <v>1481731140</v>
      </c>
      <c r="B3362" s="10">
        <f t="shared" si="104"/>
        <v>42718.665972222225</v>
      </c>
      <c r="D3362">
        <v>1479866343</v>
      </c>
      <c r="E3362" s="10">
        <f t="shared" si="105"/>
        <v>42697.082673611112</v>
      </c>
    </row>
    <row r="3363" spans="1:5" x14ac:dyDescent="0.2">
      <c r="A3363">
        <v>1409587140</v>
      </c>
      <c r="B3363" s="10">
        <f t="shared" si="104"/>
        <v>41883.665972222225</v>
      </c>
      <c r="D3363">
        <v>1408062990</v>
      </c>
      <c r="E3363" s="10">
        <f t="shared" si="105"/>
        <v>41866.025347222225</v>
      </c>
    </row>
    <row r="3364" spans="1:5" x14ac:dyDescent="0.2">
      <c r="A3364">
        <v>1425704100</v>
      </c>
      <c r="B3364" s="10">
        <f t="shared" si="104"/>
        <v>42070.204861111109</v>
      </c>
      <c r="D3364">
        <v>1424484717</v>
      </c>
      <c r="E3364" s="10">
        <f t="shared" si="105"/>
        <v>42056.091631944444</v>
      </c>
    </row>
    <row r="3365" spans="1:5" x14ac:dyDescent="0.2">
      <c r="A3365">
        <v>1408464000</v>
      </c>
      <c r="B3365" s="10">
        <f t="shared" si="104"/>
        <v>41870.666666666664</v>
      </c>
      <c r="D3365">
        <v>1406831445</v>
      </c>
      <c r="E3365" s="10">
        <f t="shared" si="105"/>
        <v>41851.771354166667</v>
      </c>
    </row>
    <row r="3366" spans="1:5" x14ac:dyDescent="0.2">
      <c r="A3366">
        <v>1458075600</v>
      </c>
      <c r="B3366" s="10">
        <f t="shared" si="104"/>
        <v>42444.875</v>
      </c>
      <c r="D3366">
        <v>1456183649</v>
      </c>
      <c r="E3366" s="10">
        <f t="shared" si="105"/>
        <v>42422.977418981478</v>
      </c>
    </row>
    <row r="3367" spans="1:5" x14ac:dyDescent="0.2">
      <c r="A3367">
        <v>1449973592</v>
      </c>
      <c r="B3367" s="10">
        <f t="shared" si="104"/>
        <v>42351.101759259254</v>
      </c>
      <c r="D3367">
        <v>1447381592</v>
      </c>
      <c r="E3367" s="10">
        <f t="shared" si="105"/>
        <v>42321.101759259254</v>
      </c>
    </row>
    <row r="3368" spans="1:5" x14ac:dyDescent="0.2">
      <c r="A3368">
        <v>1431481037</v>
      </c>
      <c r="B3368" s="10">
        <f t="shared" si="104"/>
        <v>42137.067557870367</v>
      </c>
      <c r="D3368">
        <v>1428889037</v>
      </c>
      <c r="E3368" s="10">
        <f t="shared" si="105"/>
        <v>42107.067557870367</v>
      </c>
    </row>
    <row r="3369" spans="1:5" x14ac:dyDescent="0.2">
      <c r="A3369">
        <v>1438467894</v>
      </c>
      <c r="B3369" s="10">
        <f t="shared" si="104"/>
        <v>42217.933958333335</v>
      </c>
      <c r="D3369">
        <v>1436307894</v>
      </c>
      <c r="E3369" s="10">
        <f t="shared" si="105"/>
        <v>42192.933958333335</v>
      </c>
    </row>
    <row r="3370" spans="1:5" x14ac:dyDescent="0.2">
      <c r="A3370">
        <v>1420088400</v>
      </c>
      <c r="B3370" s="10">
        <f t="shared" si="104"/>
        <v>42005.208333333328</v>
      </c>
      <c r="D3370">
        <v>1416977259</v>
      </c>
      <c r="E3370" s="10">
        <f t="shared" si="105"/>
        <v>41969.199756944443</v>
      </c>
    </row>
    <row r="3371" spans="1:5" x14ac:dyDescent="0.2">
      <c r="A3371">
        <v>1484441980</v>
      </c>
      <c r="B3371" s="10">
        <f t="shared" si="104"/>
        <v>42750.041435185187</v>
      </c>
      <c r="D3371">
        <v>1479257980</v>
      </c>
      <c r="E3371" s="10">
        <f t="shared" si="105"/>
        <v>42690.041435185187</v>
      </c>
    </row>
    <row r="3372" spans="1:5" x14ac:dyDescent="0.2">
      <c r="A3372">
        <v>1481961600</v>
      </c>
      <c r="B3372" s="10">
        <f t="shared" si="104"/>
        <v>42721.333333333328</v>
      </c>
      <c r="D3372">
        <v>1479283285</v>
      </c>
      <c r="E3372" s="10">
        <f t="shared" si="105"/>
        <v>42690.334317129629</v>
      </c>
    </row>
    <row r="3373" spans="1:5" x14ac:dyDescent="0.2">
      <c r="A3373">
        <v>1449089965</v>
      </c>
      <c r="B3373" s="10">
        <f t="shared" si="104"/>
        <v>42340.874594907407</v>
      </c>
      <c r="D3373">
        <v>1446670765</v>
      </c>
      <c r="E3373" s="10">
        <f t="shared" si="105"/>
        <v>42312.874594907407</v>
      </c>
    </row>
    <row r="3374" spans="1:5" x14ac:dyDescent="0.2">
      <c r="A3374">
        <v>1408942740</v>
      </c>
      <c r="B3374" s="10">
        <f t="shared" si="104"/>
        <v>41876.207638888889</v>
      </c>
      <c r="D3374">
        <v>1407157756</v>
      </c>
      <c r="E3374" s="10">
        <f t="shared" si="105"/>
        <v>41855.548101851848</v>
      </c>
    </row>
    <row r="3375" spans="1:5" x14ac:dyDescent="0.2">
      <c r="A3375">
        <v>1437235200</v>
      </c>
      <c r="B3375" s="10">
        <f t="shared" si="104"/>
        <v>42203.666666666672</v>
      </c>
      <c r="D3375">
        <v>1435177840</v>
      </c>
      <c r="E3375" s="10">
        <f t="shared" si="105"/>
        <v>42179.854629629626</v>
      </c>
    </row>
    <row r="3376" spans="1:5" x14ac:dyDescent="0.2">
      <c r="A3376">
        <v>1446053616</v>
      </c>
      <c r="B3376" s="10">
        <f t="shared" si="104"/>
        <v>42305.731666666667</v>
      </c>
      <c r="D3376">
        <v>1443461616</v>
      </c>
      <c r="E3376" s="10">
        <f t="shared" si="105"/>
        <v>42275.731666666667</v>
      </c>
    </row>
    <row r="3377" spans="1:5" x14ac:dyDescent="0.2">
      <c r="A3377">
        <v>1400423973</v>
      </c>
      <c r="B3377" s="10">
        <f t="shared" si="104"/>
        <v>41777.610798611109</v>
      </c>
      <c r="D3377">
        <v>1399387173</v>
      </c>
      <c r="E3377" s="10">
        <f t="shared" si="105"/>
        <v>41765.610798611109</v>
      </c>
    </row>
    <row r="3378" spans="1:5" x14ac:dyDescent="0.2">
      <c r="A3378">
        <v>1429976994</v>
      </c>
      <c r="B3378" s="10">
        <f t="shared" si="104"/>
        <v>42119.659652777773</v>
      </c>
      <c r="D3378">
        <v>1424796594</v>
      </c>
      <c r="E3378" s="10">
        <f t="shared" si="105"/>
        <v>42059.701319444444</v>
      </c>
    </row>
    <row r="3379" spans="1:5" x14ac:dyDescent="0.2">
      <c r="A3379">
        <v>1426870560</v>
      </c>
      <c r="B3379" s="10">
        <f t="shared" si="104"/>
        <v>42083.705555555556</v>
      </c>
      <c r="D3379">
        <v>1424280899</v>
      </c>
      <c r="E3379" s="10">
        <f t="shared" si="105"/>
        <v>42053.732627314814</v>
      </c>
    </row>
    <row r="3380" spans="1:5" x14ac:dyDescent="0.2">
      <c r="A3380">
        <v>1409490480</v>
      </c>
      <c r="B3380" s="10">
        <f t="shared" si="104"/>
        <v>41882.547222222223</v>
      </c>
      <c r="D3380">
        <v>1407400306</v>
      </c>
      <c r="E3380" s="10">
        <f t="shared" si="105"/>
        <v>41858.355393518519</v>
      </c>
    </row>
    <row r="3381" spans="1:5" x14ac:dyDescent="0.2">
      <c r="A3381">
        <v>1440630000</v>
      </c>
      <c r="B3381" s="10">
        <f t="shared" si="104"/>
        <v>42242.958333333328</v>
      </c>
      <c r="D3381">
        <v>1439122800</v>
      </c>
      <c r="E3381" s="10">
        <f t="shared" si="105"/>
        <v>42225.513888888891</v>
      </c>
    </row>
    <row r="3382" spans="1:5" x14ac:dyDescent="0.2">
      <c r="A3382">
        <v>1417305178</v>
      </c>
      <c r="B3382" s="10">
        <f t="shared" si="104"/>
        <v>41972.995115740741</v>
      </c>
      <c r="D3382">
        <v>1414277578</v>
      </c>
      <c r="E3382" s="10">
        <f t="shared" si="105"/>
        <v>41937.953449074077</v>
      </c>
    </row>
    <row r="3383" spans="1:5" x14ac:dyDescent="0.2">
      <c r="A3383">
        <v>1426044383</v>
      </c>
      <c r="B3383" s="10">
        <f t="shared" si="104"/>
        <v>42074.143321759257</v>
      </c>
      <c r="D3383">
        <v>1423455983</v>
      </c>
      <c r="E3383" s="10">
        <f t="shared" si="105"/>
        <v>42044.184988425928</v>
      </c>
    </row>
    <row r="3384" spans="1:5" x14ac:dyDescent="0.2">
      <c r="A3384">
        <v>1470092340</v>
      </c>
      <c r="B3384" s="10">
        <f t="shared" si="104"/>
        <v>42583.957638888889</v>
      </c>
      <c r="D3384">
        <v>1467973256</v>
      </c>
      <c r="E3384" s="10">
        <f t="shared" si="105"/>
        <v>42559.431203703702</v>
      </c>
    </row>
    <row r="3385" spans="1:5" x14ac:dyDescent="0.2">
      <c r="A3385">
        <v>1466707620</v>
      </c>
      <c r="B3385" s="10">
        <f t="shared" si="104"/>
        <v>42544.782638888893</v>
      </c>
      <c r="D3385">
        <v>1464979620</v>
      </c>
      <c r="E3385" s="10">
        <f t="shared" si="105"/>
        <v>42524.782638888893</v>
      </c>
    </row>
    <row r="3386" spans="1:5" x14ac:dyDescent="0.2">
      <c r="A3386">
        <v>1448074800</v>
      </c>
      <c r="B3386" s="10">
        <f t="shared" si="104"/>
        <v>42329.125</v>
      </c>
      <c r="D3386">
        <v>1444874768</v>
      </c>
      <c r="E3386" s="10">
        <f t="shared" si="105"/>
        <v>42292.087592592594</v>
      </c>
    </row>
    <row r="3387" spans="1:5" x14ac:dyDescent="0.2">
      <c r="A3387">
        <v>1418244552</v>
      </c>
      <c r="B3387" s="10">
        <f t="shared" si="104"/>
        <v>41983.8675</v>
      </c>
      <c r="D3387">
        <v>1415652552</v>
      </c>
      <c r="E3387" s="10">
        <f t="shared" si="105"/>
        <v>41953.8675</v>
      </c>
    </row>
    <row r="3388" spans="1:5" x14ac:dyDescent="0.2">
      <c r="A3388">
        <v>1417620506</v>
      </c>
      <c r="B3388" s="10">
        <f t="shared" si="104"/>
        <v>41976.644745370373</v>
      </c>
      <c r="D3388">
        <v>1415028506</v>
      </c>
      <c r="E3388" s="10">
        <f t="shared" si="105"/>
        <v>41946.644745370373</v>
      </c>
    </row>
    <row r="3389" spans="1:5" x14ac:dyDescent="0.2">
      <c r="A3389">
        <v>1418581088</v>
      </c>
      <c r="B3389" s="10">
        <f t="shared" si="104"/>
        <v>41987.762592592597</v>
      </c>
      <c r="D3389">
        <v>1415125088</v>
      </c>
      <c r="E3389" s="10">
        <f t="shared" si="105"/>
        <v>41947.762592592597</v>
      </c>
    </row>
    <row r="3390" spans="1:5" x14ac:dyDescent="0.2">
      <c r="A3390">
        <v>1434625441</v>
      </c>
      <c r="B3390" s="10">
        <f t="shared" si="104"/>
        <v>42173.461122685185</v>
      </c>
      <c r="D3390">
        <v>1432033441</v>
      </c>
      <c r="E3390" s="10">
        <f t="shared" si="105"/>
        <v>42143.461122685185</v>
      </c>
    </row>
    <row r="3391" spans="1:5" x14ac:dyDescent="0.2">
      <c r="A3391">
        <v>1464960682</v>
      </c>
      <c r="B3391" s="10">
        <f t="shared" si="104"/>
        <v>42524.563449074078</v>
      </c>
      <c r="D3391">
        <v>1462368682</v>
      </c>
      <c r="E3391" s="10">
        <f t="shared" si="105"/>
        <v>42494.563449074078</v>
      </c>
    </row>
    <row r="3392" spans="1:5" x14ac:dyDescent="0.2">
      <c r="A3392">
        <v>1405017345</v>
      </c>
      <c r="B3392" s="10">
        <f t="shared" si="104"/>
        <v>41830.774826388893</v>
      </c>
      <c r="D3392">
        <v>1403721345</v>
      </c>
      <c r="E3392" s="10">
        <f t="shared" si="105"/>
        <v>41815.774826388893</v>
      </c>
    </row>
    <row r="3393" spans="1:5" x14ac:dyDescent="0.2">
      <c r="A3393">
        <v>1407536880</v>
      </c>
      <c r="B3393" s="10">
        <f t="shared" si="104"/>
        <v>41859.936111111107</v>
      </c>
      <c r="D3393">
        <v>1404997548</v>
      </c>
      <c r="E3393" s="10">
        <f t="shared" si="105"/>
        <v>41830.545694444445</v>
      </c>
    </row>
    <row r="3394" spans="1:5" x14ac:dyDescent="0.2">
      <c r="A3394">
        <v>1462565855</v>
      </c>
      <c r="B3394" s="10">
        <f t="shared" si="104"/>
        <v>42496.845543981486</v>
      </c>
      <c r="D3394">
        <v>1458245855</v>
      </c>
      <c r="E3394" s="10">
        <f t="shared" si="105"/>
        <v>42446.845543981486</v>
      </c>
    </row>
    <row r="3395" spans="1:5" x14ac:dyDescent="0.2">
      <c r="A3395">
        <v>1415234760</v>
      </c>
      <c r="B3395" s="10">
        <f t="shared" ref="B3395:B3458" si="106">(A3395/86400)+25569</f>
        <v>41949.031944444447</v>
      </c>
      <c r="D3395">
        <v>1413065230</v>
      </c>
      <c r="E3395" s="10">
        <f t="shared" ref="E3395:E3458" si="107">(D3395/86400) + 25569</f>
        <v>41923.921643518523</v>
      </c>
    </row>
    <row r="3396" spans="1:5" x14ac:dyDescent="0.2">
      <c r="A3396">
        <v>1406470645</v>
      </c>
      <c r="B3396" s="10">
        <f t="shared" si="106"/>
        <v>41847.59542824074</v>
      </c>
      <c r="D3396">
        <v>1403878645</v>
      </c>
      <c r="E3396" s="10">
        <f t="shared" si="107"/>
        <v>41817.59542824074</v>
      </c>
    </row>
    <row r="3397" spans="1:5" x14ac:dyDescent="0.2">
      <c r="A3397">
        <v>1433009400</v>
      </c>
      <c r="B3397" s="10">
        <f t="shared" si="106"/>
        <v>42154.756944444445</v>
      </c>
      <c r="D3397">
        <v>1431795944</v>
      </c>
      <c r="E3397" s="10">
        <f t="shared" si="107"/>
        <v>42140.712314814809</v>
      </c>
    </row>
    <row r="3398" spans="1:5" x14ac:dyDescent="0.2">
      <c r="A3398">
        <v>1401595140</v>
      </c>
      <c r="B3398" s="10">
        <f t="shared" si="106"/>
        <v>41791.165972222225</v>
      </c>
      <c r="D3398">
        <v>1399286589</v>
      </c>
      <c r="E3398" s="10">
        <f t="shared" si="107"/>
        <v>41764.446631944447</v>
      </c>
    </row>
    <row r="3399" spans="1:5" x14ac:dyDescent="0.2">
      <c r="A3399">
        <v>1455832800</v>
      </c>
      <c r="B3399" s="10">
        <f t="shared" si="106"/>
        <v>42418.916666666672</v>
      </c>
      <c r="D3399">
        <v>1452338929</v>
      </c>
      <c r="E3399" s="10">
        <f t="shared" si="107"/>
        <v>42378.478344907402</v>
      </c>
    </row>
    <row r="3400" spans="1:5" x14ac:dyDescent="0.2">
      <c r="A3400">
        <v>1416589200</v>
      </c>
      <c r="B3400" s="10">
        <f t="shared" si="106"/>
        <v>41964.708333333328</v>
      </c>
      <c r="D3400">
        <v>1414605776</v>
      </c>
      <c r="E3400" s="10">
        <f t="shared" si="107"/>
        <v>41941.752037037033</v>
      </c>
    </row>
    <row r="3401" spans="1:5" x14ac:dyDescent="0.2">
      <c r="A3401">
        <v>1424556325</v>
      </c>
      <c r="B3401" s="10">
        <f t="shared" si="106"/>
        <v>42056.920428240745</v>
      </c>
      <c r="D3401">
        <v>1421964325</v>
      </c>
      <c r="E3401" s="10">
        <f t="shared" si="107"/>
        <v>42026.920428240745</v>
      </c>
    </row>
    <row r="3402" spans="1:5" x14ac:dyDescent="0.2">
      <c r="A3402">
        <v>1409266414</v>
      </c>
      <c r="B3402" s="10">
        <f t="shared" si="106"/>
        <v>41879.953865740739</v>
      </c>
      <c r="D3402">
        <v>1405378414</v>
      </c>
      <c r="E3402" s="10">
        <f t="shared" si="107"/>
        <v>41834.953865740739</v>
      </c>
    </row>
    <row r="3403" spans="1:5" x14ac:dyDescent="0.2">
      <c r="A3403">
        <v>1438968146</v>
      </c>
      <c r="B3403" s="10">
        <f t="shared" si="106"/>
        <v>42223.723912037036</v>
      </c>
      <c r="D3403">
        <v>1436376146</v>
      </c>
      <c r="E3403" s="10">
        <f t="shared" si="107"/>
        <v>42193.723912037036</v>
      </c>
    </row>
    <row r="3404" spans="1:5" x14ac:dyDescent="0.2">
      <c r="A3404">
        <v>1447295460</v>
      </c>
      <c r="B3404" s="10">
        <f t="shared" si="106"/>
        <v>42320.104861111111</v>
      </c>
      <c r="D3404">
        <v>1444747843</v>
      </c>
      <c r="E3404" s="10">
        <f t="shared" si="107"/>
        <v>42290.61855324074</v>
      </c>
    </row>
    <row r="3405" spans="1:5" x14ac:dyDescent="0.2">
      <c r="A3405">
        <v>1435230324</v>
      </c>
      <c r="B3405" s="10">
        <f t="shared" si="106"/>
        <v>42180.462083333332</v>
      </c>
      <c r="D3405">
        <v>1432638324</v>
      </c>
      <c r="E3405" s="10">
        <f t="shared" si="107"/>
        <v>42150.462083333332</v>
      </c>
    </row>
    <row r="3406" spans="1:5" x14ac:dyDescent="0.2">
      <c r="A3406">
        <v>1434542702</v>
      </c>
      <c r="B3406" s="10">
        <f t="shared" si="106"/>
        <v>42172.503495370373</v>
      </c>
      <c r="D3406">
        <v>1432814702</v>
      </c>
      <c r="E3406" s="10">
        <f t="shared" si="107"/>
        <v>42152.503495370373</v>
      </c>
    </row>
    <row r="3407" spans="1:5" x14ac:dyDescent="0.2">
      <c r="A3407">
        <v>1456876740</v>
      </c>
      <c r="B3407" s="10">
        <f t="shared" si="106"/>
        <v>42430.999305555553</v>
      </c>
      <c r="D3407">
        <v>1455063886</v>
      </c>
      <c r="E3407" s="10">
        <f t="shared" si="107"/>
        <v>42410.017199074078</v>
      </c>
    </row>
    <row r="3408" spans="1:5" x14ac:dyDescent="0.2">
      <c r="A3408">
        <v>1405511376</v>
      </c>
      <c r="B3408" s="10">
        <f t="shared" si="106"/>
        <v>41836.492777777778</v>
      </c>
      <c r="D3408">
        <v>1401623376</v>
      </c>
      <c r="E3408" s="10">
        <f t="shared" si="107"/>
        <v>41791.492777777778</v>
      </c>
    </row>
    <row r="3409" spans="1:5" x14ac:dyDescent="0.2">
      <c r="A3409">
        <v>1404641289</v>
      </c>
      <c r="B3409" s="10">
        <f t="shared" si="106"/>
        <v>41826.422326388885</v>
      </c>
      <c r="D3409">
        <v>1402049289</v>
      </c>
      <c r="E3409" s="10">
        <f t="shared" si="107"/>
        <v>41796.422326388885</v>
      </c>
    </row>
    <row r="3410" spans="1:5" x14ac:dyDescent="0.2">
      <c r="A3410">
        <v>1405727304</v>
      </c>
      <c r="B3410" s="10">
        <f t="shared" si="106"/>
        <v>41838.991944444446</v>
      </c>
      <c r="D3410">
        <v>1403135304</v>
      </c>
      <c r="E3410" s="10">
        <f t="shared" si="107"/>
        <v>41808.991944444446</v>
      </c>
    </row>
    <row r="3411" spans="1:5" x14ac:dyDescent="0.2">
      <c r="A3411">
        <v>1469998680</v>
      </c>
      <c r="B3411" s="10">
        <f t="shared" si="106"/>
        <v>42582.873611111107</v>
      </c>
      <c r="D3411">
        <v>1466710358</v>
      </c>
      <c r="E3411" s="10">
        <f t="shared" si="107"/>
        <v>42544.814328703702</v>
      </c>
    </row>
    <row r="3412" spans="1:5" x14ac:dyDescent="0.2">
      <c r="A3412">
        <v>1465196400</v>
      </c>
      <c r="B3412" s="10">
        <f t="shared" si="106"/>
        <v>42527.291666666672</v>
      </c>
      <c r="D3412">
        <v>1462841990</v>
      </c>
      <c r="E3412" s="10">
        <f t="shared" si="107"/>
        <v>42500.041550925926</v>
      </c>
    </row>
    <row r="3413" spans="1:5" x14ac:dyDescent="0.2">
      <c r="A3413">
        <v>1444264372</v>
      </c>
      <c r="B3413" s="10">
        <f t="shared" si="106"/>
        <v>42285.022824074069</v>
      </c>
      <c r="D3413">
        <v>1442536372</v>
      </c>
      <c r="E3413" s="10">
        <f t="shared" si="107"/>
        <v>42265.022824074069</v>
      </c>
    </row>
    <row r="3414" spans="1:5" x14ac:dyDescent="0.2">
      <c r="A3414">
        <v>1411858862</v>
      </c>
      <c r="B3414" s="10">
        <f t="shared" si="106"/>
        <v>41909.959050925929</v>
      </c>
      <c r="D3414">
        <v>1409266862</v>
      </c>
      <c r="E3414" s="10">
        <f t="shared" si="107"/>
        <v>41879.959050925929</v>
      </c>
    </row>
    <row r="3415" spans="1:5" x14ac:dyDescent="0.2">
      <c r="A3415">
        <v>1425099540</v>
      </c>
      <c r="B3415" s="10">
        <f t="shared" si="106"/>
        <v>42063.207638888889</v>
      </c>
      <c r="D3415">
        <v>1424280938</v>
      </c>
      <c r="E3415" s="10">
        <f t="shared" si="107"/>
        <v>42053.733078703706</v>
      </c>
    </row>
    <row r="3416" spans="1:5" x14ac:dyDescent="0.2">
      <c r="A3416">
        <v>1480579140</v>
      </c>
      <c r="B3416" s="10">
        <f t="shared" si="106"/>
        <v>42705.332638888889</v>
      </c>
      <c r="D3416">
        <v>1478030325</v>
      </c>
      <c r="E3416" s="10">
        <f t="shared" si="107"/>
        <v>42675.832465277781</v>
      </c>
    </row>
    <row r="3417" spans="1:5" x14ac:dyDescent="0.2">
      <c r="A3417">
        <v>1460935800</v>
      </c>
      <c r="B3417" s="10">
        <f t="shared" si="106"/>
        <v>42477.979166666672</v>
      </c>
      <c r="D3417">
        <v>1459999656</v>
      </c>
      <c r="E3417" s="10">
        <f t="shared" si="107"/>
        <v>42467.144166666665</v>
      </c>
    </row>
    <row r="3418" spans="1:5" x14ac:dyDescent="0.2">
      <c r="A3418">
        <v>1429813800</v>
      </c>
      <c r="B3418" s="10">
        <f t="shared" si="106"/>
        <v>42117.770833333328</v>
      </c>
      <c r="D3418">
        <v>1427363645</v>
      </c>
      <c r="E3418" s="10">
        <f t="shared" si="107"/>
        <v>42089.412557870368</v>
      </c>
    </row>
    <row r="3419" spans="1:5" x14ac:dyDescent="0.2">
      <c r="A3419">
        <v>1414284180</v>
      </c>
      <c r="B3419" s="10">
        <f t="shared" si="106"/>
        <v>41938.029861111107</v>
      </c>
      <c r="D3419">
        <v>1410558948</v>
      </c>
      <c r="E3419" s="10">
        <f t="shared" si="107"/>
        <v>41894.91375</v>
      </c>
    </row>
    <row r="3420" spans="1:5" x14ac:dyDescent="0.2">
      <c r="A3420">
        <v>1400875307</v>
      </c>
      <c r="B3420" s="10">
        <f t="shared" si="106"/>
        <v>41782.83457175926</v>
      </c>
      <c r="D3420">
        <v>1398283307</v>
      </c>
      <c r="E3420" s="10">
        <f t="shared" si="107"/>
        <v>41752.83457175926</v>
      </c>
    </row>
    <row r="3421" spans="1:5" x14ac:dyDescent="0.2">
      <c r="A3421">
        <v>1459978200</v>
      </c>
      <c r="B3421" s="10">
        <f t="shared" si="106"/>
        <v>42466.895833333328</v>
      </c>
      <c r="D3421">
        <v>1458416585</v>
      </c>
      <c r="E3421" s="10">
        <f t="shared" si="107"/>
        <v>42448.821585648147</v>
      </c>
    </row>
    <row r="3422" spans="1:5" x14ac:dyDescent="0.2">
      <c r="A3422">
        <v>1455408000</v>
      </c>
      <c r="B3422" s="10">
        <f t="shared" si="106"/>
        <v>42414</v>
      </c>
      <c r="D3422">
        <v>1454638202</v>
      </c>
      <c r="E3422" s="10">
        <f t="shared" si="107"/>
        <v>42405.090300925927</v>
      </c>
    </row>
    <row r="3423" spans="1:5" x14ac:dyDescent="0.2">
      <c r="A3423">
        <v>1425495563</v>
      </c>
      <c r="B3423" s="10">
        <f t="shared" si="106"/>
        <v>42067.791238425925</v>
      </c>
      <c r="D3423">
        <v>1422903563</v>
      </c>
      <c r="E3423" s="10">
        <f t="shared" si="107"/>
        <v>42037.791238425925</v>
      </c>
    </row>
    <row r="3424" spans="1:5" x14ac:dyDescent="0.2">
      <c r="A3424">
        <v>1450051200</v>
      </c>
      <c r="B3424" s="10">
        <f t="shared" si="106"/>
        <v>42352</v>
      </c>
      <c r="D3424">
        <v>1447594176</v>
      </c>
      <c r="E3424" s="10">
        <f t="shared" si="107"/>
        <v>42323.562222222223</v>
      </c>
    </row>
    <row r="3425" spans="1:5" x14ac:dyDescent="0.2">
      <c r="A3425">
        <v>1429912341</v>
      </c>
      <c r="B3425" s="10">
        <f t="shared" si="106"/>
        <v>42118.911354166667</v>
      </c>
      <c r="D3425">
        <v>1427320341</v>
      </c>
      <c r="E3425" s="10">
        <f t="shared" si="107"/>
        <v>42088.911354166667</v>
      </c>
    </row>
    <row r="3426" spans="1:5" x14ac:dyDescent="0.2">
      <c r="A3426">
        <v>1423119540</v>
      </c>
      <c r="B3426" s="10">
        <f t="shared" si="106"/>
        <v>42040.290972222225</v>
      </c>
      <c r="D3426">
        <v>1421252084</v>
      </c>
      <c r="E3426" s="10">
        <f t="shared" si="107"/>
        <v>42018.676898148144</v>
      </c>
    </row>
    <row r="3427" spans="1:5" x14ac:dyDescent="0.2">
      <c r="A3427">
        <v>1412434136</v>
      </c>
      <c r="B3427" s="10">
        <f t="shared" si="106"/>
        <v>41916.617314814815</v>
      </c>
      <c r="D3427">
        <v>1409669336</v>
      </c>
      <c r="E3427" s="10">
        <f t="shared" si="107"/>
        <v>41884.617314814815</v>
      </c>
    </row>
    <row r="3428" spans="1:5" x14ac:dyDescent="0.2">
      <c r="A3428">
        <v>1411264800</v>
      </c>
      <c r="B3428" s="10">
        <f t="shared" si="106"/>
        <v>41903.083333333336</v>
      </c>
      <c r="D3428">
        <v>1409620903</v>
      </c>
      <c r="E3428" s="10">
        <f t="shared" si="107"/>
        <v>41884.056747685187</v>
      </c>
    </row>
    <row r="3429" spans="1:5" x14ac:dyDescent="0.2">
      <c r="A3429">
        <v>1404314952</v>
      </c>
      <c r="B3429" s="10">
        <f t="shared" si="106"/>
        <v>41822.645277777774</v>
      </c>
      <c r="D3429">
        <v>1401722952</v>
      </c>
      <c r="E3429" s="10">
        <f t="shared" si="107"/>
        <v>41792.645277777774</v>
      </c>
    </row>
    <row r="3430" spans="1:5" x14ac:dyDescent="0.2">
      <c r="A3430">
        <v>1425142800</v>
      </c>
      <c r="B3430" s="10">
        <f t="shared" si="106"/>
        <v>42063.708333333328</v>
      </c>
      <c r="D3430">
        <v>1422983847</v>
      </c>
      <c r="E3430" s="10">
        <f t="shared" si="107"/>
        <v>42038.720451388886</v>
      </c>
    </row>
    <row r="3431" spans="1:5" x14ac:dyDescent="0.2">
      <c r="A3431">
        <v>1478046661</v>
      </c>
      <c r="B3431" s="10">
        <f t="shared" si="106"/>
        <v>42676.021539351852</v>
      </c>
      <c r="D3431">
        <v>1476837061</v>
      </c>
      <c r="E3431" s="10">
        <f t="shared" si="107"/>
        <v>42662.021539351852</v>
      </c>
    </row>
    <row r="3432" spans="1:5" x14ac:dyDescent="0.2">
      <c r="A3432">
        <v>1406760101</v>
      </c>
      <c r="B3432" s="10">
        <f t="shared" si="106"/>
        <v>41850.945613425924</v>
      </c>
      <c r="D3432">
        <v>1404168101</v>
      </c>
      <c r="E3432" s="10">
        <f t="shared" si="107"/>
        <v>41820.945613425924</v>
      </c>
    </row>
    <row r="3433" spans="1:5" x14ac:dyDescent="0.2">
      <c r="A3433">
        <v>1408383153</v>
      </c>
      <c r="B3433" s="10">
        <f t="shared" si="106"/>
        <v>41869.730937500004</v>
      </c>
      <c r="D3433">
        <v>1405791153</v>
      </c>
      <c r="E3433" s="10">
        <f t="shared" si="107"/>
        <v>41839.730937500004</v>
      </c>
    </row>
    <row r="3434" spans="1:5" x14ac:dyDescent="0.2">
      <c r="A3434">
        <v>1454709600</v>
      </c>
      <c r="B3434" s="10">
        <f t="shared" si="106"/>
        <v>42405.916666666672</v>
      </c>
      <c r="D3434">
        <v>1452520614</v>
      </c>
      <c r="E3434" s="10">
        <f t="shared" si="107"/>
        <v>42380.581180555557</v>
      </c>
    </row>
    <row r="3435" spans="1:5" x14ac:dyDescent="0.2">
      <c r="A3435">
        <v>1402974000</v>
      </c>
      <c r="B3435" s="10">
        <f t="shared" si="106"/>
        <v>41807.125</v>
      </c>
      <c r="D3435">
        <v>1400290255</v>
      </c>
      <c r="E3435" s="10">
        <f t="shared" si="107"/>
        <v>41776.06313657407</v>
      </c>
    </row>
    <row r="3436" spans="1:5" x14ac:dyDescent="0.2">
      <c r="A3436">
        <v>1404983269</v>
      </c>
      <c r="B3436" s="10">
        <f t="shared" si="106"/>
        <v>41830.380428240736</v>
      </c>
      <c r="D3436">
        <v>1402391269</v>
      </c>
      <c r="E3436" s="10">
        <f t="shared" si="107"/>
        <v>41800.380428240736</v>
      </c>
    </row>
    <row r="3437" spans="1:5" x14ac:dyDescent="0.2">
      <c r="A3437">
        <v>1470538800</v>
      </c>
      <c r="B3437" s="10">
        <f t="shared" si="106"/>
        <v>42589.125</v>
      </c>
      <c r="D3437">
        <v>1469112493</v>
      </c>
      <c r="E3437" s="10">
        <f t="shared" si="107"/>
        <v>42572.61681712963</v>
      </c>
    </row>
    <row r="3438" spans="1:5" x14ac:dyDescent="0.2">
      <c r="A3438">
        <v>1408638480</v>
      </c>
      <c r="B3438" s="10">
        <f t="shared" si="106"/>
        <v>41872.686111111107</v>
      </c>
      <c r="D3438">
        <v>1406811593</v>
      </c>
      <c r="E3438" s="10">
        <f t="shared" si="107"/>
        <v>41851.541585648149</v>
      </c>
    </row>
    <row r="3439" spans="1:5" x14ac:dyDescent="0.2">
      <c r="A3439">
        <v>1440003820</v>
      </c>
      <c r="B3439" s="10">
        <f t="shared" si="106"/>
        <v>42235.710879629631</v>
      </c>
      <c r="D3439">
        <v>1437411820</v>
      </c>
      <c r="E3439" s="10">
        <f t="shared" si="107"/>
        <v>42205.710879629631</v>
      </c>
    </row>
    <row r="3440" spans="1:5" x14ac:dyDescent="0.2">
      <c r="A3440">
        <v>1430600400</v>
      </c>
      <c r="B3440" s="10">
        <f t="shared" si="106"/>
        <v>42126.875</v>
      </c>
      <c r="D3440">
        <v>1428358567</v>
      </c>
      <c r="E3440" s="10">
        <f t="shared" si="107"/>
        <v>42100.927858796298</v>
      </c>
    </row>
    <row r="3441" spans="1:5" x14ac:dyDescent="0.2">
      <c r="A3441">
        <v>1453179540</v>
      </c>
      <c r="B3441" s="10">
        <f t="shared" si="106"/>
        <v>42388.207638888889</v>
      </c>
      <c r="D3441">
        <v>1452030730</v>
      </c>
      <c r="E3441" s="10">
        <f t="shared" si="107"/>
        <v>42374.911226851851</v>
      </c>
    </row>
    <row r="3442" spans="1:5" x14ac:dyDescent="0.2">
      <c r="A3442">
        <v>1405095300</v>
      </c>
      <c r="B3442" s="10">
        <f t="shared" si="106"/>
        <v>41831.677083333336</v>
      </c>
      <c r="D3442">
        <v>1403146628</v>
      </c>
      <c r="E3442" s="10">
        <f t="shared" si="107"/>
        <v>41809.12300925926</v>
      </c>
    </row>
    <row r="3443" spans="1:5" x14ac:dyDescent="0.2">
      <c r="A3443">
        <v>1447445820</v>
      </c>
      <c r="B3443" s="10">
        <f t="shared" si="106"/>
        <v>42321.845138888893</v>
      </c>
      <c r="D3443">
        <v>1445077121</v>
      </c>
      <c r="E3443" s="10">
        <f t="shared" si="107"/>
        <v>42294.429641203707</v>
      </c>
    </row>
    <row r="3444" spans="1:5" x14ac:dyDescent="0.2">
      <c r="A3444">
        <v>1433016672</v>
      </c>
      <c r="B3444" s="10">
        <f t="shared" si="106"/>
        <v>42154.841111111113</v>
      </c>
      <c r="D3444">
        <v>1430424672</v>
      </c>
      <c r="E3444" s="10">
        <f t="shared" si="107"/>
        <v>42124.841111111113</v>
      </c>
    </row>
    <row r="3445" spans="1:5" x14ac:dyDescent="0.2">
      <c r="A3445">
        <v>1410266146</v>
      </c>
      <c r="B3445" s="10">
        <f t="shared" si="106"/>
        <v>41891.524837962963</v>
      </c>
      <c r="D3445">
        <v>1407674146</v>
      </c>
      <c r="E3445" s="10">
        <f t="shared" si="107"/>
        <v>41861.524837962963</v>
      </c>
    </row>
    <row r="3446" spans="1:5" x14ac:dyDescent="0.2">
      <c r="A3446">
        <v>1465394340</v>
      </c>
      <c r="B3446" s="10">
        <f t="shared" si="106"/>
        <v>42529.582638888889</v>
      </c>
      <c r="D3446">
        <v>1464677986</v>
      </c>
      <c r="E3446" s="10">
        <f t="shared" si="107"/>
        <v>42521.291504629626</v>
      </c>
    </row>
    <row r="3447" spans="1:5" x14ac:dyDescent="0.2">
      <c r="A3447">
        <v>1445604236</v>
      </c>
      <c r="B3447" s="10">
        <f t="shared" si="106"/>
        <v>42300.530509259261</v>
      </c>
      <c r="D3447">
        <v>1443185036</v>
      </c>
      <c r="E3447" s="10">
        <f t="shared" si="107"/>
        <v>42272.530509259261</v>
      </c>
    </row>
    <row r="3448" spans="1:5" x14ac:dyDescent="0.2">
      <c r="A3448">
        <v>1423138800</v>
      </c>
      <c r="B3448" s="10">
        <f t="shared" si="106"/>
        <v>42040.513888888891</v>
      </c>
      <c r="D3448">
        <v>1421092725</v>
      </c>
      <c r="E3448" s="10">
        <f t="shared" si="107"/>
        <v>42016.832465277781</v>
      </c>
    </row>
    <row r="3449" spans="1:5" x14ac:dyDescent="0.2">
      <c r="A3449">
        <v>1458332412</v>
      </c>
      <c r="B3449" s="10">
        <f t="shared" si="106"/>
        <v>42447.847361111111</v>
      </c>
      <c r="D3449">
        <v>1454448012</v>
      </c>
      <c r="E3449" s="10">
        <f t="shared" si="107"/>
        <v>42402.889027777783</v>
      </c>
    </row>
    <row r="3450" spans="1:5" x14ac:dyDescent="0.2">
      <c r="A3450">
        <v>1418784689</v>
      </c>
      <c r="B3450" s="10">
        <f t="shared" si="106"/>
        <v>41990.119085648148</v>
      </c>
      <c r="D3450">
        <v>1416192689</v>
      </c>
      <c r="E3450" s="10">
        <f t="shared" si="107"/>
        <v>41960.119085648148</v>
      </c>
    </row>
    <row r="3451" spans="1:5" x14ac:dyDescent="0.2">
      <c r="A3451">
        <v>1468036800</v>
      </c>
      <c r="B3451" s="10">
        <f t="shared" si="106"/>
        <v>42560.166666666672</v>
      </c>
      <c r="D3451">
        <v>1465607738</v>
      </c>
      <c r="E3451" s="10">
        <f t="shared" si="107"/>
        <v>42532.052523148144</v>
      </c>
    </row>
    <row r="3452" spans="1:5" x14ac:dyDescent="0.2">
      <c r="A3452">
        <v>1427990071</v>
      </c>
      <c r="B3452" s="10">
        <f t="shared" si="106"/>
        <v>42096.662858796291</v>
      </c>
      <c r="D3452">
        <v>1422809671</v>
      </c>
      <c r="E3452" s="10">
        <f t="shared" si="107"/>
        <v>42036.704525462963</v>
      </c>
    </row>
    <row r="3453" spans="1:5" x14ac:dyDescent="0.2">
      <c r="A3453">
        <v>1429636927</v>
      </c>
      <c r="B3453" s="10">
        <f t="shared" si="106"/>
        <v>42115.723692129628</v>
      </c>
      <c r="D3453">
        <v>1427304127</v>
      </c>
      <c r="E3453" s="10">
        <f t="shared" si="107"/>
        <v>42088.723692129628</v>
      </c>
    </row>
    <row r="3454" spans="1:5" x14ac:dyDescent="0.2">
      <c r="A3454">
        <v>1406087940</v>
      </c>
      <c r="B3454" s="10">
        <f t="shared" si="106"/>
        <v>41843.165972222225</v>
      </c>
      <c r="D3454">
        <v>1404141626</v>
      </c>
      <c r="E3454" s="10">
        <f t="shared" si="107"/>
        <v>41820.639189814814</v>
      </c>
    </row>
    <row r="3455" spans="1:5" x14ac:dyDescent="0.2">
      <c r="A3455">
        <v>1471130956</v>
      </c>
      <c r="B3455" s="10">
        <f t="shared" si="106"/>
        <v>42595.97865740741</v>
      </c>
      <c r="D3455">
        <v>1465946956</v>
      </c>
      <c r="E3455" s="10">
        <f t="shared" si="107"/>
        <v>42535.97865740741</v>
      </c>
    </row>
    <row r="3456" spans="1:5" x14ac:dyDescent="0.2">
      <c r="A3456">
        <v>1406825159</v>
      </c>
      <c r="B3456" s="10">
        <f t="shared" si="106"/>
        <v>41851.698599537034</v>
      </c>
      <c r="D3456">
        <v>1404233159</v>
      </c>
      <c r="E3456" s="10">
        <f t="shared" si="107"/>
        <v>41821.698599537034</v>
      </c>
    </row>
    <row r="3457" spans="1:5" x14ac:dyDescent="0.2">
      <c r="A3457">
        <v>1476381627</v>
      </c>
      <c r="B3457" s="10">
        <f t="shared" si="106"/>
        <v>42656.7503125</v>
      </c>
      <c r="D3457">
        <v>1473789627</v>
      </c>
      <c r="E3457" s="10">
        <f t="shared" si="107"/>
        <v>42626.7503125</v>
      </c>
    </row>
    <row r="3458" spans="1:5" x14ac:dyDescent="0.2">
      <c r="A3458">
        <v>1406876340</v>
      </c>
      <c r="B3458" s="10">
        <f t="shared" si="106"/>
        <v>41852.290972222225</v>
      </c>
      <c r="D3458">
        <v>1404190567</v>
      </c>
      <c r="E3458" s="10">
        <f t="shared" si="107"/>
        <v>41821.205636574072</v>
      </c>
    </row>
    <row r="3459" spans="1:5" x14ac:dyDescent="0.2">
      <c r="A3459">
        <v>1423720740</v>
      </c>
      <c r="B3459" s="10">
        <f t="shared" ref="B3459:B3522" si="108">(A3459/86400)+25569</f>
        <v>42047.249305555553</v>
      </c>
      <c r="D3459">
        <v>1421081857</v>
      </c>
      <c r="E3459" s="10">
        <f t="shared" ref="E3459:E3522" si="109">(D3459/86400) + 25569</f>
        <v>42016.706678240742</v>
      </c>
    </row>
    <row r="3460" spans="1:5" x14ac:dyDescent="0.2">
      <c r="A3460">
        <v>1422937620</v>
      </c>
      <c r="B3460" s="10">
        <f t="shared" si="108"/>
        <v>42038.185416666667</v>
      </c>
      <c r="D3460">
        <v>1420606303</v>
      </c>
      <c r="E3460" s="10">
        <f t="shared" si="109"/>
        <v>42011.202581018515</v>
      </c>
    </row>
    <row r="3461" spans="1:5" x14ac:dyDescent="0.2">
      <c r="A3461">
        <v>1463743860</v>
      </c>
      <c r="B3461" s="10">
        <f t="shared" si="108"/>
        <v>42510.479861111111</v>
      </c>
      <c r="D3461">
        <v>1461151860</v>
      </c>
      <c r="E3461" s="10">
        <f t="shared" si="109"/>
        <v>42480.479861111111</v>
      </c>
    </row>
    <row r="3462" spans="1:5" x14ac:dyDescent="0.2">
      <c r="A3462">
        <v>1408106352</v>
      </c>
      <c r="B3462" s="10">
        <f t="shared" si="108"/>
        <v>41866.527222222227</v>
      </c>
      <c r="D3462">
        <v>1406896752</v>
      </c>
      <c r="E3462" s="10">
        <f t="shared" si="109"/>
        <v>41852.527222222227</v>
      </c>
    </row>
    <row r="3463" spans="1:5" x14ac:dyDescent="0.2">
      <c r="A3463">
        <v>1477710000</v>
      </c>
      <c r="B3463" s="10">
        <f t="shared" si="108"/>
        <v>42672.125</v>
      </c>
      <c r="D3463">
        <v>1475248279</v>
      </c>
      <c r="E3463" s="10">
        <f t="shared" si="109"/>
        <v>42643.632858796293</v>
      </c>
    </row>
    <row r="3464" spans="1:5" x14ac:dyDescent="0.2">
      <c r="A3464">
        <v>1436551200</v>
      </c>
      <c r="B3464" s="10">
        <f t="shared" si="108"/>
        <v>42195.75</v>
      </c>
      <c r="D3464">
        <v>1435181628</v>
      </c>
      <c r="E3464" s="10">
        <f t="shared" si="109"/>
        <v>42179.898472222223</v>
      </c>
    </row>
    <row r="3465" spans="1:5" x14ac:dyDescent="0.2">
      <c r="A3465">
        <v>1476158340</v>
      </c>
      <c r="B3465" s="10">
        <f t="shared" si="108"/>
        <v>42654.165972222225</v>
      </c>
      <c r="D3465">
        <v>1472594585</v>
      </c>
      <c r="E3465" s="10">
        <f t="shared" si="109"/>
        <v>42612.918807870374</v>
      </c>
    </row>
    <row r="3466" spans="1:5" x14ac:dyDescent="0.2">
      <c r="A3466">
        <v>1471921637</v>
      </c>
      <c r="B3466" s="10">
        <f t="shared" si="108"/>
        <v>42605.130057870367</v>
      </c>
      <c r="D3466">
        <v>1469329637</v>
      </c>
      <c r="E3466" s="10">
        <f t="shared" si="109"/>
        <v>42575.130057870367</v>
      </c>
    </row>
    <row r="3467" spans="1:5" x14ac:dyDescent="0.2">
      <c r="A3467">
        <v>1439136000</v>
      </c>
      <c r="B3467" s="10">
        <f t="shared" si="108"/>
        <v>42225.666666666672</v>
      </c>
      <c r="D3467">
        <v>1436972472</v>
      </c>
      <c r="E3467" s="10">
        <f t="shared" si="109"/>
        <v>42200.625833333332</v>
      </c>
    </row>
    <row r="3468" spans="1:5" x14ac:dyDescent="0.2">
      <c r="A3468">
        <v>1461108450</v>
      </c>
      <c r="B3468" s="10">
        <f t="shared" si="108"/>
        <v>42479.977430555555</v>
      </c>
      <c r="D3468">
        <v>1455928050</v>
      </c>
      <c r="E3468" s="10">
        <f t="shared" si="109"/>
        <v>42420.019097222219</v>
      </c>
    </row>
    <row r="3469" spans="1:5" x14ac:dyDescent="0.2">
      <c r="A3469">
        <v>1426864032</v>
      </c>
      <c r="B3469" s="10">
        <f t="shared" si="108"/>
        <v>42083.630000000005</v>
      </c>
      <c r="D3469">
        <v>1424275632</v>
      </c>
      <c r="E3469" s="10">
        <f t="shared" si="109"/>
        <v>42053.671666666662</v>
      </c>
    </row>
    <row r="3470" spans="1:5" x14ac:dyDescent="0.2">
      <c r="A3470">
        <v>1474426800</v>
      </c>
      <c r="B3470" s="10">
        <f t="shared" si="108"/>
        <v>42634.125</v>
      </c>
      <c r="D3470">
        <v>1471976529</v>
      </c>
      <c r="E3470" s="10">
        <f t="shared" si="109"/>
        <v>42605.765381944446</v>
      </c>
    </row>
    <row r="3471" spans="1:5" x14ac:dyDescent="0.2">
      <c r="A3471">
        <v>1461857045</v>
      </c>
      <c r="B3471" s="10">
        <f t="shared" si="108"/>
        <v>42488.641724537039</v>
      </c>
      <c r="D3471">
        <v>1459265045</v>
      </c>
      <c r="E3471" s="10">
        <f t="shared" si="109"/>
        <v>42458.641724537039</v>
      </c>
    </row>
    <row r="3472" spans="1:5" x14ac:dyDescent="0.2">
      <c r="A3472">
        <v>1468618680</v>
      </c>
      <c r="B3472" s="10">
        <f t="shared" si="108"/>
        <v>42566.901388888888</v>
      </c>
      <c r="D3472">
        <v>1465345902</v>
      </c>
      <c r="E3472" s="10">
        <f t="shared" si="109"/>
        <v>42529.022013888884</v>
      </c>
    </row>
    <row r="3473" spans="1:5" x14ac:dyDescent="0.2">
      <c r="A3473">
        <v>1409515200</v>
      </c>
      <c r="B3473" s="10">
        <f t="shared" si="108"/>
        <v>41882.833333333336</v>
      </c>
      <c r="D3473">
        <v>1405971690</v>
      </c>
      <c r="E3473" s="10">
        <f t="shared" si="109"/>
        <v>41841.820486111115</v>
      </c>
    </row>
    <row r="3474" spans="1:5" x14ac:dyDescent="0.2">
      <c r="A3474">
        <v>1415253540</v>
      </c>
      <c r="B3474" s="10">
        <f t="shared" si="108"/>
        <v>41949.249305555553</v>
      </c>
      <c r="D3474">
        <v>1413432331</v>
      </c>
      <c r="E3474" s="10">
        <f t="shared" si="109"/>
        <v>41928.170497685183</v>
      </c>
    </row>
    <row r="3475" spans="1:5" x14ac:dyDescent="0.2">
      <c r="A3475">
        <v>1426883220</v>
      </c>
      <c r="B3475" s="10">
        <f t="shared" si="108"/>
        <v>42083.852083333331</v>
      </c>
      <c r="D3475">
        <v>1425067296</v>
      </c>
      <c r="E3475" s="10">
        <f t="shared" si="109"/>
        <v>42062.834444444445</v>
      </c>
    </row>
    <row r="3476" spans="1:5" x14ac:dyDescent="0.2">
      <c r="A3476">
        <v>1469016131</v>
      </c>
      <c r="B3476" s="10">
        <f t="shared" si="108"/>
        <v>42571.501516203702</v>
      </c>
      <c r="D3476">
        <v>1466424131</v>
      </c>
      <c r="E3476" s="10">
        <f t="shared" si="109"/>
        <v>42541.501516203702</v>
      </c>
    </row>
    <row r="3477" spans="1:5" x14ac:dyDescent="0.2">
      <c r="A3477">
        <v>1414972800</v>
      </c>
      <c r="B3477" s="10">
        <f t="shared" si="108"/>
        <v>41946</v>
      </c>
      <c r="D3477">
        <v>1412629704</v>
      </c>
      <c r="E3477" s="10">
        <f t="shared" si="109"/>
        <v>41918.880833333329</v>
      </c>
    </row>
    <row r="3478" spans="1:5" x14ac:dyDescent="0.2">
      <c r="A3478">
        <v>1414378800</v>
      </c>
      <c r="B3478" s="10">
        <f t="shared" si="108"/>
        <v>41939.125</v>
      </c>
      <c r="D3478">
        <v>1412836990</v>
      </c>
      <c r="E3478" s="10">
        <f t="shared" si="109"/>
        <v>41921.279976851853</v>
      </c>
    </row>
    <row r="3479" spans="1:5" x14ac:dyDescent="0.2">
      <c r="A3479">
        <v>1431831600</v>
      </c>
      <c r="B3479" s="10">
        <f t="shared" si="108"/>
        <v>42141.125</v>
      </c>
      <c r="D3479">
        <v>1430761243</v>
      </c>
      <c r="E3479" s="10">
        <f t="shared" si="109"/>
        <v>42128.736608796295</v>
      </c>
    </row>
    <row r="3480" spans="1:5" x14ac:dyDescent="0.2">
      <c r="A3480">
        <v>1426539600</v>
      </c>
      <c r="B3480" s="10">
        <f t="shared" si="108"/>
        <v>42079.875</v>
      </c>
      <c r="D3480">
        <v>1424296822</v>
      </c>
      <c r="E3480" s="10">
        <f t="shared" si="109"/>
        <v>42053.916921296295</v>
      </c>
    </row>
    <row r="3481" spans="1:5" x14ac:dyDescent="0.2">
      <c r="A3481">
        <v>1403382680</v>
      </c>
      <c r="B3481" s="10">
        <f t="shared" si="108"/>
        <v>41811.855092592596</v>
      </c>
      <c r="D3481">
        <v>1400790680</v>
      </c>
      <c r="E3481" s="10">
        <f t="shared" si="109"/>
        <v>41781.855092592596</v>
      </c>
    </row>
    <row r="3482" spans="1:5" x14ac:dyDescent="0.2">
      <c r="A3482">
        <v>1436562000</v>
      </c>
      <c r="B3482" s="10">
        <f t="shared" si="108"/>
        <v>42195.875</v>
      </c>
      <c r="D3482">
        <v>1434440227</v>
      </c>
      <c r="E3482" s="10">
        <f t="shared" si="109"/>
        <v>42171.317442129628</v>
      </c>
    </row>
    <row r="3483" spans="1:5" x14ac:dyDescent="0.2">
      <c r="A3483">
        <v>1420178188</v>
      </c>
      <c r="B3483" s="10">
        <f t="shared" si="108"/>
        <v>42006.247546296298</v>
      </c>
      <c r="D3483">
        <v>1418709388</v>
      </c>
      <c r="E3483" s="10">
        <f t="shared" si="109"/>
        <v>41989.247546296298</v>
      </c>
    </row>
    <row r="3484" spans="1:5" x14ac:dyDescent="0.2">
      <c r="A3484">
        <v>1404671466</v>
      </c>
      <c r="B3484" s="10">
        <f t="shared" si="108"/>
        <v>41826.771597222221</v>
      </c>
      <c r="D3484">
        <v>1402079466</v>
      </c>
      <c r="E3484" s="10">
        <f t="shared" si="109"/>
        <v>41796.771597222221</v>
      </c>
    </row>
    <row r="3485" spans="1:5" x14ac:dyDescent="0.2">
      <c r="A3485">
        <v>1404403381</v>
      </c>
      <c r="B3485" s="10">
        <f t="shared" si="108"/>
        <v>41823.668761574074</v>
      </c>
      <c r="D3485">
        <v>1401811381</v>
      </c>
      <c r="E3485" s="10">
        <f t="shared" si="109"/>
        <v>41793.668761574074</v>
      </c>
    </row>
    <row r="3486" spans="1:5" x14ac:dyDescent="0.2">
      <c r="A3486">
        <v>1466014499</v>
      </c>
      <c r="B3486" s="10">
        <f t="shared" si="108"/>
        <v>42536.760405092587</v>
      </c>
      <c r="D3486">
        <v>1463422499</v>
      </c>
      <c r="E3486" s="10">
        <f t="shared" si="109"/>
        <v>42506.760405092587</v>
      </c>
    </row>
    <row r="3487" spans="1:5" x14ac:dyDescent="0.2">
      <c r="A3487">
        <v>1454431080</v>
      </c>
      <c r="B3487" s="10">
        <f t="shared" si="108"/>
        <v>42402.693055555559</v>
      </c>
      <c r="D3487">
        <v>1451839080</v>
      </c>
      <c r="E3487" s="10">
        <f t="shared" si="109"/>
        <v>42372.693055555559</v>
      </c>
    </row>
    <row r="3488" spans="1:5" x14ac:dyDescent="0.2">
      <c r="A3488">
        <v>1433314740</v>
      </c>
      <c r="B3488" s="10">
        <f t="shared" si="108"/>
        <v>42158.290972222225</v>
      </c>
      <c r="D3488">
        <v>1430600401</v>
      </c>
      <c r="E3488" s="10">
        <f t="shared" si="109"/>
        <v>42126.87501157407</v>
      </c>
    </row>
    <row r="3489" spans="1:5" x14ac:dyDescent="0.2">
      <c r="A3489">
        <v>1435185252</v>
      </c>
      <c r="B3489" s="10">
        <f t="shared" si="108"/>
        <v>42179.940416666665</v>
      </c>
      <c r="D3489">
        <v>1432593252</v>
      </c>
      <c r="E3489" s="10">
        <f t="shared" si="109"/>
        <v>42149.940416666665</v>
      </c>
    </row>
    <row r="3490" spans="1:5" x14ac:dyDescent="0.2">
      <c r="A3490">
        <v>1429286400</v>
      </c>
      <c r="B3490" s="10">
        <f t="shared" si="108"/>
        <v>42111.666666666672</v>
      </c>
      <c r="D3490">
        <v>1427221560</v>
      </c>
      <c r="E3490" s="10">
        <f t="shared" si="109"/>
        <v>42087.768055555556</v>
      </c>
    </row>
    <row r="3491" spans="1:5" x14ac:dyDescent="0.2">
      <c r="A3491">
        <v>1400965200</v>
      </c>
      <c r="B3491" s="10">
        <f t="shared" si="108"/>
        <v>41783.875</v>
      </c>
      <c r="D3491">
        <v>1398352531</v>
      </c>
      <c r="E3491" s="10">
        <f t="shared" si="109"/>
        <v>41753.635775462964</v>
      </c>
    </row>
    <row r="3492" spans="1:5" x14ac:dyDescent="0.2">
      <c r="A3492">
        <v>1460574924</v>
      </c>
      <c r="B3492" s="10">
        <f t="shared" si="108"/>
        <v>42473.802361111113</v>
      </c>
      <c r="D3492">
        <v>1457982924</v>
      </c>
      <c r="E3492" s="10">
        <f t="shared" si="109"/>
        <v>42443.802361111113</v>
      </c>
    </row>
    <row r="3493" spans="1:5" x14ac:dyDescent="0.2">
      <c r="A3493">
        <v>1431928784</v>
      </c>
      <c r="B3493" s="10">
        <f t="shared" si="108"/>
        <v>42142.249814814815</v>
      </c>
      <c r="D3493">
        <v>1430114384</v>
      </c>
      <c r="E3493" s="10">
        <f t="shared" si="109"/>
        <v>42121.249814814815</v>
      </c>
    </row>
    <row r="3494" spans="1:5" x14ac:dyDescent="0.2">
      <c r="A3494">
        <v>1445818397</v>
      </c>
      <c r="B3494" s="10">
        <f t="shared" si="108"/>
        <v>42303.009224537032</v>
      </c>
      <c r="D3494">
        <v>1442794397</v>
      </c>
      <c r="E3494" s="10">
        <f t="shared" si="109"/>
        <v>42268.009224537032</v>
      </c>
    </row>
    <row r="3495" spans="1:5" x14ac:dyDescent="0.2">
      <c r="A3495">
        <v>1408252260</v>
      </c>
      <c r="B3495" s="10">
        <f t="shared" si="108"/>
        <v>41868.21597222222</v>
      </c>
      <c r="D3495">
        <v>1406580436</v>
      </c>
      <c r="E3495" s="10">
        <f t="shared" si="109"/>
        <v>41848.866157407407</v>
      </c>
    </row>
    <row r="3496" spans="1:5" x14ac:dyDescent="0.2">
      <c r="A3496">
        <v>1480140000</v>
      </c>
      <c r="B3496" s="10">
        <f t="shared" si="108"/>
        <v>42700.25</v>
      </c>
      <c r="D3496">
        <v>1479186575</v>
      </c>
      <c r="E3496" s="10">
        <f t="shared" si="109"/>
        <v>42689.214988425927</v>
      </c>
    </row>
    <row r="3497" spans="1:5" x14ac:dyDescent="0.2">
      <c r="A3497">
        <v>1414862280</v>
      </c>
      <c r="B3497" s="10">
        <f t="shared" si="108"/>
        <v>41944.720833333333</v>
      </c>
      <c r="D3497">
        <v>1412360309</v>
      </c>
      <c r="E3497" s="10">
        <f t="shared" si="109"/>
        <v>41915.762835648144</v>
      </c>
    </row>
    <row r="3498" spans="1:5" x14ac:dyDescent="0.2">
      <c r="A3498">
        <v>1473625166</v>
      </c>
      <c r="B3498" s="10">
        <f t="shared" si="108"/>
        <v>42624.846828703703</v>
      </c>
      <c r="D3498">
        <v>1470169166</v>
      </c>
      <c r="E3498" s="10">
        <f t="shared" si="109"/>
        <v>42584.846828703703</v>
      </c>
    </row>
    <row r="3499" spans="1:5" x14ac:dyDescent="0.2">
      <c r="A3499">
        <v>1464904800</v>
      </c>
      <c r="B3499" s="10">
        <f t="shared" si="108"/>
        <v>42523.916666666672</v>
      </c>
      <c r="D3499">
        <v>1463852904</v>
      </c>
      <c r="E3499" s="10">
        <f t="shared" si="109"/>
        <v>42511.741944444446</v>
      </c>
    </row>
    <row r="3500" spans="1:5" x14ac:dyDescent="0.2">
      <c r="A3500">
        <v>1464471840</v>
      </c>
      <c r="B3500" s="10">
        <f t="shared" si="108"/>
        <v>42518.905555555553</v>
      </c>
      <c r="D3500">
        <v>1459309704</v>
      </c>
      <c r="E3500" s="10">
        <f t="shared" si="109"/>
        <v>42459.15861111111</v>
      </c>
    </row>
    <row r="3501" spans="1:5" x14ac:dyDescent="0.2">
      <c r="A3501">
        <v>1435733940</v>
      </c>
      <c r="B3501" s="10">
        <f t="shared" si="108"/>
        <v>42186.290972222225</v>
      </c>
      <c r="D3501">
        <v>1431046325</v>
      </c>
      <c r="E3501" s="10">
        <f t="shared" si="109"/>
        <v>42132.036168981482</v>
      </c>
    </row>
    <row r="3502" spans="1:5" x14ac:dyDescent="0.2">
      <c r="A3502">
        <v>1457326740</v>
      </c>
      <c r="B3502" s="10">
        <f t="shared" si="108"/>
        <v>42436.207638888889</v>
      </c>
      <c r="D3502">
        <v>1455919438</v>
      </c>
      <c r="E3502" s="10">
        <f t="shared" si="109"/>
        <v>42419.919421296298</v>
      </c>
    </row>
    <row r="3503" spans="1:5" x14ac:dyDescent="0.2">
      <c r="A3503">
        <v>1441995595</v>
      </c>
      <c r="B3503" s="10">
        <f t="shared" si="108"/>
        <v>42258.763831018514</v>
      </c>
      <c r="D3503">
        <v>1439835595</v>
      </c>
      <c r="E3503" s="10">
        <f t="shared" si="109"/>
        <v>42233.763831018514</v>
      </c>
    </row>
    <row r="3504" spans="1:5" x14ac:dyDescent="0.2">
      <c r="A3504">
        <v>1458100740</v>
      </c>
      <c r="B3504" s="10">
        <f t="shared" si="108"/>
        <v>42445.165972222225</v>
      </c>
      <c r="D3504">
        <v>1456862924</v>
      </c>
      <c r="E3504" s="10">
        <f t="shared" si="109"/>
        <v>42430.839398148149</v>
      </c>
    </row>
    <row r="3505" spans="1:5" x14ac:dyDescent="0.2">
      <c r="A3505">
        <v>1469359728</v>
      </c>
      <c r="B3505" s="10">
        <f t="shared" si="108"/>
        <v>42575.478333333333</v>
      </c>
      <c r="D3505">
        <v>1466767728</v>
      </c>
      <c r="E3505" s="10">
        <f t="shared" si="109"/>
        <v>42545.478333333333</v>
      </c>
    </row>
    <row r="3506" spans="1:5" x14ac:dyDescent="0.2">
      <c r="A3506">
        <v>1447959491</v>
      </c>
      <c r="B3506" s="10">
        <f t="shared" si="108"/>
        <v>42327.790405092594</v>
      </c>
      <c r="D3506">
        <v>1445363891</v>
      </c>
      <c r="E3506" s="10">
        <f t="shared" si="109"/>
        <v>42297.748738425929</v>
      </c>
    </row>
    <row r="3507" spans="1:5" x14ac:dyDescent="0.2">
      <c r="A3507">
        <v>1399953600</v>
      </c>
      <c r="B3507" s="10">
        <f t="shared" si="108"/>
        <v>41772.166666666664</v>
      </c>
      <c r="D3507">
        <v>1398983245</v>
      </c>
      <c r="E3507" s="10">
        <f t="shared" si="109"/>
        <v>41760.935706018521</v>
      </c>
    </row>
    <row r="3508" spans="1:5" x14ac:dyDescent="0.2">
      <c r="A3508">
        <v>1408815440</v>
      </c>
      <c r="B3508" s="10">
        <f t="shared" si="108"/>
        <v>41874.734259259261</v>
      </c>
      <c r="D3508">
        <v>1404927440</v>
      </c>
      <c r="E3508" s="10">
        <f t="shared" si="109"/>
        <v>41829.734259259261</v>
      </c>
    </row>
    <row r="3509" spans="1:5" x14ac:dyDescent="0.2">
      <c r="A3509">
        <v>1464732537</v>
      </c>
      <c r="B3509" s="10">
        <f t="shared" si="108"/>
        <v>42521.92288194444</v>
      </c>
      <c r="D3509">
        <v>1462140537</v>
      </c>
      <c r="E3509" s="10">
        <f t="shared" si="109"/>
        <v>42491.92288194444</v>
      </c>
    </row>
    <row r="3510" spans="1:5" x14ac:dyDescent="0.2">
      <c r="A3510">
        <v>1462914000</v>
      </c>
      <c r="B3510" s="10">
        <f t="shared" si="108"/>
        <v>42500.875</v>
      </c>
      <c r="D3510">
        <v>1460914253</v>
      </c>
      <c r="E3510" s="10">
        <f t="shared" si="109"/>
        <v>42477.729780092588</v>
      </c>
    </row>
    <row r="3511" spans="1:5" x14ac:dyDescent="0.2">
      <c r="A3511">
        <v>1416545700</v>
      </c>
      <c r="B3511" s="10">
        <f t="shared" si="108"/>
        <v>41964.204861111109</v>
      </c>
      <c r="D3511">
        <v>1415392666</v>
      </c>
      <c r="E3511" s="10">
        <f t="shared" si="109"/>
        <v>41950.859560185185</v>
      </c>
    </row>
    <row r="3512" spans="1:5" x14ac:dyDescent="0.2">
      <c r="A3512">
        <v>1404312846</v>
      </c>
      <c r="B3512" s="10">
        <f t="shared" si="108"/>
        <v>41822.62090277778</v>
      </c>
      <c r="D3512">
        <v>1402584846</v>
      </c>
      <c r="E3512" s="10">
        <f t="shared" si="109"/>
        <v>41802.62090277778</v>
      </c>
    </row>
    <row r="3513" spans="1:5" x14ac:dyDescent="0.2">
      <c r="A3513">
        <v>1415385000</v>
      </c>
      <c r="B3513" s="10">
        <f t="shared" si="108"/>
        <v>41950.770833333336</v>
      </c>
      <c r="D3513">
        <v>1413406695</v>
      </c>
      <c r="E3513" s="10">
        <f t="shared" si="109"/>
        <v>41927.873784722222</v>
      </c>
    </row>
    <row r="3514" spans="1:5" x14ac:dyDescent="0.2">
      <c r="A3514">
        <v>1429789992</v>
      </c>
      <c r="B3514" s="10">
        <f t="shared" si="108"/>
        <v>42117.49527777778</v>
      </c>
      <c r="D3514">
        <v>1424609592</v>
      </c>
      <c r="E3514" s="10">
        <f t="shared" si="109"/>
        <v>42057.536944444444</v>
      </c>
    </row>
    <row r="3515" spans="1:5" x14ac:dyDescent="0.2">
      <c r="A3515">
        <v>1401857940</v>
      </c>
      <c r="B3515" s="10">
        <f t="shared" si="108"/>
        <v>41794.207638888889</v>
      </c>
      <c r="D3515">
        <v>1400725112</v>
      </c>
      <c r="E3515" s="10">
        <f t="shared" si="109"/>
        <v>41781.096203703702</v>
      </c>
    </row>
    <row r="3516" spans="1:5" x14ac:dyDescent="0.2">
      <c r="A3516">
        <v>1422853140</v>
      </c>
      <c r="B3516" s="10">
        <f t="shared" si="108"/>
        <v>42037.207638888889</v>
      </c>
      <c r="D3516">
        <v>1421439552</v>
      </c>
      <c r="E3516" s="10">
        <f t="shared" si="109"/>
        <v>42020.846666666665</v>
      </c>
    </row>
    <row r="3517" spans="1:5" x14ac:dyDescent="0.2">
      <c r="A3517">
        <v>1433097171</v>
      </c>
      <c r="B3517" s="10">
        <f t="shared" si="108"/>
        <v>42155.772812499999</v>
      </c>
      <c r="D3517">
        <v>1430505171</v>
      </c>
      <c r="E3517" s="10">
        <f t="shared" si="109"/>
        <v>42125.772812499999</v>
      </c>
    </row>
    <row r="3518" spans="1:5" x14ac:dyDescent="0.2">
      <c r="A3518">
        <v>1410145200</v>
      </c>
      <c r="B3518" s="10">
        <f t="shared" si="108"/>
        <v>41890.125</v>
      </c>
      <c r="D3518">
        <v>1407197670</v>
      </c>
      <c r="E3518" s="10">
        <f t="shared" si="109"/>
        <v>41856.010069444441</v>
      </c>
    </row>
    <row r="3519" spans="1:5" x14ac:dyDescent="0.2">
      <c r="A3519">
        <v>1404471600</v>
      </c>
      <c r="B3519" s="10">
        <f t="shared" si="108"/>
        <v>41824.458333333336</v>
      </c>
      <c r="D3519">
        <v>1401910634</v>
      </c>
      <c r="E3519" s="10">
        <f t="shared" si="109"/>
        <v>41794.817523148144</v>
      </c>
    </row>
    <row r="3520" spans="1:5" x14ac:dyDescent="0.2">
      <c r="A3520">
        <v>1412259660</v>
      </c>
      <c r="B3520" s="10">
        <f t="shared" si="108"/>
        <v>41914.597916666666</v>
      </c>
      <c r="D3520">
        <v>1410461299</v>
      </c>
      <c r="E3520" s="10">
        <f t="shared" si="109"/>
        <v>41893.783553240741</v>
      </c>
    </row>
    <row r="3521" spans="1:5" x14ac:dyDescent="0.2">
      <c r="A3521">
        <v>1425478950</v>
      </c>
      <c r="B3521" s="10">
        <f t="shared" si="108"/>
        <v>42067.598958333328</v>
      </c>
      <c r="D3521">
        <v>1422886950</v>
      </c>
      <c r="E3521" s="10">
        <f t="shared" si="109"/>
        <v>42037.598958333328</v>
      </c>
    </row>
    <row r="3522" spans="1:5" x14ac:dyDescent="0.2">
      <c r="A3522">
        <v>1441547220</v>
      </c>
      <c r="B3522" s="10">
        <f t="shared" si="108"/>
        <v>42253.57430555555</v>
      </c>
      <c r="D3522">
        <v>1439322412</v>
      </c>
      <c r="E3522" s="10">
        <f t="shared" si="109"/>
        <v>42227.824212962965</v>
      </c>
    </row>
    <row r="3523" spans="1:5" x14ac:dyDescent="0.2">
      <c r="A3523">
        <v>1411980020</v>
      </c>
      <c r="B3523" s="10">
        <f t="shared" ref="B3523:B3586" si="110">(A3523/86400)+25569</f>
        <v>41911.361342592594</v>
      </c>
      <c r="D3523">
        <v>1409388020</v>
      </c>
      <c r="E3523" s="10">
        <f t="shared" ref="E3523:E3586" si="111">(D3523/86400) + 25569</f>
        <v>41881.361342592594</v>
      </c>
    </row>
    <row r="3524" spans="1:5" x14ac:dyDescent="0.2">
      <c r="A3524">
        <v>1442311560</v>
      </c>
      <c r="B3524" s="10">
        <f t="shared" si="110"/>
        <v>42262.420833333337</v>
      </c>
      <c r="D3524">
        <v>1439924246</v>
      </c>
      <c r="E3524" s="10">
        <f t="shared" si="111"/>
        <v>42234.789884259255</v>
      </c>
    </row>
    <row r="3525" spans="1:5" x14ac:dyDescent="0.2">
      <c r="A3525">
        <v>1474844400</v>
      </c>
      <c r="B3525" s="10">
        <f t="shared" si="110"/>
        <v>42638.958333333328</v>
      </c>
      <c r="D3525">
        <v>1469871148</v>
      </c>
      <c r="E3525" s="10">
        <f t="shared" si="111"/>
        <v>42581.397546296299</v>
      </c>
    </row>
    <row r="3526" spans="1:5" x14ac:dyDescent="0.2">
      <c r="A3526">
        <v>1410580800</v>
      </c>
      <c r="B3526" s="10">
        <f t="shared" si="110"/>
        <v>41895.166666666664</v>
      </c>
      <c r="D3526">
        <v>1409336373</v>
      </c>
      <c r="E3526" s="10">
        <f t="shared" si="111"/>
        <v>41880.76357638889</v>
      </c>
    </row>
    <row r="3527" spans="1:5" x14ac:dyDescent="0.2">
      <c r="A3527">
        <v>1439136000</v>
      </c>
      <c r="B3527" s="10">
        <f t="shared" si="110"/>
        <v>42225.666666666672</v>
      </c>
      <c r="D3527">
        <v>1438188106</v>
      </c>
      <c r="E3527" s="10">
        <f t="shared" si="111"/>
        <v>42214.6956712963</v>
      </c>
    </row>
    <row r="3528" spans="1:5" x14ac:dyDescent="0.2">
      <c r="A3528">
        <v>1461823140</v>
      </c>
      <c r="B3528" s="10">
        <f t="shared" si="110"/>
        <v>42488.249305555553</v>
      </c>
      <c r="D3528">
        <v>1459411371</v>
      </c>
      <c r="E3528" s="10">
        <f t="shared" si="111"/>
        <v>42460.335312499999</v>
      </c>
    </row>
    <row r="3529" spans="1:5" x14ac:dyDescent="0.2">
      <c r="A3529">
        <v>1436587140</v>
      </c>
      <c r="B3529" s="10">
        <f t="shared" si="110"/>
        <v>42196.165972222225</v>
      </c>
      <c r="D3529">
        <v>1434069205</v>
      </c>
      <c r="E3529" s="10">
        <f t="shared" si="111"/>
        <v>42167.023206018523</v>
      </c>
    </row>
    <row r="3530" spans="1:5" x14ac:dyDescent="0.2">
      <c r="A3530">
        <v>1484740918</v>
      </c>
      <c r="B3530" s="10">
        <f t="shared" si="110"/>
        <v>42753.50136574074</v>
      </c>
      <c r="D3530">
        <v>1483012918</v>
      </c>
      <c r="E3530" s="10">
        <f t="shared" si="111"/>
        <v>42733.50136574074</v>
      </c>
    </row>
    <row r="3531" spans="1:5" x14ac:dyDescent="0.2">
      <c r="A3531">
        <v>1436749200</v>
      </c>
      <c r="B3531" s="10">
        <f t="shared" si="110"/>
        <v>42198.041666666672</v>
      </c>
      <c r="D3531">
        <v>1434997018</v>
      </c>
      <c r="E3531" s="10">
        <f t="shared" si="111"/>
        <v>42177.761782407411</v>
      </c>
    </row>
    <row r="3532" spans="1:5" x14ac:dyDescent="0.2">
      <c r="A3532">
        <v>1460318400</v>
      </c>
      <c r="B3532" s="10">
        <f t="shared" si="110"/>
        <v>42470.833333333328</v>
      </c>
      <c r="D3532">
        <v>1457881057</v>
      </c>
      <c r="E3532" s="10">
        <f t="shared" si="111"/>
        <v>42442.623344907406</v>
      </c>
    </row>
    <row r="3533" spans="1:5" x14ac:dyDescent="0.2">
      <c r="A3533">
        <v>1467301334</v>
      </c>
      <c r="B3533" s="10">
        <f t="shared" si="110"/>
        <v>42551.654328703706</v>
      </c>
      <c r="D3533">
        <v>1464709334</v>
      </c>
      <c r="E3533" s="10">
        <f t="shared" si="111"/>
        <v>42521.654328703706</v>
      </c>
    </row>
    <row r="3534" spans="1:5" x14ac:dyDescent="0.2">
      <c r="A3534">
        <v>1411012740</v>
      </c>
      <c r="B3534" s="10">
        <f t="shared" si="110"/>
        <v>41900.165972222225</v>
      </c>
      <c r="D3534">
        <v>1409667827</v>
      </c>
      <c r="E3534" s="10">
        <f t="shared" si="111"/>
        <v>41884.599849537037</v>
      </c>
    </row>
    <row r="3535" spans="1:5" x14ac:dyDescent="0.2">
      <c r="A3535">
        <v>1447269367</v>
      </c>
      <c r="B3535" s="10">
        <f t="shared" si="110"/>
        <v>42319.802858796298</v>
      </c>
      <c r="D3535">
        <v>1444673767</v>
      </c>
      <c r="E3535" s="10">
        <f t="shared" si="111"/>
        <v>42289.761192129634</v>
      </c>
    </row>
    <row r="3536" spans="1:5" x14ac:dyDescent="0.2">
      <c r="A3536">
        <v>1443711623</v>
      </c>
      <c r="B3536" s="10">
        <f t="shared" si="110"/>
        <v>42278.6252662037</v>
      </c>
      <c r="D3536">
        <v>1440687623</v>
      </c>
      <c r="E3536" s="10">
        <f t="shared" si="111"/>
        <v>42243.6252662037</v>
      </c>
    </row>
    <row r="3537" spans="1:5" x14ac:dyDescent="0.2">
      <c r="A3537">
        <v>1443808800</v>
      </c>
      <c r="B3537" s="10">
        <f t="shared" si="110"/>
        <v>42279.75</v>
      </c>
      <c r="D3537">
        <v>1441120910</v>
      </c>
      <c r="E3537" s="10">
        <f t="shared" si="111"/>
        <v>42248.640162037038</v>
      </c>
    </row>
    <row r="3538" spans="1:5" x14ac:dyDescent="0.2">
      <c r="A3538">
        <v>1450612740</v>
      </c>
      <c r="B3538" s="10">
        <f t="shared" si="110"/>
        <v>42358.499305555553</v>
      </c>
      <c r="D3538">
        <v>1448040425</v>
      </c>
      <c r="E3538" s="10">
        <f t="shared" si="111"/>
        <v>42328.727141203708</v>
      </c>
    </row>
    <row r="3539" spans="1:5" x14ac:dyDescent="0.2">
      <c r="A3539">
        <v>1416211140</v>
      </c>
      <c r="B3539" s="10">
        <f t="shared" si="110"/>
        <v>41960.332638888889</v>
      </c>
      <c r="D3539">
        <v>1413016216</v>
      </c>
      <c r="E3539" s="10">
        <f t="shared" si="111"/>
        <v>41923.354351851856</v>
      </c>
    </row>
    <row r="3540" spans="1:5" x14ac:dyDescent="0.2">
      <c r="A3540">
        <v>1471428340</v>
      </c>
      <c r="B3540" s="10">
        <f t="shared" si="110"/>
        <v>42599.420601851853</v>
      </c>
      <c r="D3540">
        <v>1469009140</v>
      </c>
      <c r="E3540" s="10">
        <f t="shared" si="111"/>
        <v>42571.420601851853</v>
      </c>
    </row>
    <row r="3541" spans="1:5" x14ac:dyDescent="0.2">
      <c r="A3541">
        <v>1473358122</v>
      </c>
      <c r="B3541" s="10">
        <f t="shared" si="110"/>
        <v>42621.756041666667</v>
      </c>
      <c r="D3541">
        <v>1471543722</v>
      </c>
      <c r="E3541" s="10">
        <f t="shared" si="111"/>
        <v>42600.756041666667</v>
      </c>
    </row>
    <row r="3542" spans="1:5" x14ac:dyDescent="0.2">
      <c r="A3542">
        <v>1466899491</v>
      </c>
      <c r="B3542" s="10">
        <f t="shared" si="110"/>
        <v>42547.003368055557</v>
      </c>
      <c r="D3542">
        <v>1464307491</v>
      </c>
      <c r="E3542" s="10">
        <f t="shared" si="111"/>
        <v>42517.003368055557</v>
      </c>
    </row>
    <row r="3543" spans="1:5" x14ac:dyDescent="0.2">
      <c r="A3543">
        <v>1441042275</v>
      </c>
      <c r="B3543" s="10">
        <f t="shared" si="110"/>
        <v>42247.730034722219</v>
      </c>
      <c r="D3543">
        <v>1438882275</v>
      </c>
      <c r="E3543" s="10">
        <f t="shared" si="111"/>
        <v>42222.730034722219</v>
      </c>
    </row>
    <row r="3544" spans="1:5" x14ac:dyDescent="0.2">
      <c r="A3544">
        <v>1410099822</v>
      </c>
      <c r="B3544" s="10">
        <f t="shared" si="110"/>
        <v>41889.599791666667</v>
      </c>
      <c r="D3544">
        <v>1404915822</v>
      </c>
      <c r="E3544" s="10">
        <f t="shared" si="111"/>
        <v>41829.599791666667</v>
      </c>
    </row>
    <row r="3545" spans="1:5" x14ac:dyDescent="0.2">
      <c r="A3545">
        <v>1435255659</v>
      </c>
      <c r="B3545" s="10">
        <f t="shared" si="110"/>
        <v>42180.755312499998</v>
      </c>
      <c r="D3545">
        <v>1432663659</v>
      </c>
      <c r="E3545" s="10">
        <f t="shared" si="111"/>
        <v>42150.755312499998</v>
      </c>
    </row>
    <row r="3546" spans="1:5" x14ac:dyDescent="0.2">
      <c r="A3546">
        <v>1425758257</v>
      </c>
      <c r="B3546" s="10">
        <f t="shared" si="110"/>
        <v>42070.831678240742</v>
      </c>
      <c r="D3546">
        <v>1423166257</v>
      </c>
      <c r="E3546" s="10">
        <f t="shared" si="111"/>
        <v>42040.831678240742</v>
      </c>
    </row>
    <row r="3547" spans="1:5" x14ac:dyDescent="0.2">
      <c r="A3547">
        <v>1428780159</v>
      </c>
      <c r="B3547" s="10">
        <f t="shared" si="110"/>
        <v>42105.807395833333</v>
      </c>
      <c r="D3547">
        <v>1426188159</v>
      </c>
      <c r="E3547" s="10">
        <f t="shared" si="111"/>
        <v>42075.807395833333</v>
      </c>
    </row>
    <row r="3548" spans="1:5" x14ac:dyDescent="0.2">
      <c r="A3548">
        <v>1427860740</v>
      </c>
      <c r="B3548" s="10">
        <f t="shared" si="110"/>
        <v>42095.165972222225</v>
      </c>
      <c r="D3548">
        <v>1426002684</v>
      </c>
      <c r="E3548" s="10">
        <f t="shared" si="111"/>
        <v>42073.660694444443</v>
      </c>
    </row>
    <row r="3549" spans="1:5" x14ac:dyDescent="0.2">
      <c r="A3549">
        <v>1463198340</v>
      </c>
      <c r="B3549" s="10">
        <f t="shared" si="110"/>
        <v>42504.165972222225</v>
      </c>
      <c r="D3549">
        <v>1461117201</v>
      </c>
      <c r="E3549" s="10">
        <f t="shared" si="111"/>
        <v>42480.078715277778</v>
      </c>
    </row>
    <row r="3550" spans="1:5" x14ac:dyDescent="0.2">
      <c r="A3550">
        <v>1457139600</v>
      </c>
      <c r="B3550" s="10">
        <f t="shared" si="110"/>
        <v>42434.041666666672</v>
      </c>
      <c r="D3550">
        <v>1455230214</v>
      </c>
      <c r="E3550" s="10">
        <f t="shared" si="111"/>
        <v>42411.942291666666</v>
      </c>
    </row>
    <row r="3551" spans="1:5" x14ac:dyDescent="0.2">
      <c r="A3551">
        <v>1441358873</v>
      </c>
      <c r="B3551" s="10">
        <f t="shared" si="110"/>
        <v>42251.394363425927</v>
      </c>
      <c r="D3551">
        <v>1438939673</v>
      </c>
      <c r="E3551" s="10">
        <f t="shared" si="111"/>
        <v>42223.394363425927</v>
      </c>
    </row>
    <row r="3552" spans="1:5" x14ac:dyDescent="0.2">
      <c r="A3552">
        <v>1462224398</v>
      </c>
      <c r="B3552" s="10">
        <f t="shared" si="110"/>
        <v>42492.893495370372</v>
      </c>
      <c r="D3552">
        <v>1459632398</v>
      </c>
      <c r="E3552" s="10">
        <f t="shared" si="111"/>
        <v>42462.893495370372</v>
      </c>
    </row>
    <row r="3553" spans="1:5" x14ac:dyDescent="0.2">
      <c r="A3553">
        <v>1400796420</v>
      </c>
      <c r="B3553" s="10">
        <f t="shared" si="110"/>
        <v>41781.921527777777</v>
      </c>
      <c r="D3553">
        <v>1398342170</v>
      </c>
      <c r="E3553" s="10">
        <f t="shared" si="111"/>
        <v>41753.515856481477</v>
      </c>
    </row>
    <row r="3554" spans="1:5" x14ac:dyDescent="0.2">
      <c r="A3554">
        <v>1403964324</v>
      </c>
      <c r="B3554" s="10">
        <f t="shared" si="110"/>
        <v>41818.587083333332</v>
      </c>
      <c r="D3554">
        <v>1401372324</v>
      </c>
      <c r="E3554" s="10">
        <f t="shared" si="111"/>
        <v>41788.587083333332</v>
      </c>
    </row>
    <row r="3555" spans="1:5" x14ac:dyDescent="0.2">
      <c r="A3555">
        <v>1439337600</v>
      </c>
      <c r="B3555" s="10">
        <f t="shared" si="110"/>
        <v>42228</v>
      </c>
      <c r="D3555">
        <v>1436575280</v>
      </c>
      <c r="E3555" s="10">
        <f t="shared" si="111"/>
        <v>42196.028703703705</v>
      </c>
    </row>
    <row r="3556" spans="1:5" x14ac:dyDescent="0.2">
      <c r="A3556">
        <v>1423674000</v>
      </c>
      <c r="B3556" s="10">
        <f t="shared" si="110"/>
        <v>42046.708333333328</v>
      </c>
      <c r="D3556">
        <v>1421025159</v>
      </c>
      <c r="E3556" s="10">
        <f t="shared" si="111"/>
        <v>42016.050451388888</v>
      </c>
    </row>
    <row r="3557" spans="1:5" x14ac:dyDescent="0.2">
      <c r="A3557">
        <v>1479382594</v>
      </c>
      <c r="B3557" s="10">
        <f t="shared" si="110"/>
        <v>42691.483726851853</v>
      </c>
      <c r="D3557">
        <v>1476786994</v>
      </c>
      <c r="E3557" s="10">
        <f t="shared" si="111"/>
        <v>42661.442060185189</v>
      </c>
    </row>
    <row r="3558" spans="1:5" x14ac:dyDescent="0.2">
      <c r="A3558">
        <v>1408289724</v>
      </c>
      <c r="B3558" s="10">
        <f t="shared" si="110"/>
        <v>41868.649583333332</v>
      </c>
      <c r="D3558">
        <v>1403105724</v>
      </c>
      <c r="E3558" s="10">
        <f t="shared" si="111"/>
        <v>41808.649583333332</v>
      </c>
    </row>
    <row r="3559" spans="1:5" x14ac:dyDescent="0.2">
      <c r="A3559">
        <v>1399271911</v>
      </c>
      <c r="B3559" s="10">
        <f t="shared" si="110"/>
        <v>41764.276747685188</v>
      </c>
      <c r="D3559">
        <v>1396334311</v>
      </c>
      <c r="E3559" s="10">
        <f t="shared" si="111"/>
        <v>41730.276747685188</v>
      </c>
    </row>
    <row r="3560" spans="1:5" x14ac:dyDescent="0.2">
      <c r="A3560">
        <v>1435352400</v>
      </c>
      <c r="B3560" s="10">
        <f t="shared" si="110"/>
        <v>42181.875</v>
      </c>
      <c r="D3560">
        <v>1431718575</v>
      </c>
      <c r="E3560" s="10">
        <f t="shared" si="111"/>
        <v>42139.816840277781</v>
      </c>
    </row>
    <row r="3561" spans="1:5" x14ac:dyDescent="0.2">
      <c r="A3561">
        <v>1438333080</v>
      </c>
      <c r="B3561" s="10">
        <f t="shared" si="110"/>
        <v>42216.373611111107</v>
      </c>
      <c r="D3561">
        <v>1436408308</v>
      </c>
      <c r="E3561" s="10">
        <f t="shared" si="111"/>
        <v>42194.096157407403</v>
      </c>
    </row>
    <row r="3562" spans="1:5" x14ac:dyDescent="0.2">
      <c r="A3562">
        <v>1432694700</v>
      </c>
      <c r="B3562" s="10">
        <f t="shared" si="110"/>
        <v>42151.114583333328</v>
      </c>
      <c r="D3562">
        <v>1429651266</v>
      </c>
      <c r="E3562" s="10">
        <f t="shared" si="111"/>
        <v>42115.889652777776</v>
      </c>
    </row>
    <row r="3563" spans="1:5" x14ac:dyDescent="0.2">
      <c r="A3563">
        <v>1438799760</v>
      </c>
      <c r="B3563" s="10">
        <f t="shared" si="110"/>
        <v>42221.775000000001</v>
      </c>
      <c r="D3563">
        <v>1437236378</v>
      </c>
      <c r="E3563" s="10">
        <f t="shared" si="111"/>
        <v>42203.680300925931</v>
      </c>
    </row>
    <row r="3564" spans="1:5" x14ac:dyDescent="0.2">
      <c r="A3564">
        <v>1457906400</v>
      </c>
      <c r="B3564" s="10">
        <f t="shared" si="110"/>
        <v>42442.916666666672</v>
      </c>
      <c r="D3564">
        <v>1457115427</v>
      </c>
      <c r="E3564" s="10">
        <f t="shared" si="111"/>
        <v>42433.761886574073</v>
      </c>
    </row>
    <row r="3565" spans="1:5" x14ac:dyDescent="0.2">
      <c r="A3565">
        <v>1470078000</v>
      </c>
      <c r="B3565" s="10">
        <f t="shared" si="110"/>
        <v>42583.791666666672</v>
      </c>
      <c r="D3565">
        <v>1467648456</v>
      </c>
      <c r="E3565" s="10">
        <f t="shared" si="111"/>
        <v>42555.671944444446</v>
      </c>
    </row>
    <row r="3566" spans="1:5" x14ac:dyDescent="0.2">
      <c r="A3566">
        <v>1444060800</v>
      </c>
      <c r="B3566" s="10">
        <f t="shared" si="110"/>
        <v>42282.666666666672</v>
      </c>
      <c r="D3566">
        <v>1440082649</v>
      </c>
      <c r="E3566" s="10">
        <f t="shared" si="111"/>
        <v>42236.623252314814</v>
      </c>
    </row>
    <row r="3567" spans="1:5" x14ac:dyDescent="0.2">
      <c r="A3567">
        <v>1420048208</v>
      </c>
      <c r="B3567" s="10">
        <f t="shared" si="110"/>
        <v>42004.743148148147</v>
      </c>
      <c r="D3567">
        <v>1417456208</v>
      </c>
      <c r="E3567" s="10">
        <f t="shared" si="111"/>
        <v>41974.743148148147</v>
      </c>
    </row>
    <row r="3568" spans="1:5" x14ac:dyDescent="0.2">
      <c r="A3568">
        <v>1422015083</v>
      </c>
      <c r="B3568" s="10">
        <f t="shared" si="110"/>
        <v>42027.507905092592</v>
      </c>
      <c r="D3568">
        <v>1419423083</v>
      </c>
      <c r="E3568" s="10">
        <f t="shared" si="111"/>
        <v>41997.507905092592</v>
      </c>
    </row>
    <row r="3569" spans="1:5" x14ac:dyDescent="0.2">
      <c r="A3569">
        <v>1433964444</v>
      </c>
      <c r="B3569" s="10">
        <f t="shared" si="110"/>
        <v>42165.810694444444</v>
      </c>
      <c r="D3569">
        <v>1431372444</v>
      </c>
      <c r="E3569" s="10">
        <f t="shared" si="111"/>
        <v>42135.810694444444</v>
      </c>
    </row>
    <row r="3570" spans="1:5" x14ac:dyDescent="0.2">
      <c r="A3570">
        <v>1410975994</v>
      </c>
      <c r="B3570" s="10">
        <f t="shared" si="110"/>
        <v>41899.740671296298</v>
      </c>
      <c r="D3570">
        <v>1408383994</v>
      </c>
      <c r="E3570" s="10">
        <f t="shared" si="111"/>
        <v>41869.740671296298</v>
      </c>
    </row>
    <row r="3571" spans="1:5" x14ac:dyDescent="0.2">
      <c r="A3571">
        <v>1420734696</v>
      </c>
      <c r="B3571" s="10">
        <f t="shared" si="110"/>
        <v>42012.688611111109</v>
      </c>
      <c r="D3571">
        <v>1418142696</v>
      </c>
      <c r="E3571" s="10">
        <f t="shared" si="111"/>
        <v>41982.688611111109</v>
      </c>
    </row>
    <row r="3572" spans="1:5" x14ac:dyDescent="0.2">
      <c r="A3572">
        <v>1420009200</v>
      </c>
      <c r="B3572" s="10">
        <f t="shared" si="110"/>
        <v>42004.291666666672</v>
      </c>
      <c r="D3572">
        <v>1417593483</v>
      </c>
      <c r="E3572" s="10">
        <f t="shared" si="111"/>
        <v>41976.331979166665</v>
      </c>
    </row>
    <row r="3573" spans="1:5" x14ac:dyDescent="0.2">
      <c r="A3573">
        <v>1414701413</v>
      </c>
      <c r="B3573" s="10">
        <f t="shared" si="110"/>
        <v>41942.858946759261</v>
      </c>
      <c r="D3573">
        <v>1412109413</v>
      </c>
      <c r="E3573" s="10">
        <f t="shared" si="111"/>
        <v>41912.858946759261</v>
      </c>
    </row>
    <row r="3574" spans="1:5" x14ac:dyDescent="0.2">
      <c r="A3574">
        <v>1434894082</v>
      </c>
      <c r="B3574" s="10">
        <f t="shared" si="110"/>
        <v>42176.570393518516</v>
      </c>
      <c r="D3574">
        <v>1432302082</v>
      </c>
      <c r="E3574" s="10">
        <f t="shared" si="111"/>
        <v>42146.570393518516</v>
      </c>
    </row>
    <row r="3575" spans="1:5" x14ac:dyDescent="0.2">
      <c r="A3575">
        <v>1415440846</v>
      </c>
      <c r="B3575" s="10">
        <f t="shared" si="110"/>
        <v>41951.417199074072</v>
      </c>
      <c r="D3575">
        <v>1412845246</v>
      </c>
      <c r="E3575" s="10">
        <f t="shared" si="111"/>
        <v>41921.375532407408</v>
      </c>
    </row>
    <row r="3576" spans="1:5" x14ac:dyDescent="0.2">
      <c r="A3576">
        <v>1415921848</v>
      </c>
      <c r="B3576" s="10">
        <f t="shared" si="110"/>
        <v>41956.984351851846</v>
      </c>
      <c r="D3576">
        <v>1413326248</v>
      </c>
      <c r="E3576" s="10">
        <f t="shared" si="111"/>
        <v>41926.942685185189</v>
      </c>
    </row>
    <row r="3577" spans="1:5" x14ac:dyDescent="0.2">
      <c r="A3577">
        <v>1470887940</v>
      </c>
      <c r="B3577" s="10">
        <f t="shared" si="110"/>
        <v>42593.165972222225</v>
      </c>
      <c r="D3577">
        <v>1468176527</v>
      </c>
      <c r="E3577" s="10">
        <f t="shared" si="111"/>
        <v>42561.783877314811</v>
      </c>
    </row>
    <row r="3578" spans="1:5" x14ac:dyDescent="0.2">
      <c r="A3578">
        <v>1480947054</v>
      </c>
      <c r="B3578" s="10">
        <f t="shared" si="110"/>
        <v>42709.590902777782</v>
      </c>
      <c r="D3578">
        <v>1475759454</v>
      </c>
      <c r="E3578" s="10">
        <f t="shared" si="111"/>
        <v>42649.54923611111</v>
      </c>
    </row>
    <row r="3579" spans="1:5" x14ac:dyDescent="0.2">
      <c r="A3579">
        <v>1430029680</v>
      </c>
      <c r="B3579" s="10">
        <f t="shared" si="110"/>
        <v>42120.26944444445</v>
      </c>
      <c r="D3579">
        <v>1427741583</v>
      </c>
      <c r="E3579" s="10">
        <f t="shared" si="111"/>
        <v>42093.786840277782</v>
      </c>
    </row>
    <row r="3580" spans="1:5" x14ac:dyDescent="0.2">
      <c r="A3580">
        <v>1462037777</v>
      </c>
      <c r="B3580" s="10">
        <f t="shared" si="110"/>
        <v>42490.733530092592</v>
      </c>
      <c r="D3580">
        <v>1459445777</v>
      </c>
      <c r="E3580" s="10">
        <f t="shared" si="111"/>
        <v>42460.733530092592</v>
      </c>
    </row>
    <row r="3581" spans="1:5" x14ac:dyDescent="0.2">
      <c r="A3581">
        <v>1459444656</v>
      </c>
      <c r="B3581" s="10">
        <f t="shared" si="110"/>
        <v>42460.720555555556</v>
      </c>
      <c r="D3581">
        <v>1456856256</v>
      </c>
      <c r="E3581" s="10">
        <f t="shared" si="111"/>
        <v>42430.762222222227</v>
      </c>
    </row>
    <row r="3582" spans="1:5" x14ac:dyDescent="0.2">
      <c r="A3582">
        <v>1425185940</v>
      </c>
      <c r="B3582" s="10">
        <f t="shared" si="110"/>
        <v>42064.207638888889</v>
      </c>
      <c r="D3582">
        <v>1421900022</v>
      </c>
      <c r="E3582" s="10">
        <f t="shared" si="111"/>
        <v>42026.176180555558</v>
      </c>
    </row>
    <row r="3583" spans="1:5" x14ac:dyDescent="0.2">
      <c r="A3583">
        <v>1406719110</v>
      </c>
      <c r="B3583" s="10">
        <f t="shared" si="110"/>
        <v>41850.471180555556</v>
      </c>
      <c r="D3583">
        <v>1405509510</v>
      </c>
      <c r="E3583" s="10">
        <f t="shared" si="111"/>
        <v>41836.471180555556</v>
      </c>
    </row>
    <row r="3584" spans="1:5" x14ac:dyDescent="0.2">
      <c r="A3584">
        <v>1459822682</v>
      </c>
      <c r="B3584" s="10">
        <f t="shared" si="110"/>
        <v>42465.095856481479</v>
      </c>
      <c r="D3584">
        <v>1458613082</v>
      </c>
      <c r="E3584" s="10">
        <f t="shared" si="111"/>
        <v>42451.095856481479</v>
      </c>
    </row>
    <row r="3585" spans="1:5" x14ac:dyDescent="0.2">
      <c r="A3585">
        <v>1460970805</v>
      </c>
      <c r="B3585" s="10">
        <f t="shared" si="110"/>
        <v>42478.384317129632</v>
      </c>
      <c r="D3585">
        <v>1455790405</v>
      </c>
      <c r="E3585" s="10">
        <f t="shared" si="111"/>
        <v>42418.425983796296</v>
      </c>
    </row>
    <row r="3586" spans="1:5" x14ac:dyDescent="0.2">
      <c r="A3586">
        <v>1436772944</v>
      </c>
      <c r="B3586" s="10">
        <f t="shared" si="110"/>
        <v>42198.316481481481</v>
      </c>
      <c r="D3586">
        <v>1434180944</v>
      </c>
      <c r="E3586" s="10">
        <f t="shared" si="111"/>
        <v>42168.316481481481</v>
      </c>
    </row>
    <row r="3587" spans="1:5" x14ac:dyDescent="0.2">
      <c r="A3587">
        <v>1419181890</v>
      </c>
      <c r="B3587" s="10">
        <f t="shared" ref="B3587:B3650" si="112">(A3587/86400)+25569</f>
        <v>41994.716319444444</v>
      </c>
      <c r="D3587">
        <v>1416589890</v>
      </c>
      <c r="E3587" s="10">
        <f t="shared" ref="E3587:E3650" si="113">(D3587/86400) + 25569</f>
        <v>41964.716319444444</v>
      </c>
    </row>
    <row r="3588" spans="1:5" x14ac:dyDescent="0.2">
      <c r="A3588">
        <v>1474649070</v>
      </c>
      <c r="B3588" s="10">
        <f t="shared" si="112"/>
        <v>42636.697569444441</v>
      </c>
      <c r="D3588">
        <v>1469465070</v>
      </c>
      <c r="E3588" s="10">
        <f t="shared" si="113"/>
        <v>42576.697569444441</v>
      </c>
    </row>
    <row r="3589" spans="1:5" x14ac:dyDescent="0.2">
      <c r="A3589">
        <v>1467054000</v>
      </c>
      <c r="B3589" s="10">
        <f t="shared" si="112"/>
        <v>42548.791666666672</v>
      </c>
      <c r="D3589">
        <v>1463144254</v>
      </c>
      <c r="E3589" s="10">
        <f t="shared" si="113"/>
        <v>42503.539976851855</v>
      </c>
    </row>
    <row r="3590" spans="1:5" x14ac:dyDescent="0.2">
      <c r="A3590">
        <v>1430348400</v>
      </c>
      <c r="B3590" s="10">
        <f t="shared" si="112"/>
        <v>42123.958333333328</v>
      </c>
      <c r="D3590">
        <v>1428436410</v>
      </c>
      <c r="E3590" s="10">
        <f t="shared" si="113"/>
        <v>42101.828819444447</v>
      </c>
    </row>
    <row r="3591" spans="1:5" x14ac:dyDescent="0.2">
      <c r="A3591">
        <v>1432654347</v>
      </c>
      <c r="B3591" s="10">
        <f t="shared" si="112"/>
        <v>42150.647534722222</v>
      </c>
      <c r="D3591">
        <v>1430494347</v>
      </c>
      <c r="E3591" s="10">
        <f t="shared" si="113"/>
        <v>42125.647534722222</v>
      </c>
    </row>
    <row r="3592" spans="1:5" x14ac:dyDescent="0.2">
      <c r="A3592">
        <v>1413792034</v>
      </c>
      <c r="B3592" s="10">
        <f t="shared" si="112"/>
        <v>41932.333726851852</v>
      </c>
      <c r="D3592">
        <v>1411200034</v>
      </c>
      <c r="E3592" s="10">
        <f t="shared" si="113"/>
        <v>41902.333726851852</v>
      </c>
    </row>
    <row r="3593" spans="1:5" x14ac:dyDescent="0.2">
      <c r="A3593">
        <v>1422075540</v>
      </c>
      <c r="B3593" s="10">
        <f t="shared" si="112"/>
        <v>42028.207638888889</v>
      </c>
      <c r="D3593">
        <v>1419979544</v>
      </c>
      <c r="E3593" s="10">
        <f t="shared" si="113"/>
        <v>42003.948425925926</v>
      </c>
    </row>
    <row r="3594" spans="1:5" x14ac:dyDescent="0.2">
      <c r="A3594">
        <v>1423630740</v>
      </c>
      <c r="B3594" s="10">
        <f t="shared" si="112"/>
        <v>42046.207638888889</v>
      </c>
      <c r="D3594">
        <v>1418673307</v>
      </c>
      <c r="E3594" s="10">
        <f t="shared" si="113"/>
        <v>41988.829942129625</v>
      </c>
    </row>
    <row r="3595" spans="1:5" x14ac:dyDescent="0.2">
      <c r="A3595">
        <v>1420489560</v>
      </c>
      <c r="B3595" s="10">
        <f t="shared" si="112"/>
        <v>42009.851388888885</v>
      </c>
      <c r="D3595">
        <v>1417469639</v>
      </c>
      <c r="E3595" s="10">
        <f t="shared" si="113"/>
        <v>41974.898599537039</v>
      </c>
    </row>
    <row r="3596" spans="1:5" x14ac:dyDescent="0.2">
      <c r="A3596">
        <v>1472952982</v>
      </c>
      <c r="B3596" s="10">
        <f t="shared" si="112"/>
        <v>42617.066921296297</v>
      </c>
      <c r="D3596">
        <v>1470792982</v>
      </c>
      <c r="E3596" s="10">
        <f t="shared" si="113"/>
        <v>42592.066921296297</v>
      </c>
    </row>
    <row r="3597" spans="1:5" x14ac:dyDescent="0.2">
      <c r="A3597">
        <v>1426229940</v>
      </c>
      <c r="B3597" s="10">
        <f t="shared" si="112"/>
        <v>42076.290972222225</v>
      </c>
      <c r="D3597">
        <v>1423959123</v>
      </c>
      <c r="E3597" s="10">
        <f t="shared" si="113"/>
        <v>42050.008368055554</v>
      </c>
    </row>
    <row r="3598" spans="1:5" x14ac:dyDescent="0.2">
      <c r="A3598">
        <v>1409072982</v>
      </c>
      <c r="B3598" s="10">
        <f t="shared" si="112"/>
        <v>41877.715069444443</v>
      </c>
      <c r="D3598">
        <v>1407258582</v>
      </c>
      <c r="E3598" s="10">
        <f t="shared" si="113"/>
        <v>41856.715069444443</v>
      </c>
    </row>
    <row r="3599" spans="1:5" x14ac:dyDescent="0.2">
      <c r="A3599">
        <v>1456984740</v>
      </c>
      <c r="B3599" s="10">
        <f t="shared" si="112"/>
        <v>42432.249305555553</v>
      </c>
      <c r="D3599">
        <v>1455717790</v>
      </c>
      <c r="E3599" s="10">
        <f t="shared" si="113"/>
        <v>42417.585532407407</v>
      </c>
    </row>
    <row r="3600" spans="1:5" x14ac:dyDescent="0.2">
      <c r="A3600">
        <v>1409720340</v>
      </c>
      <c r="B3600" s="10">
        <f t="shared" si="112"/>
        <v>41885.207638888889</v>
      </c>
      <c r="D3600">
        <v>1408129822</v>
      </c>
      <c r="E3600" s="10">
        <f t="shared" si="113"/>
        <v>41866.79886574074</v>
      </c>
    </row>
    <row r="3601" spans="1:5" x14ac:dyDescent="0.2">
      <c r="A3601">
        <v>1440892800</v>
      </c>
      <c r="B3601" s="10">
        <f t="shared" si="112"/>
        <v>42246</v>
      </c>
      <c r="D3601">
        <v>1438715077</v>
      </c>
      <c r="E3601" s="10">
        <f t="shared" si="113"/>
        <v>42220.79487268519</v>
      </c>
    </row>
    <row r="3602" spans="1:5" x14ac:dyDescent="0.2">
      <c r="A3602">
        <v>1476390164</v>
      </c>
      <c r="B3602" s="10">
        <f t="shared" si="112"/>
        <v>42656.849120370374</v>
      </c>
      <c r="D3602">
        <v>1473970964</v>
      </c>
      <c r="E3602" s="10">
        <f t="shared" si="113"/>
        <v>42628.849120370374</v>
      </c>
    </row>
    <row r="3603" spans="1:5" x14ac:dyDescent="0.2">
      <c r="A3603">
        <v>1421452682</v>
      </c>
      <c r="B3603" s="10">
        <f t="shared" si="112"/>
        <v>42020.99863425926</v>
      </c>
      <c r="D3603">
        <v>1418860682</v>
      </c>
      <c r="E3603" s="10">
        <f t="shared" si="113"/>
        <v>41990.99863425926</v>
      </c>
    </row>
    <row r="3604" spans="1:5" x14ac:dyDescent="0.2">
      <c r="A3604">
        <v>1463520479</v>
      </c>
      <c r="B3604" s="10">
        <f t="shared" si="112"/>
        <v>42507.894432870366</v>
      </c>
      <c r="D3604">
        <v>1458336479</v>
      </c>
      <c r="E3604" s="10">
        <f t="shared" si="113"/>
        <v>42447.894432870366</v>
      </c>
    </row>
    <row r="3605" spans="1:5" x14ac:dyDescent="0.2">
      <c r="A3605">
        <v>1446759880</v>
      </c>
      <c r="B3605" s="10">
        <f t="shared" si="112"/>
        <v>42313.906018518523</v>
      </c>
      <c r="D3605">
        <v>1444164280</v>
      </c>
      <c r="E3605" s="10">
        <f t="shared" si="113"/>
        <v>42283.864351851851</v>
      </c>
    </row>
    <row r="3606" spans="1:5" x14ac:dyDescent="0.2">
      <c r="A3606">
        <v>1461913140</v>
      </c>
      <c r="B3606" s="10">
        <f t="shared" si="112"/>
        <v>42489.290972222225</v>
      </c>
      <c r="D3606">
        <v>1461370956</v>
      </c>
      <c r="E3606" s="10">
        <f t="shared" si="113"/>
        <v>42483.015694444446</v>
      </c>
    </row>
    <row r="3607" spans="1:5" x14ac:dyDescent="0.2">
      <c r="A3607">
        <v>1455390126</v>
      </c>
      <c r="B3607" s="10">
        <f t="shared" si="112"/>
        <v>42413.793124999997</v>
      </c>
      <c r="D3607">
        <v>1452798126</v>
      </c>
      <c r="E3607" s="10">
        <f t="shared" si="113"/>
        <v>42383.793124999997</v>
      </c>
    </row>
    <row r="3608" spans="1:5" x14ac:dyDescent="0.2">
      <c r="A3608">
        <v>1471185057</v>
      </c>
      <c r="B3608" s="10">
        <f t="shared" si="112"/>
        <v>42596.604826388888</v>
      </c>
      <c r="D3608">
        <v>1468593057</v>
      </c>
      <c r="E3608" s="10">
        <f t="shared" si="113"/>
        <v>42566.604826388888</v>
      </c>
    </row>
    <row r="3609" spans="1:5" x14ac:dyDescent="0.2">
      <c r="A3609">
        <v>1450137600</v>
      </c>
      <c r="B3609" s="10">
        <f t="shared" si="112"/>
        <v>42353</v>
      </c>
      <c r="D3609">
        <v>1448924882</v>
      </c>
      <c r="E3609" s="10">
        <f t="shared" si="113"/>
        <v>42338.963912037041</v>
      </c>
    </row>
    <row r="3610" spans="1:5" x14ac:dyDescent="0.2">
      <c r="A3610">
        <v>1466172000</v>
      </c>
      <c r="B3610" s="10">
        <f t="shared" si="112"/>
        <v>42538.583333333328</v>
      </c>
      <c r="D3610">
        <v>1463418090</v>
      </c>
      <c r="E3610" s="10">
        <f t="shared" si="113"/>
        <v>42506.709374999999</v>
      </c>
    </row>
    <row r="3611" spans="1:5" x14ac:dyDescent="0.2">
      <c r="A3611">
        <v>1459378085</v>
      </c>
      <c r="B3611" s="10">
        <f t="shared" si="112"/>
        <v>42459.950057870374</v>
      </c>
      <c r="D3611">
        <v>1456789685</v>
      </c>
      <c r="E3611" s="10">
        <f t="shared" si="113"/>
        <v>42429.991724537038</v>
      </c>
    </row>
    <row r="3612" spans="1:5" x14ac:dyDescent="0.2">
      <c r="A3612">
        <v>1439806936</v>
      </c>
      <c r="B3612" s="10">
        <f t="shared" si="112"/>
        <v>42233.432129629626</v>
      </c>
      <c r="D3612">
        <v>1437214936</v>
      </c>
      <c r="E3612" s="10">
        <f t="shared" si="113"/>
        <v>42203.432129629626</v>
      </c>
    </row>
    <row r="3613" spans="1:5" x14ac:dyDescent="0.2">
      <c r="A3613">
        <v>1428483201</v>
      </c>
      <c r="B3613" s="10">
        <f t="shared" si="112"/>
        <v>42102.370381944449</v>
      </c>
      <c r="D3613">
        <v>1425891201</v>
      </c>
      <c r="E3613" s="10">
        <f t="shared" si="113"/>
        <v>42072.370381944449</v>
      </c>
    </row>
    <row r="3614" spans="1:5" x14ac:dyDescent="0.2">
      <c r="A3614">
        <v>1402334811</v>
      </c>
      <c r="B3614" s="10">
        <f t="shared" si="112"/>
        <v>41799.726979166662</v>
      </c>
      <c r="D3614">
        <v>1401470811</v>
      </c>
      <c r="E3614" s="10">
        <f t="shared" si="113"/>
        <v>41789.726979166662</v>
      </c>
    </row>
    <row r="3615" spans="1:5" x14ac:dyDescent="0.2">
      <c r="A3615">
        <v>1403964574</v>
      </c>
      <c r="B3615" s="10">
        <f t="shared" si="112"/>
        <v>41818.58997685185</v>
      </c>
      <c r="D3615">
        <v>1401372574</v>
      </c>
      <c r="E3615" s="10">
        <f t="shared" si="113"/>
        <v>41788.58997685185</v>
      </c>
    </row>
    <row r="3616" spans="1:5" x14ac:dyDescent="0.2">
      <c r="A3616">
        <v>1434675616</v>
      </c>
      <c r="B3616" s="10">
        <f t="shared" si="112"/>
        <v>42174.041851851856</v>
      </c>
      <c r="D3616">
        <v>1432083616</v>
      </c>
      <c r="E3616" s="10">
        <f t="shared" si="113"/>
        <v>42144.041851851856</v>
      </c>
    </row>
    <row r="3617" spans="1:5" x14ac:dyDescent="0.2">
      <c r="A3617">
        <v>1449756896</v>
      </c>
      <c r="B3617" s="10">
        <f t="shared" si="112"/>
        <v>42348.593703703707</v>
      </c>
      <c r="D3617">
        <v>1447164896</v>
      </c>
      <c r="E3617" s="10">
        <f t="shared" si="113"/>
        <v>42318.593703703707</v>
      </c>
    </row>
    <row r="3618" spans="1:5" x14ac:dyDescent="0.2">
      <c r="A3618">
        <v>1426801664</v>
      </c>
      <c r="B3618" s="10">
        <f t="shared" si="112"/>
        <v>42082.908148148148</v>
      </c>
      <c r="D3618">
        <v>1424213264</v>
      </c>
      <c r="E3618" s="10">
        <f t="shared" si="113"/>
        <v>42052.949814814812</v>
      </c>
    </row>
    <row r="3619" spans="1:5" x14ac:dyDescent="0.2">
      <c r="A3619">
        <v>1488240000</v>
      </c>
      <c r="B3619" s="10">
        <f t="shared" si="112"/>
        <v>42794</v>
      </c>
      <c r="D3619">
        <v>1486996729</v>
      </c>
      <c r="E3619" s="10">
        <f t="shared" si="113"/>
        <v>42779.610289351855</v>
      </c>
    </row>
    <row r="3620" spans="1:5" x14ac:dyDescent="0.2">
      <c r="A3620">
        <v>1433343850</v>
      </c>
      <c r="B3620" s="10">
        <f t="shared" si="112"/>
        <v>42158.627893518518</v>
      </c>
      <c r="D3620">
        <v>1430751850</v>
      </c>
      <c r="E3620" s="10">
        <f t="shared" si="113"/>
        <v>42128.627893518518</v>
      </c>
    </row>
    <row r="3621" spans="1:5" x14ac:dyDescent="0.2">
      <c r="A3621">
        <v>1479592800</v>
      </c>
      <c r="B3621" s="10">
        <f t="shared" si="112"/>
        <v>42693.916666666672</v>
      </c>
      <c r="D3621">
        <v>1476760226</v>
      </c>
      <c r="E3621" s="10">
        <f t="shared" si="113"/>
        <v>42661.132245370369</v>
      </c>
    </row>
    <row r="3622" spans="1:5" x14ac:dyDescent="0.2">
      <c r="A3622">
        <v>1425528000</v>
      </c>
      <c r="B3622" s="10">
        <f t="shared" si="112"/>
        <v>42068.166666666672</v>
      </c>
      <c r="D3622">
        <v>1422916261</v>
      </c>
      <c r="E3622" s="10">
        <f t="shared" si="113"/>
        <v>42037.938206018516</v>
      </c>
    </row>
    <row r="3623" spans="1:5" x14ac:dyDescent="0.2">
      <c r="A3623">
        <v>1475269200</v>
      </c>
      <c r="B3623" s="10">
        <f t="shared" si="112"/>
        <v>42643.875</v>
      </c>
      <c r="D3623">
        <v>1473200844</v>
      </c>
      <c r="E3623" s="10">
        <f t="shared" si="113"/>
        <v>42619.935694444444</v>
      </c>
    </row>
    <row r="3624" spans="1:5" x14ac:dyDescent="0.2">
      <c r="A3624">
        <v>1411874580</v>
      </c>
      <c r="B3624" s="10">
        <f t="shared" si="112"/>
        <v>41910.140972222223</v>
      </c>
      <c r="D3624">
        <v>1409030371</v>
      </c>
      <c r="E3624" s="10">
        <f t="shared" si="113"/>
        <v>41877.221886574072</v>
      </c>
    </row>
    <row r="3625" spans="1:5" x14ac:dyDescent="0.2">
      <c r="A3625">
        <v>1406358000</v>
      </c>
      <c r="B3625" s="10">
        <f t="shared" si="112"/>
        <v>41846.291666666664</v>
      </c>
      <c r="D3625">
        <v>1404841270</v>
      </c>
      <c r="E3625" s="10">
        <f t="shared" si="113"/>
        <v>41828.736921296295</v>
      </c>
    </row>
    <row r="3626" spans="1:5" x14ac:dyDescent="0.2">
      <c r="A3626">
        <v>1471977290</v>
      </c>
      <c r="B3626" s="10">
        <f t="shared" si="112"/>
        <v>42605.774189814816</v>
      </c>
      <c r="D3626">
        <v>1466793290</v>
      </c>
      <c r="E3626" s="10">
        <f t="shared" si="113"/>
        <v>42545.774189814816</v>
      </c>
    </row>
    <row r="3627" spans="1:5" x14ac:dyDescent="0.2">
      <c r="A3627">
        <v>1435851577</v>
      </c>
      <c r="B3627" s="10">
        <f t="shared" si="112"/>
        <v>42187.652511574073</v>
      </c>
      <c r="D3627">
        <v>1433259577</v>
      </c>
      <c r="E3627" s="10">
        <f t="shared" si="113"/>
        <v>42157.652511574073</v>
      </c>
    </row>
    <row r="3628" spans="1:5" x14ac:dyDescent="0.2">
      <c r="A3628">
        <v>1408204857</v>
      </c>
      <c r="B3628" s="10">
        <f t="shared" si="112"/>
        <v>41867.667326388888</v>
      </c>
      <c r="D3628">
        <v>1406390457</v>
      </c>
      <c r="E3628" s="10">
        <f t="shared" si="113"/>
        <v>41846.667326388888</v>
      </c>
    </row>
    <row r="3629" spans="1:5" x14ac:dyDescent="0.2">
      <c r="A3629">
        <v>1463803140</v>
      </c>
      <c r="B3629" s="10">
        <f t="shared" si="112"/>
        <v>42511.165972222225</v>
      </c>
      <c r="D3629">
        <v>1459446487</v>
      </c>
      <c r="E3629" s="10">
        <f t="shared" si="113"/>
        <v>42460.741747685184</v>
      </c>
    </row>
    <row r="3630" spans="1:5" x14ac:dyDescent="0.2">
      <c r="A3630">
        <v>1450040396</v>
      </c>
      <c r="B3630" s="10">
        <f t="shared" si="112"/>
        <v>42351.874953703707</v>
      </c>
      <c r="D3630">
        <v>1444852796</v>
      </c>
      <c r="E3630" s="10">
        <f t="shared" si="113"/>
        <v>42291.833287037036</v>
      </c>
    </row>
    <row r="3631" spans="1:5" x14ac:dyDescent="0.2">
      <c r="A3631">
        <v>1462467600</v>
      </c>
      <c r="B3631" s="10">
        <f t="shared" si="112"/>
        <v>42495.708333333328</v>
      </c>
      <c r="D3631">
        <v>1457403364</v>
      </c>
      <c r="E3631" s="10">
        <f t="shared" si="113"/>
        <v>42437.094490740739</v>
      </c>
    </row>
    <row r="3632" spans="1:5" x14ac:dyDescent="0.2">
      <c r="A3632">
        <v>1417295990</v>
      </c>
      <c r="B3632" s="10">
        <f t="shared" si="112"/>
        <v>41972.888773148152</v>
      </c>
      <c r="D3632">
        <v>1414700390</v>
      </c>
      <c r="E3632" s="10">
        <f t="shared" si="113"/>
        <v>41942.84710648148</v>
      </c>
    </row>
    <row r="3633" spans="1:5" x14ac:dyDescent="0.2">
      <c r="A3633">
        <v>1411444740</v>
      </c>
      <c r="B3633" s="10">
        <f t="shared" si="112"/>
        <v>41905.165972222225</v>
      </c>
      <c r="D3633">
        <v>1409335497</v>
      </c>
      <c r="E3633" s="10">
        <f t="shared" si="113"/>
        <v>41880.753437499996</v>
      </c>
    </row>
    <row r="3634" spans="1:5" x14ac:dyDescent="0.2">
      <c r="A3634">
        <v>1416781749</v>
      </c>
      <c r="B3634" s="10">
        <f t="shared" si="112"/>
        <v>41966.936909722222</v>
      </c>
      <c r="D3634">
        <v>1415053749</v>
      </c>
      <c r="E3634" s="10">
        <f t="shared" si="113"/>
        <v>41946.936909722222</v>
      </c>
    </row>
    <row r="3635" spans="1:5" x14ac:dyDescent="0.2">
      <c r="A3635">
        <v>1479517200</v>
      </c>
      <c r="B3635" s="10">
        <f t="shared" si="112"/>
        <v>42693.041666666672</v>
      </c>
      <c r="D3635">
        <v>1475765867</v>
      </c>
      <c r="E3635" s="10">
        <f t="shared" si="113"/>
        <v>42649.623460648145</v>
      </c>
    </row>
    <row r="3636" spans="1:5" x14ac:dyDescent="0.2">
      <c r="A3636">
        <v>1484366340</v>
      </c>
      <c r="B3636" s="10">
        <f t="shared" si="112"/>
        <v>42749.165972222225</v>
      </c>
      <c r="D3636">
        <v>1480219174</v>
      </c>
      <c r="E3636" s="10">
        <f t="shared" si="113"/>
        <v>42701.166365740741</v>
      </c>
    </row>
    <row r="3637" spans="1:5" x14ac:dyDescent="0.2">
      <c r="A3637">
        <v>1461186676</v>
      </c>
      <c r="B3637" s="10">
        <f t="shared" si="112"/>
        <v>42480.88282407407</v>
      </c>
      <c r="D3637">
        <v>1458594676</v>
      </c>
      <c r="E3637" s="10">
        <f t="shared" si="113"/>
        <v>42450.88282407407</v>
      </c>
    </row>
    <row r="3638" spans="1:5" x14ac:dyDescent="0.2">
      <c r="A3638">
        <v>1442248829</v>
      </c>
      <c r="B3638" s="10">
        <f t="shared" si="112"/>
        <v>42261.694780092592</v>
      </c>
      <c r="D3638">
        <v>1439224829</v>
      </c>
      <c r="E3638" s="10">
        <f t="shared" si="113"/>
        <v>42226.694780092592</v>
      </c>
    </row>
    <row r="3639" spans="1:5" x14ac:dyDescent="0.2">
      <c r="A3639">
        <v>1420130935</v>
      </c>
      <c r="B3639" s="10">
        <f t="shared" si="112"/>
        <v>42005.700636574074</v>
      </c>
      <c r="D3639">
        <v>1417538935</v>
      </c>
      <c r="E3639" s="10">
        <f t="shared" si="113"/>
        <v>41975.700636574074</v>
      </c>
    </row>
    <row r="3640" spans="1:5" x14ac:dyDescent="0.2">
      <c r="A3640">
        <v>1429456132</v>
      </c>
      <c r="B3640" s="10">
        <f t="shared" si="112"/>
        <v>42113.631157407406</v>
      </c>
      <c r="D3640">
        <v>1424275732</v>
      </c>
      <c r="E3640" s="10">
        <f t="shared" si="113"/>
        <v>42053.672824074078</v>
      </c>
    </row>
    <row r="3641" spans="1:5" x14ac:dyDescent="0.2">
      <c r="A3641">
        <v>1475853060</v>
      </c>
      <c r="B3641" s="10">
        <f t="shared" si="112"/>
        <v>42650.632638888885</v>
      </c>
      <c r="D3641">
        <v>1470672906</v>
      </c>
      <c r="E3641" s="10">
        <f t="shared" si="113"/>
        <v>42590.677152777775</v>
      </c>
    </row>
    <row r="3642" spans="1:5" x14ac:dyDescent="0.2">
      <c r="A3642">
        <v>1431283530</v>
      </c>
      <c r="B3642" s="10">
        <f t="shared" si="112"/>
        <v>42134.781597222223</v>
      </c>
      <c r="D3642">
        <v>1428691530</v>
      </c>
      <c r="E3642" s="10">
        <f t="shared" si="113"/>
        <v>42104.781597222223</v>
      </c>
    </row>
    <row r="3643" spans="1:5" x14ac:dyDescent="0.2">
      <c r="A3643">
        <v>1412485200</v>
      </c>
      <c r="B3643" s="10">
        <f t="shared" si="112"/>
        <v>41917.208333333336</v>
      </c>
      <c r="D3643">
        <v>1410966179</v>
      </c>
      <c r="E3643" s="10">
        <f t="shared" si="113"/>
        <v>41899.627071759256</v>
      </c>
    </row>
    <row r="3644" spans="1:5" x14ac:dyDescent="0.2">
      <c r="A3644">
        <v>1448902800</v>
      </c>
      <c r="B3644" s="10">
        <f t="shared" si="112"/>
        <v>42338.708333333328</v>
      </c>
      <c r="D3644">
        <v>1445369727</v>
      </c>
      <c r="E3644" s="10">
        <f t="shared" si="113"/>
        <v>42297.816284722227</v>
      </c>
    </row>
    <row r="3645" spans="1:5" x14ac:dyDescent="0.2">
      <c r="A3645">
        <v>1447734439</v>
      </c>
      <c r="B3645" s="10">
        <f t="shared" si="112"/>
        <v>42325.185636574075</v>
      </c>
      <c r="D3645">
        <v>1444274839</v>
      </c>
      <c r="E3645" s="10">
        <f t="shared" si="113"/>
        <v>42285.143969907411</v>
      </c>
    </row>
    <row r="3646" spans="1:5" x14ac:dyDescent="0.2">
      <c r="A3646">
        <v>1457413140</v>
      </c>
      <c r="B3646" s="10">
        <f t="shared" si="112"/>
        <v>42437.207638888889</v>
      </c>
      <c r="D3646">
        <v>1454996887</v>
      </c>
      <c r="E3646" s="10">
        <f t="shared" si="113"/>
        <v>42409.241747685184</v>
      </c>
    </row>
    <row r="3647" spans="1:5" x14ac:dyDescent="0.2">
      <c r="A3647">
        <v>1479773838</v>
      </c>
      <c r="B3647" s="10">
        <f t="shared" si="112"/>
        <v>42696.012013888889</v>
      </c>
      <c r="D3647">
        <v>1477178238</v>
      </c>
      <c r="E3647" s="10">
        <f t="shared" si="113"/>
        <v>42665.970347222217</v>
      </c>
    </row>
    <row r="3648" spans="1:5" x14ac:dyDescent="0.2">
      <c r="A3648">
        <v>1434497400</v>
      </c>
      <c r="B3648" s="10">
        <f t="shared" si="112"/>
        <v>42171.979166666672</v>
      </c>
      <c r="D3648">
        <v>1431770802</v>
      </c>
      <c r="E3648" s="10">
        <f t="shared" si="113"/>
        <v>42140.421319444446</v>
      </c>
    </row>
    <row r="3649" spans="1:5" x14ac:dyDescent="0.2">
      <c r="A3649">
        <v>1475258327</v>
      </c>
      <c r="B3649" s="10">
        <f t="shared" si="112"/>
        <v>42643.749155092592</v>
      </c>
      <c r="D3649">
        <v>1471370327</v>
      </c>
      <c r="E3649" s="10">
        <f t="shared" si="113"/>
        <v>42598.749155092592</v>
      </c>
    </row>
    <row r="3650" spans="1:5" x14ac:dyDescent="0.2">
      <c r="A3650">
        <v>1412492445</v>
      </c>
      <c r="B3650" s="10">
        <f t="shared" si="112"/>
        <v>41917.292187500003</v>
      </c>
      <c r="D3650">
        <v>1409900445</v>
      </c>
      <c r="E3650" s="10">
        <f t="shared" si="113"/>
        <v>41887.292187500003</v>
      </c>
    </row>
    <row r="3651" spans="1:5" x14ac:dyDescent="0.2">
      <c r="A3651">
        <v>1402938394</v>
      </c>
      <c r="B3651" s="10">
        <f t="shared" ref="B3651:B3714" si="114">(A3651/86400)+25569</f>
        <v>41806.712893518517</v>
      </c>
      <c r="D3651">
        <v>1400691994</v>
      </c>
      <c r="E3651" s="10">
        <f t="shared" ref="E3651:E3714" si="115">(D3651/86400) + 25569</f>
        <v>41780.712893518517</v>
      </c>
    </row>
    <row r="3652" spans="1:5" x14ac:dyDescent="0.2">
      <c r="A3652">
        <v>1454412584</v>
      </c>
      <c r="B3652" s="10">
        <f t="shared" si="114"/>
        <v>42402.478981481487</v>
      </c>
      <c r="D3652">
        <v>1452598184</v>
      </c>
      <c r="E3652" s="10">
        <f t="shared" si="115"/>
        <v>42381.478981481487</v>
      </c>
    </row>
    <row r="3653" spans="1:5" x14ac:dyDescent="0.2">
      <c r="A3653">
        <v>1407686340</v>
      </c>
      <c r="B3653" s="10">
        <f t="shared" si="114"/>
        <v>41861.665972222225</v>
      </c>
      <c r="D3653">
        <v>1404833442</v>
      </c>
      <c r="E3653" s="10">
        <f t="shared" si="115"/>
        <v>41828.646319444444</v>
      </c>
    </row>
    <row r="3654" spans="1:5" x14ac:dyDescent="0.2">
      <c r="A3654">
        <v>1472097540</v>
      </c>
      <c r="B3654" s="10">
        <f t="shared" si="114"/>
        <v>42607.165972222225</v>
      </c>
      <c r="D3654">
        <v>1471188502</v>
      </c>
      <c r="E3654" s="10">
        <f t="shared" si="115"/>
        <v>42596.644699074073</v>
      </c>
    </row>
    <row r="3655" spans="1:5" x14ac:dyDescent="0.2">
      <c r="A3655">
        <v>1438764207</v>
      </c>
      <c r="B3655" s="10">
        <f t="shared" si="114"/>
        <v>42221.363506944443</v>
      </c>
      <c r="D3655">
        <v>1436172207</v>
      </c>
      <c r="E3655" s="10">
        <f t="shared" si="115"/>
        <v>42191.363506944443</v>
      </c>
    </row>
    <row r="3656" spans="1:5" x14ac:dyDescent="0.2">
      <c r="A3656">
        <v>1459702800</v>
      </c>
      <c r="B3656" s="10">
        <f t="shared" si="114"/>
        <v>42463.708333333328</v>
      </c>
      <c r="D3656">
        <v>1457690386</v>
      </c>
      <c r="E3656" s="10">
        <f t="shared" si="115"/>
        <v>42440.416504629626</v>
      </c>
    </row>
    <row r="3657" spans="1:5" x14ac:dyDescent="0.2">
      <c r="A3657">
        <v>1437202740</v>
      </c>
      <c r="B3657" s="10">
        <f t="shared" si="114"/>
        <v>42203.290972222225</v>
      </c>
      <c r="D3657">
        <v>1434654998</v>
      </c>
      <c r="E3657" s="10">
        <f t="shared" si="115"/>
        <v>42173.803217592591</v>
      </c>
    </row>
    <row r="3658" spans="1:5" x14ac:dyDescent="0.2">
      <c r="A3658">
        <v>1485989940</v>
      </c>
      <c r="B3658" s="10">
        <f t="shared" si="114"/>
        <v>42767.957638888889</v>
      </c>
      <c r="D3658">
        <v>1483393836</v>
      </c>
      <c r="E3658" s="10">
        <f t="shared" si="115"/>
        <v>42737.910138888888</v>
      </c>
    </row>
    <row r="3659" spans="1:5" x14ac:dyDescent="0.2">
      <c r="A3659">
        <v>1464817320</v>
      </c>
      <c r="B3659" s="10">
        <f t="shared" si="114"/>
        <v>42522.904166666667</v>
      </c>
      <c r="D3659">
        <v>1462806419</v>
      </c>
      <c r="E3659" s="10">
        <f t="shared" si="115"/>
        <v>42499.629849537036</v>
      </c>
    </row>
    <row r="3660" spans="1:5" x14ac:dyDescent="0.2">
      <c r="A3660">
        <v>1404273540</v>
      </c>
      <c r="B3660" s="10">
        <f t="shared" si="114"/>
        <v>41822.165972222225</v>
      </c>
      <c r="D3660">
        <v>1400272580</v>
      </c>
      <c r="E3660" s="10">
        <f t="shared" si="115"/>
        <v>41775.858564814815</v>
      </c>
    </row>
    <row r="3661" spans="1:5" x14ac:dyDescent="0.2">
      <c r="A3661">
        <v>1426775940</v>
      </c>
      <c r="B3661" s="10">
        <f t="shared" si="114"/>
        <v>42082.610416666663</v>
      </c>
      <c r="D3661">
        <v>1424414350</v>
      </c>
      <c r="E3661" s="10">
        <f t="shared" si="115"/>
        <v>42055.277199074073</v>
      </c>
    </row>
    <row r="3662" spans="1:5" x14ac:dyDescent="0.2">
      <c r="A3662">
        <v>1419368925</v>
      </c>
      <c r="B3662" s="10">
        <f t="shared" si="114"/>
        <v>41996.881076388891</v>
      </c>
      <c r="D3662">
        <v>1417208925</v>
      </c>
      <c r="E3662" s="10">
        <f t="shared" si="115"/>
        <v>41971.881076388891</v>
      </c>
    </row>
    <row r="3663" spans="1:5" x14ac:dyDescent="0.2">
      <c r="A3663">
        <v>1460260800</v>
      </c>
      <c r="B3663" s="10">
        <f t="shared" si="114"/>
        <v>42470.166666666672</v>
      </c>
      <c r="D3663">
        <v>1458336672</v>
      </c>
      <c r="E3663" s="10">
        <f t="shared" si="115"/>
        <v>42447.896666666667</v>
      </c>
    </row>
    <row r="3664" spans="1:5" x14ac:dyDescent="0.2">
      <c r="A3664">
        <v>1427775414</v>
      </c>
      <c r="B3664" s="10">
        <f t="shared" si="114"/>
        <v>42094.178402777776</v>
      </c>
      <c r="D3664">
        <v>1425187014</v>
      </c>
      <c r="E3664" s="10">
        <f t="shared" si="115"/>
        <v>42064.220069444447</v>
      </c>
    </row>
    <row r="3665" spans="1:5" x14ac:dyDescent="0.2">
      <c r="A3665">
        <v>1482321030</v>
      </c>
      <c r="B3665" s="10">
        <f t="shared" si="114"/>
        <v>42725.493402777778</v>
      </c>
      <c r="D3665">
        <v>1477133430</v>
      </c>
      <c r="E3665" s="10">
        <f t="shared" si="115"/>
        <v>42665.451736111107</v>
      </c>
    </row>
    <row r="3666" spans="1:5" x14ac:dyDescent="0.2">
      <c r="A3666">
        <v>1466056689</v>
      </c>
      <c r="B3666" s="10">
        <f t="shared" si="114"/>
        <v>42537.248715277776</v>
      </c>
      <c r="D3666">
        <v>1464847089</v>
      </c>
      <c r="E3666" s="10">
        <f t="shared" si="115"/>
        <v>42523.248715277776</v>
      </c>
    </row>
    <row r="3667" spans="1:5" x14ac:dyDescent="0.2">
      <c r="A3667">
        <v>1446062040</v>
      </c>
      <c r="B3667" s="10">
        <f t="shared" si="114"/>
        <v>42305.829166666663</v>
      </c>
      <c r="D3667">
        <v>1445109822</v>
      </c>
      <c r="E3667" s="10">
        <f t="shared" si="115"/>
        <v>42294.808124999996</v>
      </c>
    </row>
    <row r="3668" spans="1:5" x14ac:dyDescent="0.2">
      <c r="A3668">
        <v>1406185200</v>
      </c>
      <c r="B3668" s="10">
        <f t="shared" si="114"/>
        <v>41844.291666666664</v>
      </c>
      <c r="D3668">
        <v>1404337382</v>
      </c>
      <c r="E3668" s="10">
        <f t="shared" si="115"/>
        <v>41822.90488425926</v>
      </c>
    </row>
    <row r="3669" spans="1:5" x14ac:dyDescent="0.2">
      <c r="A3669">
        <v>1437261419</v>
      </c>
      <c r="B3669" s="10">
        <f t="shared" si="114"/>
        <v>42203.970127314809</v>
      </c>
      <c r="D3669">
        <v>1434669419</v>
      </c>
      <c r="E3669" s="10">
        <f t="shared" si="115"/>
        <v>42173.970127314809</v>
      </c>
    </row>
    <row r="3670" spans="1:5" x14ac:dyDescent="0.2">
      <c r="A3670">
        <v>1437676380</v>
      </c>
      <c r="B3670" s="10">
        <f t="shared" si="114"/>
        <v>42208.772916666669</v>
      </c>
      <c r="D3670">
        <v>1435670452</v>
      </c>
      <c r="E3670" s="10">
        <f t="shared" si="115"/>
        <v>42185.556157407409</v>
      </c>
    </row>
    <row r="3671" spans="1:5" x14ac:dyDescent="0.2">
      <c r="A3671">
        <v>1434039137</v>
      </c>
      <c r="B3671" s="10">
        <f t="shared" si="114"/>
        <v>42166.675196759257</v>
      </c>
      <c r="D3671">
        <v>1431447137</v>
      </c>
      <c r="E3671" s="10">
        <f t="shared" si="115"/>
        <v>42136.675196759257</v>
      </c>
    </row>
    <row r="3672" spans="1:5" x14ac:dyDescent="0.2">
      <c r="A3672">
        <v>1433113200</v>
      </c>
      <c r="B3672" s="10">
        <f t="shared" si="114"/>
        <v>42155.958333333328</v>
      </c>
      <c r="D3672">
        <v>1431951611</v>
      </c>
      <c r="E3672" s="10">
        <f t="shared" si="115"/>
        <v>42142.514016203699</v>
      </c>
    </row>
    <row r="3673" spans="1:5" x14ac:dyDescent="0.2">
      <c r="A3673">
        <v>1405915140</v>
      </c>
      <c r="B3673" s="10">
        <f t="shared" si="114"/>
        <v>41841.165972222225</v>
      </c>
      <c r="D3673">
        <v>1404140667</v>
      </c>
      <c r="E3673" s="10">
        <f t="shared" si="115"/>
        <v>41820.62809027778</v>
      </c>
    </row>
    <row r="3674" spans="1:5" x14ac:dyDescent="0.2">
      <c r="A3674">
        <v>1411771384</v>
      </c>
      <c r="B3674" s="10">
        <f t="shared" si="114"/>
        <v>41908.946574074071</v>
      </c>
      <c r="D3674">
        <v>1409179384</v>
      </c>
      <c r="E3674" s="10">
        <f t="shared" si="115"/>
        <v>41878.946574074071</v>
      </c>
    </row>
    <row r="3675" spans="1:5" x14ac:dyDescent="0.2">
      <c r="A3675">
        <v>1415191920</v>
      </c>
      <c r="B3675" s="10">
        <f t="shared" si="114"/>
        <v>41948.536111111112</v>
      </c>
      <c r="D3675">
        <v>1412233497</v>
      </c>
      <c r="E3675" s="10">
        <f t="shared" si="115"/>
        <v>41914.295104166667</v>
      </c>
    </row>
    <row r="3676" spans="1:5" x14ac:dyDescent="0.2">
      <c r="A3676">
        <v>1472936229</v>
      </c>
      <c r="B3676" s="10">
        <f t="shared" si="114"/>
        <v>42616.873020833329</v>
      </c>
      <c r="D3676">
        <v>1467752229</v>
      </c>
      <c r="E3676" s="10">
        <f t="shared" si="115"/>
        <v>42556.873020833329</v>
      </c>
    </row>
    <row r="3677" spans="1:5" x14ac:dyDescent="0.2">
      <c r="A3677">
        <v>1463353200</v>
      </c>
      <c r="B3677" s="10">
        <f t="shared" si="114"/>
        <v>42505.958333333328</v>
      </c>
      <c r="D3677">
        <v>1462285182</v>
      </c>
      <c r="E3677" s="10">
        <f t="shared" si="115"/>
        <v>42493.597013888888</v>
      </c>
    </row>
    <row r="3678" spans="1:5" x14ac:dyDescent="0.2">
      <c r="A3678">
        <v>1410550484</v>
      </c>
      <c r="B3678" s="10">
        <f t="shared" si="114"/>
        <v>41894.815787037034</v>
      </c>
      <c r="D3678">
        <v>1408995284</v>
      </c>
      <c r="E3678" s="10">
        <f t="shared" si="115"/>
        <v>41876.815787037034</v>
      </c>
    </row>
    <row r="3679" spans="1:5" x14ac:dyDescent="0.2">
      <c r="A3679">
        <v>1404359940</v>
      </c>
      <c r="B3679" s="10">
        <f t="shared" si="114"/>
        <v>41823.165972222225</v>
      </c>
      <c r="D3679">
        <v>1402580818</v>
      </c>
      <c r="E3679" s="10">
        <f t="shared" si="115"/>
        <v>41802.574282407411</v>
      </c>
    </row>
    <row r="3680" spans="1:5" x14ac:dyDescent="0.2">
      <c r="A3680">
        <v>1433076298</v>
      </c>
      <c r="B3680" s="10">
        <f t="shared" si="114"/>
        <v>42155.531226851846</v>
      </c>
      <c r="D3680">
        <v>1430052298</v>
      </c>
      <c r="E3680" s="10">
        <f t="shared" si="115"/>
        <v>42120.531226851846</v>
      </c>
    </row>
    <row r="3681" spans="1:5" x14ac:dyDescent="0.2">
      <c r="A3681">
        <v>1404190740</v>
      </c>
      <c r="B3681" s="10">
        <f t="shared" si="114"/>
        <v>41821.207638888889</v>
      </c>
      <c r="D3681">
        <v>1401214581</v>
      </c>
      <c r="E3681" s="10">
        <f t="shared" si="115"/>
        <v>41786.761354166665</v>
      </c>
    </row>
    <row r="3682" spans="1:5" x14ac:dyDescent="0.2">
      <c r="A3682">
        <v>1475664834</v>
      </c>
      <c r="B3682" s="10">
        <f t="shared" si="114"/>
        <v>42648.454097222224</v>
      </c>
      <c r="D3682">
        <v>1473850434</v>
      </c>
      <c r="E3682" s="10">
        <f t="shared" si="115"/>
        <v>42627.454097222224</v>
      </c>
    </row>
    <row r="3683" spans="1:5" x14ac:dyDescent="0.2">
      <c r="A3683">
        <v>1452872290</v>
      </c>
      <c r="B3683" s="10">
        <f t="shared" si="114"/>
        <v>42384.651504629626</v>
      </c>
      <c r="D3683">
        <v>1452008290</v>
      </c>
      <c r="E3683" s="10">
        <f t="shared" si="115"/>
        <v>42374.651504629626</v>
      </c>
    </row>
    <row r="3684" spans="1:5" x14ac:dyDescent="0.2">
      <c r="A3684">
        <v>1402901940</v>
      </c>
      <c r="B3684" s="10">
        <f t="shared" si="114"/>
        <v>41806.290972222225</v>
      </c>
      <c r="D3684">
        <v>1399998418</v>
      </c>
      <c r="E3684" s="10">
        <f t="shared" si="115"/>
        <v>41772.685393518521</v>
      </c>
    </row>
    <row r="3685" spans="1:5" x14ac:dyDescent="0.2">
      <c r="A3685">
        <v>1476931696</v>
      </c>
      <c r="B3685" s="10">
        <f t="shared" si="114"/>
        <v>42663.116851851853</v>
      </c>
      <c r="D3685">
        <v>1474339696</v>
      </c>
      <c r="E3685" s="10">
        <f t="shared" si="115"/>
        <v>42633.116851851853</v>
      </c>
    </row>
    <row r="3686" spans="1:5" x14ac:dyDescent="0.2">
      <c r="A3686">
        <v>1441167586</v>
      </c>
      <c r="B3686" s="10">
        <f t="shared" si="114"/>
        <v>42249.180393518516</v>
      </c>
      <c r="D3686">
        <v>1438575586</v>
      </c>
      <c r="E3686" s="10">
        <f t="shared" si="115"/>
        <v>42219.180393518516</v>
      </c>
    </row>
    <row r="3687" spans="1:5" x14ac:dyDescent="0.2">
      <c r="A3687">
        <v>1400533200</v>
      </c>
      <c r="B3687" s="10">
        <f t="shared" si="114"/>
        <v>41778.875</v>
      </c>
      <c r="D3687">
        <v>1398348859</v>
      </c>
      <c r="E3687" s="10">
        <f t="shared" si="115"/>
        <v>41753.593275462961</v>
      </c>
    </row>
    <row r="3688" spans="1:5" x14ac:dyDescent="0.2">
      <c r="A3688">
        <v>1440820740</v>
      </c>
      <c r="B3688" s="10">
        <f t="shared" si="114"/>
        <v>42245.165972222225</v>
      </c>
      <c r="D3688">
        <v>1439567660</v>
      </c>
      <c r="E3688" s="10">
        <f t="shared" si="115"/>
        <v>42230.662731481483</v>
      </c>
    </row>
    <row r="3689" spans="1:5" x14ac:dyDescent="0.2">
      <c r="A3689">
        <v>1403846055</v>
      </c>
      <c r="B3689" s="10">
        <f t="shared" si="114"/>
        <v>41817.218229166669</v>
      </c>
      <c r="D3689">
        <v>1401254055</v>
      </c>
      <c r="E3689" s="10">
        <f t="shared" si="115"/>
        <v>41787.218229166669</v>
      </c>
    </row>
    <row r="3690" spans="1:5" x14ac:dyDescent="0.2">
      <c r="A3690">
        <v>1407524004</v>
      </c>
      <c r="B3690" s="10">
        <f t="shared" si="114"/>
        <v>41859.787083333329</v>
      </c>
      <c r="D3690">
        <v>1404932004</v>
      </c>
      <c r="E3690" s="10">
        <f t="shared" si="115"/>
        <v>41829.787083333329</v>
      </c>
    </row>
    <row r="3691" spans="1:5" x14ac:dyDescent="0.2">
      <c r="A3691">
        <v>1434925500</v>
      </c>
      <c r="B3691" s="10">
        <f t="shared" si="114"/>
        <v>42176.934027777781</v>
      </c>
      <c r="D3691">
        <v>1432410639</v>
      </c>
      <c r="E3691" s="10">
        <f t="shared" si="115"/>
        <v>42147.826840277776</v>
      </c>
    </row>
    <row r="3692" spans="1:5" x14ac:dyDescent="0.2">
      <c r="A3692">
        <v>1417101683</v>
      </c>
      <c r="B3692" s="10">
        <f t="shared" si="114"/>
        <v>41970.639849537038</v>
      </c>
      <c r="D3692">
        <v>1414506083</v>
      </c>
      <c r="E3692" s="10">
        <f t="shared" si="115"/>
        <v>41940.598182870366</v>
      </c>
    </row>
    <row r="3693" spans="1:5" x14ac:dyDescent="0.2">
      <c r="A3693">
        <v>1425272340</v>
      </c>
      <c r="B3693" s="10">
        <f t="shared" si="114"/>
        <v>42065.207638888889</v>
      </c>
      <c r="D3693">
        <v>1421426929</v>
      </c>
      <c r="E3693" s="10">
        <f t="shared" si="115"/>
        <v>42020.700567129628</v>
      </c>
    </row>
    <row r="3694" spans="1:5" x14ac:dyDescent="0.2">
      <c r="A3694">
        <v>1411084800</v>
      </c>
      <c r="B3694" s="10">
        <f t="shared" si="114"/>
        <v>41901</v>
      </c>
      <c r="D3694">
        <v>1410304179</v>
      </c>
      <c r="E3694" s="10">
        <f t="shared" si="115"/>
        <v>41891.96503472222</v>
      </c>
    </row>
    <row r="3695" spans="1:5" x14ac:dyDescent="0.2">
      <c r="A3695">
        <v>1448922600</v>
      </c>
      <c r="B3695" s="10">
        <f t="shared" si="114"/>
        <v>42338.9375</v>
      </c>
      <c r="D3695">
        <v>1446352529</v>
      </c>
      <c r="E3695" s="10">
        <f t="shared" si="115"/>
        <v>42309.191307870366</v>
      </c>
    </row>
    <row r="3696" spans="1:5" x14ac:dyDescent="0.2">
      <c r="A3696">
        <v>1465178400</v>
      </c>
      <c r="B3696" s="10">
        <f t="shared" si="114"/>
        <v>42527.083333333328</v>
      </c>
      <c r="D3696">
        <v>1461985967</v>
      </c>
      <c r="E3696" s="10">
        <f t="shared" si="115"/>
        <v>42490.133877314816</v>
      </c>
    </row>
    <row r="3697" spans="1:5" x14ac:dyDescent="0.2">
      <c r="A3697">
        <v>1421009610</v>
      </c>
      <c r="B3697" s="10">
        <f t="shared" si="114"/>
        <v>42015.870486111111</v>
      </c>
      <c r="D3697">
        <v>1419281610</v>
      </c>
      <c r="E3697" s="10">
        <f t="shared" si="115"/>
        <v>41995.870486111111</v>
      </c>
    </row>
    <row r="3698" spans="1:5" x14ac:dyDescent="0.2">
      <c r="A3698">
        <v>1423838916</v>
      </c>
      <c r="B3698" s="10">
        <f t="shared" si="114"/>
        <v>42048.617083333331</v>
      </c>
      <c r="D3698">
        <v>1418654916</v>
      </c>
      <c r="E3698" s="10">
        <f t="shared" si="115"/>
        <v>41988.617083333331</v>
      </c>
    </row>
    <row r="3699" spans="1:5" x14ac:dyDescent="0.2">
      <c r="A3699">
        <v>1462878648</v>
      </c>
      <c r="B3699" s="10">
        <f t="shared" si="114"/>
        <v>42500.465833333335</v>
      </c>
      <c r="D3699">
        <v>1461064248</v>
      </c>
      <c r="E3699" s="10">
        <f t="shared" si="115"/>
        <v>42479.465833333335</v>
      </c>
    </row>
    <row r="3700" spans="1:5" x14ac:dyDescent="0.2">
      <c r="A3700">
        <v>1456946487</v>
      </c>
      <c r="B3700" s="10">
        <f t="shared" si="114"/>
        <v>42431.806562500002</v>
      </c>
      <c r="D3700">
        <v>1454354487</v>
      </c>
      <c r="E3700" s="10">
        <f t="shared" si="115"/>
        <v>42401.806562500002</v>
      </c>
    </row>
    <row r="3701" spans="1:5" x14ac:dyDescent="0.2">
      <c r="A3701">
        <v>1413383216</v>
      </c>
      <c r="B3701" s="10">
        <f t="shared" si="114"/>
        <v>41927.602037037039</v>
      </c>
      <c r="D3701">
        <v>1410791216</v>
      </c>
      <c r="E3701" s="10">
        <f t="shared" si="115"/>
        <v>41897.602037037039</v>
      </c>
    </row>
    <row r="3702" spans="1:5" x14ac:dyDescent="0.2">
      <c r="A3702">
        <v>1412092800</v>
      </c>
      <c r="B3702" s="10">
        <f t="shared" si="114"/>
        <v>41912.666666666664</v>
      </c>
      <c r="D3702">
        <v>1409493800</v>
      </c>
      <c r="E3702" s="10">
        <f t="shared" si="115"/>
        <v>41882.585648148146</v>
      </c>
    </row>
    <row r="3703" spans="1:5" x14ac:dyDescent="0.2">
      <c r="A3703">
        <v>1433422793</v>
      </c>
      <c r="B3703" s="10">
        <f t="shared" si="114"/>
        <v>42159.541585648149</v>
      </c>
      <c r="D3703">
        <v>1430830793</v>
      </c>
      <c r="E3703" s="10">
        <f t="shared" si="115"/>
        <v>42129.541585648149</v>
      </c>
    </row>
    <row r="3704" spans="1:5" x14ac:dyDescent="0.2">
      <c r="A3704">
        <v>1468191540</v>
      </c>
      <c r="B3704" s="10">
        <f t="shared" si="114"/>
        <v>42561.957638888889</v>
      </c>
      <c r="D3704">
        <v>1464958484</v>
      </c>
      <c r="E3704" s="10">
        <f t="shared" si="115"/>
        <v>42524.53800925926</v>
      </c>
    </row>
    <row r="3705" spans="1:5" x14ac:dyDescent="0.2">
      <c r="A3705">
        <v>1471071540</v>
      </c>
      <c r="B3705" s="10">
        <f t="shared" si="114"/>
        <v>42595.290972222225</v>
      </c>
      <c r="D3705">
        <v>1467720388</v>
      </c>
      <c r="E3705" s="10">
        <f t="shared" si="115"/>
        <v>42556.504490740743</v>
      </c>
    </row>
    <row r="3706" spans="1:5" x14ac:dyDescent="0.2">
      <c r="A3706">
        <v>1464712394</v>
      </c>
      <c r="B3706" s="10">
        <f t="shared" si="114"/>
        <v>42521.689745370371</v>
      </c>
      <c r="D3706">
        <v>1459528394</v>
      </c>
      <c r="E3706" s="10">
        <f t="shared" si="115"/>
        <v>42461.689745370371</v>
      </c>
    </row>
    <row r="3707" spans="1:5" x14ac:dyDescent="0.2">
      <c r="A3707">
        <v>1403546400</v>
      </c>
      <c r="B3707" s="10">
        <f t="shared" si="114"/>
        <v>41813.75</v>
      </c>
      <c r="D3707">
        <v>1401714114</v>
      </c>
      <c r="E3707" s="10">
        <f t="shared" si="115"/>
        <v>41792.542986111112</v>
      </c>
    </row>
    <row r="3708" spans="1:5" x14ac:dyDescent="0.2">
      <c r="A3708">
        <v>1410558949</v>
      </c>
      <c r="B3708" s="10">
        <f t="shared" si="114"/>
        <v>41894.913761574076</v>
      </c>
      <c r="D3708">
        <v>1409262949</v>
      </c>
      <c r="E3708" s="10">
        <f t="shared" si="115"/>
        <v>41879.913761574076</v>
      </c>
    </row>
    <row r="3709" spans="1:5" x14ac:dyDescent="0.2">
      <c r="A3709">
        <v>1469165160</v>
      </c>
      <c r="B3709" s="10">
        <f t="shared" si="114"/>
        <v>42573.226388888885</v>
      </c>
      <c r="D3709">
        <v>1467335378</v>
      </c>
      <c r="E3709" s="10">
        <f t="shared" si="115"/>
        <v>42552.048356481479</v>
      </c>
    </row>
    <row r="3710" spans="1:5" x14ac:dyDescent="0.2">
      <c r="A3710">
        <v>1404444286</v>
      </c>
      <c r="B3710" s="10">
        <f t="shared" si="114"/>
        <v>41824.142199074078</v>
      </c>
      <c r="D3710">
        <v>1403234686</v>
      </c>
      <c r="E3710" s="10">
        <f t="shared" si="115"/>
        <v>41810.142199074078</v>
      </c>
    </row>
    <row r="3711" spans="1:5" x14ac:dyDescent="0.2">
      <c r="A3711">
        <v>1403715546</v>
      </c>
      <c r="B3711" s="10">
        <f t="shared" si="114"/>
        <v>41815.707708333335</v>
      </c>
      <c r="D3711">
        <v>1401123546</v>
      </c>
      <c r="E3711" s="10">
        <f t="shared" si="115"/>
        <v>41785.707708333335</v>
      </c>
    </row>
    <row r="3712" spans="1:5" x14ac:dyDescent="0.2">
      <c r="A3712">
        <v>1428068988</v>
      </c>
      <c r="B3712" s="10">
        <f t="shared" si="114"/>
        <v>42097.576249999998</v>
      </c>
      <c r="D3712">
        <v>1425908988</v>
      </c>
      <c r="E3712" s="10">
        <f t="shared" si="115"/>
        <v>42072.576249999998</v>
      </c>
    </row>
    <row r="3713" spans="1:5" x14ac:dyDescent="0.2">
      <c r="A3713">
        <v>1402848000</v>
      </c>
      <c r="B3713" s="10">
        <f t="shared" si="114"/>
        <v>41805.666666666664</v>
      </c>
      <c r="D3713">
        <v>1400606573</v>
      </c>
      <c r="E3713" s="10">
        <f t="shared" si="115"/>
        <v>41779.724224537036</v>
      </c>
    </row>
    <row r="3714" spans="1:5" x14ac:dyDescent="0.2">
      <c r="A3714">
        <v>1433055540</v>
      </c>
      <c r="B3714" s="10">
        <f t="shared" si="114"/>
        <v>42155.290972222225</v>
      </c>
      <c r="D3714">
        <v>1431230867</v>
      </c>
      <c r="E3714" s="10">
        <f t="shared" si="115"/>
        <v>42134.172071759254</v>
      </c>
    </row>
    <row r="3715" spans="1:5" x14ac:dyDescent="0.2">
      <c r="A3715">
        <v>1465062166</v>
      </c>
      <c r="B3715" s="10">
        <f t="shared" ref="B3715:B3778" si="116">(A3715/86400)+25569</f>
        <v>42525.738032407404</v>
      </c>
      <c r="D3715">
        <v>1463334166</v>
      </c>
      <c r="E3715" s="10">
        <f t="shared" ref="E3715:E3778" si="117">(D3715/86400) + 25569</f>
        <v>42505.738032407404</v>
      </c>
    </row>
    <row r="3716" spans="1:5" x14ac:dyDescent="0.2">
      <c r="A3716">
        <v>1432612740</v>
      </c>
      <c r="B3716" s="10">
        <f t="shared" si="116"/>
        <v>42150.165972222225</v>
      </c>
      <c r="D3716">
        <v>1429881667</v>
      </c>
      <c r="E3716" s="10">
        <f t="shared" si="117"/>
        <v>42118.556331018517</v>
      </c>
    </row>
    <row r="3717" spans="1:5" x14ac:dyDescent="0.2">
      <c r="A3717">
        <v>1427806320</v>
      </c>
      <c r="B3717" s="10">
        <f t="shared" si="116"/>
        <v>42094.536111111112</v>
      </c>
      <c r="D3717">
        <v>1422834819</v>
      </c>
      <c r="E3717" s="10">
        <f t="shared" si="117"/>
        <v>42036.995590277773</v>
      </c>
    </row>
    <row r="3718" spans="1:5" x14ac:dyDescent="0.2">
      <c r="A3718">
        <v>1453411109</v>
      </c>
      <c r="B3718" s="10">
        <f t="shared" si="116"/>
        <v>42390.887835648144</v>
      </c>
      <c r="D3718">
        <v>1450819109</v>
      </c>
      <c r="E3718" s="10">
        <f t="shared" si="117"/>
        <v>42360.887835648144</v>
      </c>
    </row>
    <row r="3719" spans="1:5" x14ac:dyDescent="0.2">
      <c r="A3719">
        <v>1431204449</v>
      </c>
      <c r="B3719" s="10">
        <f t="shared" si="116"/>
        <v>42133.866307870368</v>
      </c>
      <c r="D3719">
        <v>1428526049</v>
      </c>
      <c r="E3719" s="10">
        <f t="shared" si="117"/>
        <v>42102.866307870368</v>
      </c>
    </row>
    <row r="3720" spans="1:5" x14ac:dyDescent="0.2">
      <c r="A3720">
        <v>1425057075</v>
      </c>
      <c r="B3720" s="10">
        <f t="shared" si="116"/>
        <v>42062.716145833328</v>
      </c>
      <c r="D3720">
        <v>1422465075</v>
      </c>
      <c r="E3720" s="10">
        <f t="shared" si="117"/>
        <v>42032.716145833328</v>
      </c>
    </row>
    <row r="3721" spans="1:5" x14ac:dyDescent="0.2">
      <c r="A3721">
        <v>1434994266</v>
      </c>
      <c r="B3721" s="10">
        <f t="shared" si="116"/>
        <v>42177.729930555557</v>
      </c>
      <c r="D3721">
        <v>1432402266</v>
      </c>
      <c r="E3721" s="10">
        <f t="shared" si="117"/>
        <v>42147.729930555557</v>
      </c>
    </row>
    <row r="3722" spans="1:5" x14ac:dyDescent="0.2">
      <c r="A3722">
        <v>1435881006</v>
      </c>
      <c r="B3722" s="10">
        <f t="shared" si="116"/>
        <v>42187.993125000001</v>
      </c>
      <c r="D3722">
        <v>1433980206</v>
      </c>
      <c r="E3722" s="10">
        <f t="shared" si="117"/>
        <v>42165.993125000001</v>
      </c>
    </row>
    <row r="3723" spans="1:5" x14ac:dyDescent="0.2">
      <c r="A3723">
        <v>1415230084</v>
      </c>
      <c r="B3723" s="10">
        <f t="shared" si="116"/>
        <v>41948.977824074071</v>
      </c>
      <c r="D3723">
        <v>1413412084</v>
      </c>
      <c r="E3723" s="10">
        <f t="shared" si="117"/>
        <v>41927.936157407406</v>
      </c>
    </row>
    <row r="3724" spans="1:5" x14ac:dyDescent="0.2">
      <c r="A3724">
        <v>1455231540</v>
      </c>
      <c r="B3724" s="10">
        <f t="shared" si="116"/>
        <v>42411.957638888889</v>
      </c>
      <c r="D3724">
        <v>1452614847</v>
      </c>
      <c r="E3724" s="10">
        <f t="shared" si="117"/>
        <v>42381.671840277777</v>
      </c>
    </row>
    <row r="3725" spans="1:5" x14ac:dyDescent="0.2">
      <c r="A3725">
        <v>1417374262</v>
      </c>
      <c r="B3725" s="10">
        <f t="shared" si="116"/>
        <v>41973.794699074075</v>
      </c>
      <c r="D3725">
        <v>1414778662</v>
      </c>
      <c r="E3725" s="10">
        <f t="shared" si="117"/>
        <v>41943.753032407403</v>
      </c>
    </row>
    <row r="3726" spans="1:5" x14ac:dyDescent="0.2">
      <c r="A3726">
        <v>1462402800</v>
      </c>
      <c r="B3726" s="10">
        <f t="shared" si="116"/>
        <v>42494.958333333328</v>
      </c>
      <c r="D3726">
        <v>1459856860</v>
      </c>
      <c r="E3726" s="10">
        <f t="shared" si="117"/>
        <v>42465.491435185184</v>
      </c>
    </row>
    <row r="3727" spans="1:5" x14ac:dyDescent="0.2">
      <c r="A3727">
        <v>1455831000</v>
      </c>
      <c r="B3727" s="10">
        <f t="shared" si="116"/>
        <v>42418.895833333328</v>
      </c>
      <c r="D3727">
        <v>1454366467</v>
      </c>
      <c r="E3727" s="10">
        <f t="shared" si="117"/>
        <v>42401.945219907408</v>
      </c>
    </row>
    <row r="3728" spans="1:5" x14ac:dyDescent="0.2">
      <c r="A3728">
        <v>1461963600</v>
      </c>
      <c r="B3728" s="10">
        <f t="shared" si="116"/>
        <v>42489.875</v>
      </c>
      <c r="D3728">
        <v>1459567371</v>
      </c>
      <c r="E3728" s="10">
        <f t="shared" si="117"/>
        <v>42462.140868055554</v>
      </c>
    </row>
    <row r="3729" spans="1:5" x14ac:dyDescent="0.2">
      <c r="A3729">
        <v>1476939300</v>
      </c>
      <c r="B3729" s="10">
        <f t="shared" si="116"/>
        <v>42663.204861111109</v>
      </c>
      <c r="D3729">
        <v>1474273294</v>
      </c>
      <c r="E3729" s="10">
        <f t="shared" si="117"/>
        <v>42632.348310185189</v>
      </c>
    </row>
    <row r="3730" spans="1:5" x14ac:dyDescent="0.2">
      <c r="A3730">
        <v>1439957176</v>
      </c>
      <c r="B3730" s="10">
        <f t="shared" si="116"/>
        <v>42235.171018518522</v>
      </c>
      <c r="D3730">
        <v>1437365176</v>
      </c>
      <c r="E3730" s="10">
        <f t="shared" si="117"/>
        <v>42205.171018518522</v>
      </c>
    </row>
    <row r="3731" spans="1:5" x14ac:dyDescent="0.2">
      <c r="A3731">
        <v>1427082912</v>
      </c>
      <c r="B3731" s="10">
        <f t="shared" si="116"/>
        <v>42086.16333333333</v>
      </c>
      <c r="D3731">
        <v>1423198512</v>
      </c>
      <c r="E3731" s="10">
        <f t="shared" si="117"/>
        <v>42041.205000000002</v>
      </c>
    </row>
    <row r="3732" spans="1:5" x14ac:dyDescent="0.2">
      <c r="A3732">
        <v>1439828159</v>
      </c>
      <c r="B3732" s="10">
        <f t="shared" si="116"/>
        <v>42233.677766203706</v>
      </c>
      <c r="D3732">
        <v>1437236159</v>
      </c>
      <c r="E3732" s="10">
        <f t="shared" si="117"/>
        <v>42203.677766203706</v>
      </c>
    </row>
    <row r="3733" spans="1:5" x14ac:dyDescent="0.2">
      <c r="A3733">
        <v>1420860180</v>
      </c>
      <c r="B3733" s="10">
        <f t="shared" si="116"/>
        <v>42014.140972222223</v>
      </c>
      <c r="D3733">
        <v>1418234646</v>
      </c>
      <c r="E3733" s="10">
        <f t="shared" si="117"/>
        <v>41983.752847222218</v>
      </c>
    </row>
    <row r="3734" spans="1:5" x14ac:dyDescent="0.2">
      <c r="A3734">
        <v>1422100800</v>
      </c>
      <c r="B3734" s="10">
        <f t="shared" si="116"/>
        <v>42028.5</v>
      </c>
      <c r="D3734">
        <v>1416932133</v>
      </c>
      <c r="E3734" s="10">
        <f t="shared" si="117"/>
        <v>41968.677465277782</v>
      </c>
    </row>
    <row r="3735" spans="1:5" x14ac:dyDescent="0.2">
      <c r="A3735">
        <v>1429396200</v>
      </c>
      <c r="B3735" s="10">
        <f t="shared" si="116"/>
        <v>42112.9375</v>
      </c>
      <c r="D3735">
        <v>1428539708</v>
      </c>
      <c r="E3735" s="10">
        <f t="shared" si="117"/>
        <v>42103.024398148147</v>
      </c>
    </row>
    <row r="3736" spans="1:5" x14ac:dyDescent="0.2">
      <c r="A3736">
        <v>1432589896</v>
      </c>
      <c r="B3736" s="10">
        <f t="shared" si="116"/>
        <v>42149.901574074072</v>
      </c>
      <c r="D3736">
        <v>1427405896</v>
      </c>
      <c r="E3736" s="10">
        <f t="shared" si="117"/>
        <v>42089.901574074072</v>
      </c>
    </row>
    <row r="3737" spans="1:5" x14ac:dyDescent="0.2">
      <c r="A3737">
        <v>1432831089</v>
      </c>
      <c r="B3737" s="10">
        <f t="shared" si="116"/>
        <v>42152.693159722221</v>
      </c>
      <c r="D3737">
        <v>1430239089</v>
      </c>
      <c r="E3737" s="10">
        <f t="shared" si="117"/>
        <v>42122.693159722221</v>
      </c>
    </row>
    <row r="3738" spans="1:5" x14ac:dyDescent="0.2">
      <c r="A3738">
        <v>1427133600</v>
      </c>
      <c r="B3738" s="10">
        <f t="shared" si="116"/>
        <v>42086.75</v>
      </c>
      <c r="D3738">
        <v>1423847093</v>
      </c>
      <c r="E3738" s="10">
        <f t="shared" si="117"/>
        <v>42048.711724537032</v>
      </c>
    </row>
    <row r="3739" spans="1:5" x14ac:dyDescent="0.2">
      <c r="A3739">
        <v>1447311540</v>
      </c>
      <c r="B3739" s="10">
        <f t="shared" si="116"/>
        <v>42320.290972222225</v>
      </c>
      <c r="D3739">
        <v>1445358903</v>
      </c>
      <c r="E3739" s="10">
        <f t="shared" si="117"/>
        <v>42297.691006944442</v>
      </c>
    </row>
    <row r="3740" spans="1:5" x14ac:dyDescent="0.2">
      <c r="A3740">
        <v>1405461600</v>
      </c>
      <c r="B3740" s="10">
        <f t="shared" si="116"/>
        <v>41835.916666666664</v>
      </c>
      <c r="D3740">
        <v>1403562705</v>
      </c>
      <c r="E3740" s="10">
        <f t="shared" si="117"/>
        <v>41813.938715277778</v>
      </c>
    </row>
    <row r="3741" spans="1:5" x14ac:dyDescent="0.2">
      <c r="A3741">
        <v>1468752468</v>
      </c>
      <c r="B3741" s="10">
        <f t="shared" si="116"/>
        <v>42568.449861111112</v>
      </c>
      <c r="D3741">
        <v>1467024468</v>
      </c>
      <c r="E3741" s="10">
        <f t="shared" si="117"/>
        <v>42548.449861111112</v>
      </c>
    </row>
    <row r="3742" spans="1:5" x14ac:dyDescent="0.2">
      <c r="A3742">
        <v>1407808438</v>
      </c>
      <c r="B3742" s="10">
        <f t="shared" si="116"/>
        <v>41863.079143518517</v>
      </c>
      <c r="D3742">
        <v>1405217355</v>
      </c>
      <c r="E3742" s="10">
        <f t="shared" si="117"/>
        <v>41833.089756944442</v>
      </c>
    </row>
    <row r="3743" spans="1:5" x14ac:dyDescent="0.2">
      <c r="A3743">
        <v>1450389950</v>
      </c>
      <c r="B3743" s="10">
        <f t="shared" si="116"/>
        <v>42355.920717592591</v>
      </c>
      <c r="D3743">
        <v>1447797950</v>
      </c>
      <c r="E3743" s="10">
        <f t="shared" si="117"/>
        <v>42325.920717592591</v>
      </c>
    </row>
    <row r="3744" spans="1:5" x14ac:dyDescent="0.2">
      <c r="A3744">
        <v>1409980144</v>
      </c>
      <c r="B3744" s="10">
        <f t="shared" si="116"/>
        <v>41888.214629629627</v>
      </c>
      <c r="D3744">
        <v>1407388144</v>
      </c>
      <c r="E3744" s="10">
        <f t="shared" si="117"/>
        <v>41858.214629629627</v>
      </c>
    </row>
    <row r="3745" spans="1:5" x14ac:dyDescent="0.2">
      <c r="A3745">
        <v>1404406964</v>
      </c>
      <c r="B3745" s="10">
        <f t="shared" si="116"/>
        <v>41823.710231481484</v>
      </c>
      <c r="D3745">
        <v>1401814964</v>
      </c>
      <c r="E3745" s="10">
        <f t="shared" si="117"/>
        <v>41793.710231481484</v>
      </c>
    </row>
    <row r="3746" spans="1:5" x14ac:dyDescent="0.2">
      <c r="A3746">
        <v>1404532740</v>
      </c>
      <c r="B3746" s="10">
        <f t="shared" si="116"/>
        <v>41825.165972222225</v>
      </c>
      <c r="D3746">
        <v>1401823952</v>
      </c>
      <c r="E3746" s="10">
        <f t="shared" si="117"/>
        <v>41793.814259259263</v>
      </c>
    </row>
    <row r="3747" spans="1:5" x14ac:dyDescent="0.2">
      <c r="A3747">
        <v>1407689102</v>
      </c>
      <c r="B3747" s="10">
        <f t="shared" si="116"/>
        <v>41861.697939814811</v>
      </c>
      <c r="D3747">
        <v>1405097102</v>
      </c>
      <c r="E3747" s="10">
        <f t="shared" si="117"/>
        <v>41831.697939814811</v>
      </c>
    </row>
    <row r="3748" spans="1:5" x14ac:dyDescent="0.2">
      <c r="A3748">
        <v>1475918439</v>
      </c>
      <c r="B3748" s="10">
        <f t="shared" si="116"/>
        <v>42651.389340277776</v>
      </c>
      <c r="D3748">
        <v>1473326439</v>
      </c>
      <c r="E3748" s="10">
        <f t="shared" si="117"/>
        <v>42621.389340277776</v>
      </c>
    </row>
    <row r="3749" spans="1:5" x14ac:dyDescent="0.2">
      <c r="A3749">
        <v>1436137140</v>
      </c>
      <c r="B3749" s="10">
        <f t="shared" si="116"/>
        <v>42190.957638888889</v>
      </c>
      <c r="D3749">
        <v>1433833896</v>
      </c>
      <c r="E3749" s="10">
        <f t="shared" si="117"/>
        <v>42164.299722222218</v>
      </c>
    </row>
    <row r="3750" spans="1:5" x14ac:dyDescent="0.2">
      <c r="A3750">
        <v>1455602340</v>
      </c>
      <c r="B3750" s="10">
        <f t="shared" si="116"/>
        <v>42416.249305555553</v>
      </c>
      <c r="D3750">
        <v>1453827436</v>
      </c>
      <c r="E3750" s="10">
        <f t="shared" si="117"/>
        <v>42395.706435185188</v>
      </c>
    </row>
    <row r="3751" spans="1:5" x14ac:dyDescent="0.2">
      <c r="A3751">
        <v>1461902340</v>
      </c>
      <c r="B3751" s="10">
        <f t="shared" si="116"/>
        <v>42489.165972222225</v>
      </c>
      <c r="D3751">
        <v>1459220588</v>
      </c>
      <c r="E3751" s="10">
        <f t="shared" si="117"/>
        <v>42458.127175925925</v>
      </c>
    </row>
    <row r="3752" spans="1:5" x14ac:dyDescent="0.2">
      <c r="A3752">
        <v>1423555140</v>
      </c>
      <c r="B3752" s="10">
        <f t="shared" si="116"/>
        <v>42045.332638888889</v>
      </c>
      <c r="D3752">
        <v>1421105608</v>
      </c>
      <c r="E3752" s="10">
        <f t="shared" si="117"/>
        <v>42016.981574074074</v>
      </c>
    </row>
    <row r="3753" spans="1:5" x14ac:dyDescent="0.2">
      <c r="A3753">
        <v>1459641073</v>
      </c>
      <c r="B3753" s="10">
        <f t="shared" si="116"/>
        <v>42462.993900462963</v>
      </c>
      <c r="D3753">
        <v>1454460673</v>
      </c>
      <c r="E3753" s="10">
        <f t="shared" si="117"/>
        <v>42403.035567129627</v>
      </c>
    </row>
    <row r="3754" spans="1:5" x14ac:dyDescent="0.2">
      <c r="A3754">
        <v>1476651600</v>
      </c>
      <c r="B3754" s="10">
        <f t="shared" si="116"/>
        <v>42659.875</v>
      </c>
      <c r="D3754">
        <v>1473189335</v>
      </c>
      <c r="E3754" s="10">
        <f t="shared" si="117"/>
        <v>42619.802488425921</v>
      </c>
    </row>
    <row r="3755" spans="1:5" x14ac:dyDescent="0.2">
      <c r="A3755">
        <v>1433289600</v>
      </c>
      <c r="B3755" s="10">
        <f t="shared" si="116"/>
        <v>42158</v>
      </c>
      <c r="D3755">
        <v>1430768800</v>
      </c>
      <c r="E3755" s="10">
        <f t="shared" si="117"/>
        <v>42128.824074074073</v>
      </c>
    </row>
    <row r="3756" spans="1:5" x14ac:dyDescent="0.2">
      <c r="A3756">
        <v>1406350740</v>
      </c>
      <c r="B3756" s="10">
        <f t="shared" si="116"/>
        <v>41846.207638888889</v>
      </c>
      <c r="D3756">
        <v>1403125737</v>
      </c>
      <c r="E3756" s="10">
        <f t="shared" si="117"/>
        <v>41808.881215277775</v>
      </c>
    </row>
    <row r="3757" spans="1:5" x14ac:dyDescent="0.2">
      <c r="A3757">
        <v>1460753307</v>
      </c>
      <c r="B3757" s="10">
        <f t="shared" si="116"/>
        <v>42475.866979166662</v>
      </c>
      <c r="D3757">
        <v>1458161307</v>
      </c>
      <c r="E3757" s="10">
        <f t="shared" si="117"/>
        <v>42445.866979166662</v>
      </c>
    </row>
    <row r="3758" spans="1:5" x14ac:dyDescent="0.2">
      <c r="A3758">
        <v>1402515198</v>
      </c>
      <c r="B3758" s="10">
        <f t="shared" si="116"/>
        <v>41801.814791666664</v>
      </c>
      <c r="D3758">
        <v>1399923198</v>
      </c>
      <c r="E3758" s="10">
        <f t="shared" si="117"/>
        <v>41771.814791666664</v>
      </c>
    </row>
    <row r="3759" spans="1:5" x14ac:dyDescent="0.2">
      <c r="A3759">
        <v>1417465515</v>
      </c>
      <c r="B3759" s="10">
        <f t="shared" si="116"/>
        <v>41974.850868055553</v>
      </c>
      <c r="D3759">
        <v>1415737515</v>
      </c>
      <c r="E3759" s="10">
        <f t="shared" si="117"/>
        <v>41954.850868055553</v>
      </c>
    </row>
    <row r="3760" spans="1:5" x14ac:dyDescent="0.2">
      <c r="A3760">
        <v>1400475600</v>
      </c>
      <c r="B3760" s="10">
        <f t="shared" si="116"/>
        <v>41778.208333333336</v>
      </c>
      <c r="D3760">
        <v>1397819938</v>
      </c>
      <c r="E3760" s="10">
        <f t="shared" si="117"/>
        <v>41747.471504629633</v>
      </c>
    </row>
    <row r="3761" spans="1:5" x14ac:dyDescent="0.2">
      <c r="A3761">
        <v>1440556553</v>
      </c>
      <c r="B3761" s="10">
        <f t="shared" si="116"/>
        <v>42242.108252314814</v>
      </c>
      <c r="D3761">
        <v>1435372553</v>
      </c>
      <c r="E3761" s="10">
        <f t="shared" si="117"/>
        <v>42182.108252314814</v>
      </c>
    </row>
    <row r="3762" spans="1:5" x14ac:dyDescent="0.2">
      <c r="A3762">
        <v>1399293386</v>
      </c>
      <c r="B3762" s="10">
        <f t="shared" si="116"/>
        <v>41764.525300925925</v>
      </c>
      <c r="D3762">
        <v>1397133386</v>
      </c>
      <c r="E3762" s="10">
        <f t="shared" si="117"/>
        <v>41739.525300925925</v>
      </c>
    </row>
    <row r="3763" spans="1:5" x14ac:dyDescent="0.2">
      <c r="A3763">
        <v>1439247600</v>
      </c>
      <c r="B3763" s="10">
        <f t="shared" si="116"/>
        <v>42226.958333333328</v>
      </c>
      <c r="D3763">
        <v>1434625937</v>
      </c>
      <c r="E3763" s="10">
        <f t="shared" si="117"/>
        <v>42173.466863425929</v>
      </c>
    </row>
    <row r="3764" spans="1:5" x14ac:dyDescent="0.2">
      <c r="A3764">
        <v>1438543889</v>
      </c>
      <c r="B3764" s="10">
        <f t="shared" si="116"/>
        <v>42218.813530092593</v>
      </c>
      <c r="D3764">
        <v>1436383889</v>
      </c>
      <c r="E3764" s="10">
        <f t="shared" si="117"/>
        <v>42193.813530092593</v>
      </c>
    </row>
    <row r="3765" spans="1:5" x14ac:dyDescent="0.2">
      <c r="A3765">
        <v>1427907626</v>
      </c>
      <c r="B3765" s="10">
        <f t="shared" si="116"/>
        <v>42095.708634259259</v>
      </c>
      <c r="D3765">
        <v>1425319226</v>
      </c>
      <c r="E3765" s="10">
        <f t="shared" si="117"/>
        <v>42065.750300925924</v>
      </c>
    </row>
    <row r="3766" spans="1:5" x14ac:dyDescent="0.2">
      <c r="A3766">
        <v>1464482160</v>
      </c>
      <c r="B3766" s="10">
        <f t="shared" si="116"/>
        <v>42519.025000000001</v>
      </c>
      <c r="D3766">
        <v>1462824832</v>
      </c>
      <c r="E3766" s="10">
        <f t="shared" si="117"/>
        <v>42499.842962962968</v>
      </c>
    </row>
    <row r="3767" spans="1:5" x14ac:dyDescent="0.2">
      <c r="A3767">
        <v>1406745482</v>
      </c>
      <c r="B3767" s="10">
        <f t="shared" si="116"/>
        <v>41850.776412037041</v>
      </c>
      <c r="D3767">
        <v>1404153482</v>
      </c>
      <c r="E3767" s="10">
        <f t="shared" si="117"/>
        <v>41820.776412037041</v>
      </c>
    </row>
    <row r="3768" spans="1:5" x14ac:dyDescent="0.2">
      <c r="A3768">
        <v>1404360045</v>
      </c>
      <c r="B3768" s="10">
        <f t="shared" si="116"/>
        <v>41823.167187500003</v>
      </c>
      <c r="D3768">
        <v>1401336045</v>
      </c>
      <c r="E3768" s="10">
        <f t="shared" si="117"/>
        <v>41788.167187500003</v>
      </c>
    </row>
    <row r="3769" spans="1:5" x14ac:dyDescent="0.2">
      <c r="A3769">
        <v>1425185940</v>
      </c>
      <c r="B3769" s="10">
        <f t="shared" si="116"/>
        <v>42064.207638888889</v>
      </c>
      <c r="D3769">
        <v>1423960097</v>
      </c>
      <c r="E3769" s="10">
        <f t="shared" si="117"/>
        <v>42050.019641203704</v>
      </c>
    </row>
    <row r="3770" spans="1:5" x14ac:dyDescent="0.2">
      <c r="A3770">
        <v>1402594090</v>
      </c>
      <c r="B3770" s="10">
        <f t="shared" si="116"/>
        <v>41802.727893518517</v>
      </c>
      <c r="D3770">
        <v>1400002090</v>
      </c>
      <c r="E3770" s="10">
        <f t="shared" si="117"/>
        <v>41772.727893518517</v>
      </c>
    </row>
    <row r="3771" spans="1:5" x14ac:dyDescent="0.2">
      <c r="A3771">
        <v>1460730079</v>
      </c>
      <c r="B3771" s="10">
        <f t="shared" si="116"/>
        <v>42475.598136574074</v>
      </c>
      <c r="D3771">
        <v>1458138079</v>
      </c>
      <c r="E3771" s="10">
        <f t="shared" si="117"/>
        <v>42445.598136574074</v>
      </c>
    </row>
    <row r="3772" spans="1:5" x14ac:dyDescent="0.2">
      <c r="A3772">
        <v>1434234010</v>
      </c>
      <c r="B3772" s="10">
        <f t="shared" si="116"/>
        <v>42168.930671296301</v>
      </c>
      <c r="D3772">
        <v>1431642010</v>
      </c>
      <c r="E3772" s="10">
        <f t="shared" si="117"/>
        <v>42138.930671296301</v>
      </c>
    </row>
    <row r="3773" spans="1:5" x14ac:dyDescent="0.2">
      <c r="A3773">
        <v>1463529600</v>
      </c>
      <c r="B3773" s="10">
        <f t="shared" si="116"/>
        <v>42508</v>
      </c>
      <c r="D3773">
        <v>1462307652</v>
      </c>
      <c r="E3773" s="10">
        <f t="shared" si="117"/>
        <v>42493.857083333336</v>
      </c>
    </row>
    <row r="3774" spans="1:5" x14ac:dyDescent="0.2">
      <c r="A3774">
        <v>1480399200</v>
      </c>
      <c r="B3774" s="10">
        <f t="shared" si="116"/>
        <v>42703.25</v>
      </c>
      <c r="D3774">
        <v>1478616506</v>
      </c>
      <c r="E3774" s="10">
        <f t="shared" si="117"/>
        <v>42682.616967592592</v>
      </c>
    </row>
    <row r="3775" spans="1:5" x14ac:dyDescent="0.2">
      <c r="A3775">
        <v>1479175680</v>
      </c>
      <c r="B3775" s="10">
        <f t="shared" si="116"/>
        <v>42689.088888888888</v>
      </c>
      <c r="D3775">
        <v>1476317247</v>
      </c>
      <c r="E3775" s="10">
        <f t="shared" si="117"/>
        <v>42656.005173611113</v>
      </c>
    </row>
    <row r="3776" spans="1:5" x14ac:dyDescent="0.2">
      <c r="A3776">
        <v>1428606055</v>
      </c>
      <c r="B3776" s="10">
        <f t="shared" si="116"/>
        <v>42103.792303240742</v>
      </c>
      <c r="D3776">
        <v>1427223655</v>
      </c>
      <c r="E3776" s="10">
        <f t="shared" si="117"/>
        <v>42087.792303240742</v>
      </c>
    </row>
    <row r="3777" spans="1:5" x14ac:dyDescent="0.2">
      <c r="A3777">
        <v>1428552000</v>
      </c>
      <c r="B3777" s="10">
        <f t="shared" si="116"/>
        <v>42103.166666666672</v>
      </c>
      <c r="D3777">
        <v>1426199843</v>
      </c>
      <c r="E3777" s="10">
        <f t="shared" si="117"/>
        <v>42075.942627314813</v>
      </c>
    </row>
    <row r="3778" spans="1:5" x14ac:dyDescent="0.2">
      <c r="A3778">
        <v>1406854800</v>
      </c>
      <c r="B3778" s="10">
        <f t="shared" si="116"/>
        <v>41852.041666666664</v>
      </c>
      <c r="D3778">
        <v>1403599778</v>
      </c>
      <c r="E3778" s="10">
        <f t="shared" si="117"/>
        <v>41814.367800925924</v>
      </c>
    </row>
    <row r="3779" spans="1:5" x14ac:dyDescent="0.2">
      <c r="A3779">
        <v>1411790400</v>
      </c>
      <c r="B3779" s="10">
        <f t="shared" ref="B3779:B3842" si="118">(A3779/86400)+25569</f>
        <v>41909.166666666664</v>
      </c>
      <c r="D3779">
        <v>1409884821</v>
      </c>
      <c r="E3779" s="10">
        <f t="shared" ref="E3779:E3842" si="119">(D3779/86400) + 25569</f>
        <v>41887.111354166671</v>
      </c>
    </row>
    <row r="3780" spans="1:5" x14ac:dyDescent="0.2">
      <c r="A3780">
        <v>1423942780</v>
      </c>
      <c r="B3780" s="10">
        <f t="shared" si="118"/>
        <v>42049.819212962961</v>
      </c>
      <c r="D3780">
        <v>1418758780</v>
      </c>
      <c r="E3780" s="10">
        <f t="shared" si="119"/>
        <v>41989.819212962961</v>
      </c>
    </row>
    <row r="3781" spans="1:5" x14ac:dyDescent="0.2">
      <c r="A3781">
        <v>1459010340</v>
      </c>
      <c r="B3781" s="10">
        <f t="shared" si="118"/>
        <v>42455.693749999999</v>
      </c>
      <c r="D3781">
        <v>1456421940</v>
      </c>
      <c r="E3781" s="10">
        <f t="shared" si="119"/>
        <v>42425.735416666663</v>
      </c>
    </row>
    <row r="3782" spans="1:5" x14ac:dyDescent="0.2">
      <c r="A3782">
        <v>1436817960</v>
      </c>
      <c r="B3782" s="10">
        <f t="shared" si="118"/>
        <v>42198.837500000001</v>
      </c>
      <c r="D3782">
        <v>1433999785</v>
      </c>
      <c r="E3782" s="10">
        <f t="shared" si="119"/>
        <v>42166.219733796301</v>
      </c>
    </row>
    <row r="3783" spans="1:5" x14ac:dyDescent="0.2">
      <c r="A3783">
        <v>1410210685</v>
      </c>
      <c r="B3783" s="10">
        <f t="shared" si="118"/>
        <v>41890.882928240739</v>
      </c>
      <c r="D3783">
        <v>1408050685</v>
      </c>
      <c r="E3783" s="10">
        <f t="shared" si="119"/>
        <v>41865.882928240739</v>
      </c>
    </row>
    <row r="3784" spans="1:5" x14ac:dyDescent="0.2">
      <c r="A3784">
        <v>1469401200</v>
      </c>
      <c r="B3784" s="10">
        <f t="shared" si="118"/>
        <v>42575.958333333328</v>
      </c>
      <c r="D3784">
        <v>1466887297</v>
      </c>
      <c r="E3784" s="10">
        <f t="shared" si="119"/>
        <v>42546.862233796295</v>
      </c>
    </row>
    <row r="3785" spans="1:5" x14ac:dyDescent="0.2">
      <c r="A3785">
        <v>1458057600</v>
      </c>
      <c r="B3785" s="10">
        <f t="shared" si="118"/>
        <v>42444.666666666672</v>
      </c>
      <c r="D3785">
        <v>1455938520</v>
      </c>
      <c r="E3785" s="10">
        <f t="shared" si="119"/>
        <v>42420.140277777777</v>
      </c>
    </row>
    <row r="3786" spans="1:5" x14ac:dyDescent="0.2">
      <c r="A3786">
        <v>1468193532</v>
      </c>
      <c r="B3786" s="10">
        <f t="shared" si="118"/>
        <v>42561.980694444443</v>
      </c>
      <c r="D3786">
        <v>1465601532</v>
      </c>
      <c r="E3786" s="10">
        <f t="shared" si="119"/>
        <v>42531.980694444443</v>
      </c>
    </row>
    <row r="3787" spans="1:5" x14ac:dyDescent="0.2">
      <c r="A3787">
        <v>1470132180</v>
      </c>
      <c r="B3787" s="10">
        <f t="shared" si="118"/>
        <v>42584.418749999997</v>
      </c>
      <c r="D3787">
        <v>1467040769</v>
      </c>
      <c r="E3787" s="10">
        <f t="shared" si="119"/>
        <v>42548.63853009259</v>
      </c>
    </row>
    <row r="3788" spans="1:5" x14ac:dyDescent="0.2">
      <c r="A3788">
        <v>1464310475</v>
      </c>
      <c r="B3788" s="10">
        <f t="shared" si="118"/>
        <v>42517.037905092591</v>
      </c>
      <c r="D3788">
        <v>1461718475</v>
      </c>
      <c r="E3788" s="10">
        <f t="shared" si="119"/>
        <v>42487.037905092591</v>
      </c>
    </row>
    <row r="3789" spans="1:5" x14ac:dyDescent="0.2">
      <c r="A3789">
        <v>1436587140</v>
      </c>
      <c r="B3789" s="10">
        <f t="shared" si="118"/>
        <v>42196.165972222225</v>
      </c>
      <c r="D3789">
        <v>1434113406</v>
      </c>
      <c r="E3789" s="10">
        <f t="shared" si="119"/>
        <v>42167.534791666665</v>
      </c>
    </row>
    <row r="3790" spans="1:5" x14ac:dyDescent="0.2">
      <c r="A3790">
        <v>1450887480</v>
      </c>
      <c r="B3790" s="10">
        <f t="shared" si="118"/>
        <v>42361.679166666669</v>
      </c>
      <c r="D3790">
        <v>1448469719</v>
      </c>
      <c r="E3790" s="10">
        <f t="shared" si="119"/>
        <v>42333.695821759262</v>
      </c>
    </row>
    <row r="3791" spans="1:5" x14ac:dyDescent="0.2">
      <c r="A3791">
        <v>1434395418</v>
      </c>
      <c r="B3791" s="10">
        <f t="shared" si="118"/>
        <v>42170.798819444448</v>
      </c>
      <c r="D3791">
        <v>1431630618</v>
      </c>
      <c r="E3791" s="10">
        <f t="shared" si="119"/>
        <v>42138.798819444448</v>
      </c>
    </row>
    <row r="3792" spans="1:5" x14ac:dyDescent="0.2">
      <c r="A3792">
        <v>1479834023</v>
      </c>
      <c r="B3792" s="10">
        <f t="shared" si="118"/>
        <v>42696.708599537036</v>
      </c>
      <c r="D3792">
        <v>1477238423</v>
      </c>
      <c r="E3792" s="10">
        <f t="shared" si="119"/>
        <v>42666.666932870372</v>
      </c>
    </row>
    <row r="3793" spans="1:5" x14ac:dyDescent="0.2">
      <c r="A3793">
        <v>1404664592</v>
      </c>
      <c r="B3793" s="10">
        <f t="shared" si="118"/>
        <v>41826.692037037035</v>
      </c>
      <c r="D3793">
        <v>1399480592</v>
      </c>
      <c r="E3793" s="10">
        <f t="shared" si="119"/>
        <v>41766.692037037035</v>
      </c>
    </row>
    <row r="3794" spans="1:5" x14ac:dyDescent="0.2">
      <c r="A3794">
        <v>1436957022</v>
      </c>
      <c r="B3794" s="10">
        <f t="shared" si="118"/>
        <v>42200.447013888886</v>
      </c>
      <c r="D3794">
        <v>1434365022</v>
      </c>
      <c r="E3794" s="10">
        <f t="shared" si="119"/>
        <v>42170.447013888886</v>
      </c>
    </row>
    <row r="3795" spans="1:5" x14ac:dyDescent="0.2">
      <c r="A3795">
        <v>1418769129</v>
      </c>
      <c r="B3795" s="10">
        <f t="shared" si="118"/>
        <v>41989.938993055555</v>
      </c>
      <c r="D3795">
        <v>1416954729</v>
      </c>
      <c r="E3795" s="10">
        <f t="shared" si="119"/>
        <v>41968.938993055555</v>
      </c>
    </row>
    <row r="3796" spans="1:5" x14ac:dyDescent="0.2">
      <c r="A3796">
        <v>1433685354</v>
      </c>
      <c r="B3796" s="10">
        <f t="shared" si="118"/>
        <v>42162.58048611111</v>
      </c>
      <c r="D3796">
        <v>1431093354</v>
      </c>
      <c r="E3796" s="10">
        <f t="shared" si="119"/>
        <v>42132.58048611111</v>
      </c>
    </row>
    <row r="3797" spans="1:5" x14ac:dyDescent="0.2">
      <c r="A3797">
        <v>1440801000</v>
      </c>
      <c r="B3797" s="10">
        <f t="shared" si="118"/>
        <v>42244.9375</v>
      </c>
      <c r="D3797">
        <v>1437042490</v>
      </c>
      <c r="E3797" s="10">
        <f t="shared" si="119"/>
        <v>42201.436226851853</v>
      </c>
    </row>
    <row r="3798" spans="1:5" x14ac:dyDescent="0.2">
      <c r="A3798">
        <v>1484354556</v>
      </c>
      <c r="B3798" s="10">
        <f t="shared" si="118"/>
        <v>42749.029583333337</v>
      </c>
      <c r="D3798">
        <v>1479170556</v>
      </c>
      <c r="E3798" s="10">
        <f t="shared" si="119"/>
        <v>42689.029583333337</v>
      </c>
    </row>
    <row r="3799" spans="1:5" x14ac:dyDescent="0.2">
      <c r="A3799">
        <v>1429564165</v>
      </c>
      <c r="B3799" s="10">
        <f t="shared" si="118"/>
        <v>42114.881539351853</v>
      </c>
      <c r="D3799">
        <v>1426972165</v>
      </c>
      <c r="E3799" s="10">
        <f t="shared" si="119"/>
        <v>42084.881539351853</v>
      </c>
    </row>
    <row r="3800" spans="1:5" x14ac:dyDescent="0.2">
      <c r="A3800">
        <v>1407691248</v>
      </c>
      <c r="B3800" s="10">
        <f t="shared" si="118"/>
        <v>41861.722777777773</v>
      </c>
      <c r="D3800">
        <v>1405099248</v>
      </c>
      <c r="E3800" s="10">
        <f t="shared" si="119"/>
        <v>41831.722777777773</v>
      </c>
    </row>
    <row r="3801" spans="1:5" x14ac:dyDescent="0.2">
      <c r="A3801">
        <v>1457734843</v>
      </c>
      <c r="B3801" s="10">
        <f t="shared" si="118"/>
        <v>42440.93105324074</v>
      </c>
      <c r="D3801">
        <v>1455142843</v>
      </c>
      <c r="E3801" s="10">
        <f t="shared" si="119"/>
        <v>42410.93105324074</v>
      </c>
    </row>
    <row r="3802" spans="1:5" x14ac:dyDescent="0.2">
      <c r="A3802">
        <v>1420952340</v>
      </c>
      <c r="B3802" s="10">
        <f t="shared" si="118"/>
        <v>42015.207638888889</v>
      </c>
      <c r="D3802">
        <v>1418146883</v>
      </c>
      <c r="E3802" s="10">
        <f t="shared" si="119"/>
        <v>41982.737071759257</v>
      </c>
    </row>
    <row r="3803" spans="1:5" x14ac:dyDescent="0.2">
      <c r="A3803">
        <v>1420215216</v>
      </c>
      <c r="B3803" s="10">
        <f t="shared" si="118"/>
        <v>42006.676111111112</v>
      </c>
      <c r="D3803">
        <v>1417536816</v>
      </c>
      <c r="E3803" s="10">
        <f t="shared" si="119"/>
        <v>41975.676111111112</v>
      </c>
    </row>
    <row r="3804" spans="1:5" x14ac:dyDescent="0.2">
      <c r="A3804">
        <v>1445482906</v>
      </c>
      <c r="B3804" s="10">
        <f t="shared" si="118"/>
        <v>42299.126226851848</v>
      </c>
      <c r="D3804">
        <v>1442890906</v>
      </c>
      <c r="E3804" s="10">
        <f t="shared" si="119"/>
        <v>42269.126226851848</v>
      </c>
    </row>
    <row r="3805" spans="1:5" x14ac:dyDescent="0.2">
      <c r="A3805">
        <v>1457133568</v>
      </c>
      <c r="B3805" s="10">
        <f t="shared" si="118"/>
        <v>42433.971851851849</v>
      </c>
      <c r="D3805">
        <v>1454541568</v>
      </c>
      <c r="E3805" s="10">
        <f t="shared" si="119"/>
        <v>42403.971851851849</v>
      </c>
    </row>
    <row r="3806" spans="1:5" x14ac:dyDescent="0.2">
      <c r="A3806">
        <v>1469948400</v>
      </c>
      <c r="B3806" s="10">
        <f t="shared" si="118"/>
        <v>42582.291666666672</v>
      </c>
      <c r="D3806">
        <v>1465172024</v>
      </c>
      <c r="E3806" s="10">
        <f t="shared" si="119"/>
        <v>42527.00953703704</v>
      </c>
    </row>
    <row r="3807" spans="1:5" x14ac:dyDescent="0.2">
      <c r="A3807">
        <v>1411852640</v>
      </c>
      <c r="B3807" s="10">
        <f t="shared" si="118"/>
        <v>41909.887037037035</v>
      </c>
      <c r="D3807">
        <v>1406668640</v>
      </c>
      <c r="E3807" s="10">
        <f t="shared" si="119"/>
        <v>41849.887037037035</v>
      </c>
    </row>
    <row r="3808" spans="1:5" x14ac:dyDescent="0.2">
      <c r="A3808">
        <v>1404022381</v>
      </c>
      <c r="B3808" s="10">
        <f t="shared" si="118"/>
        <v>41819.259039351848</v>
      </c>
      <c r="D3808">
        <v>1402294381</v>
      </c>
      <c r="E3808" s="10">
        <f t="shared" si="119"/>
        <v>41799.259039351848</v>
      </c>
    </row>
    <row r="3809" spans="1:5" x14ac:dyDescent="0.2">
      <c r="A3809">
        <v>1428097739</v>
      </c>
      <c r="B3809" s="10">
        <f t="shared" si="118"/>
        <v>42097.909016203703</v>
      </c>
      <c r="D3809">
        <v>1427492939</v>
      </c>
      <c r="E3809" s="10">
        <f t="shared" si="119"/>
        <v>42090.909016203703</v>
      </c>
    </row>
    <row r="3810" spans="1:5" x14ac:dyDescent="0.2">
      <c r="A3810">
        <v>1429955619</v>
      </c>
      <c r="B3810" s="10">
        <f t="shared" si="118"/>
        <v>42119.412256944444</v>
      </c>
      <c r="D3810">
        <v>1424775219</v>
      </c>
      <c r="E3810" s="10">
        <f t="shared" si="119"/>
        <v>42059.453923611116</v>
      </c>
    </row>
    <row r="3811" spans="1:5" x14ac:dyDescent="0.2">
      <c r="A3811">
        <v>1406761200</v>
      </c>
      <c r="B3811" s="10">
        <f t="shared" si="118"/>
        <v>41850.958333333336</v>
      </c>
      <c r="D3811">
        <v>1402403907</v>
      </c>
      <c r="E3811" s="10">
        <f t="shared" si="119"/>
        <v>41800.526701388888</v>
      </c>
    </row>
    <row r="3812" spans="1:5" x14ac:dyDescent="0.2">
      <c r="A3812">
        <v>1426965758</v>
      </c>
      <c r="B3812" s="10">
        <f t="shared" si="118"/>
        <v>42084.807384259257</v>
      </c>
      <c r="D3812">
        <v>1424377358</v>
      </c>
      <c r="E3812" s="10">
        <f t="shared" si="119"/>
        <v>42054.849050925928</v>
      </c>
    </row>
    <row r="3813" spans="1:5" x14ac:dyDescent="0.2">
      <c r="A3813">
        <v>1464692400</v>
      </c>
      <c r="B3813" s="10">
        <f t="shared" si="118"/>
        <v>42521.458333333328</v>
      </c>
      <c r="D3813">
        <v>1461769373</v>
      </c>
      <c r="E3813" s="10">
        <f t="shared" si="119"/>
        <v>42487.62700231481</v>
      </c>
    </row>
    <row r="3814" spans="1:5" x14ac:dyDescent="0.2">
      <c r="A3814">
        <v>1433131140</v>
      </c>
      <c r="B3814" s="10">
        <f t="shared" si="118"/>
        <v>42156.165972222225</v>
      </c>
      <c r="D3814">
        <v>1429120908</v>
      </c>
      <c r="E3814" s="10">
        <f t="shared" si="119"/>
        <v>42109.751250000001</v>
      </c>
    </row>
    <row r="3815" spans="1:5" x14ac:dyDescent="0.2">
      <c r="A3815">
        <v>1465940580</v>
      </c>
      <c r="B3815" s="10">
        <f t="shared" si="118"/>
        <v>42535.904861111107</v>
      </c>
      <c r="D3815">
        <v>1462603021</v>
      </c>
      <c r="E3815" s="10">
        <f t="shared" si="119"/>
        <v>42497.275706018518</v>
      </c>
    </row>
    <row r="3816" spans="1:5" x14ac:dyDescent="0.2">
      <c r="A3816">
        <v>1427860740</v>
      </c>
      <c r="B3816" s="10">
        <f t="shared" si="118"/>
        <v>42095.165972222225</v>
      </c>
      <c r="D3816">
        <v>1424727712</v>
      </c>
      <c r="E3816" s="10">
        <f t="shared" si="119"/>
        <v>42058.904074074075</v>
      </c>
    </row>
    <row r="3817" spans="1:5" x14ac:dyDescent="0.2">
      <c r="A3817">
        <v>1440111600</v>
      </c>
      <c r="B3817" s="10">
        <f t="shared" si="118"/>
        <v>42236.958333333328</v>
      </c>
      <c r="D3817">
        <v>1437545657</v>
      </c>
      <c r="E3817" s="10">
        <f t="shared" si="119"/>
        <v>42207.259918981479</v>
      </c>
    </row>
    <row r="3818" spans="1:5" x14ac:dyDescent="0.2">
      <c r="A3818">
        <v>1405614823</v>
      </c>
      <c r="B3818" s="10">
        <f t="shared" si="118"/>
        <v>41837.690081018518</v>
      </c>
      <c r="D3818">
        <v>1403022823</v>
      </c>
      <c r="E3818" s="10">
        <f t="shared" si="119"/>
        <v>41807.690081018518</v>
      </c>
    </row>
    <row r="3819" spans="1:5" x14ac:dyDescent="0.2">
      <c r="A3819">
        <v>1445659140</v>
      </c>
      <c r="B3819" s="10">
        <f t="shared" si="118"/>
        <v>42301.165972222225</v>
      </c>
      <c r="D3819">
        <v>1444236216</v>
      </c>
      <c r="E3819" s="10">
        <f t="shared" si="119"/>
        <v>42284.69694444444</v>
      </c>
    </row>
    <row r="3820" spans="1:5" x14ac:dyDescent="0.2">
      <c r="A3820">
        <v>1426187582</v>
      </c>
      <c r="B3820" s="10">
        <f t="shared" si="118"/>
        <v>42075.800717592589</v>
      </c>
      <c r="D3820">
        <v>1423599182</v>
      </c>
      <c r="E3820" s="10">
        <f t="shared" si="119"/>
        <v>42045.84238425926</v>
      </c>
    </row>
    <row r="3821" spans="1:5" x14ac:dyDescent="0.2">
      <c r="A3821">
        <v>1437166920</v>
      </c>
      <c r="B3821" s="10">
        <f t="shared" si="118"/>
        <v>42202.876388888893</v>
      </c>
      <c r="D3821">
        <v>1435554104</v>
      </c>
      <c r="E3821" s="10">
        <f t="shared" si="119"/>
        <v>42184.209537037037</v>
      </c>
    </row>
    <row r="3822" spans="1:5" x14ac:dyDescent="0.2">
      <c r="A3822">
        <v>1436110717</v>
      </c>
      <c r="B3822" s="10">
        <f t="shared" si="118"/>
        <v>42190.651817129634</v>
      </c>
      <c r="D3822">
        <v>1433518717</v>
      </c>
      <c r="E3822" s="10">
        <f t="shared" si="119"/>
        <v>42160.651817129634</v>
      </c>
    </row>
    <row r="3823" spans="1:5" x14ac:dyDescent="0.2">
      <c r="A3823">
        <v>1451881207</v>
      </c>
      <c r="B3823" s="10">
        <f t="shared" si="118"/>
        <v>42373.180636574078</v>
      </c>
      <c r="D3823">
        <v>1449116407</v>
      </c>
      <c r="E3823" s="10">
        <f t="shared" si="119"/>
        <v>42341.180636574078</v>
      </c>
    </row>
    <row r="3824" spans="1:5" x14ac:dyDescent="0.2">
      <c r="A3824">
        <v>1453244340</v>
      </c>
      <c r="B3824" s="10">
        <f t="shared" si="118"/>
        <v>42388.957638888889</v>
      </c>
      <c r="D3824">
        <v>1448136417</v>
      </c>
      <c r="E3824" s="10">
        <f t="shared" si="119"/>
        <v>42329.838159722218</v>
      </c>
    </row>
    <row r="3825" spans="1:5" x14ac:dyDescent="0.2">
      <c r="A3825">
        <v>1437364740</v>
      </c>
      <c r="B3825" s="10">
        <f t="shared" si="118"/>
        <v>42205.165972222225</v>
      </c>
      <c r="D3825">
        <v>1434405044</v>
      </c>
      <c r="E3825" s="10">
        <f t="shared" si="119"/>
        <v>42170.910231481481</v>
      </c>
    </row>
    <row r="3826" spans="1:5" x14ac:dyDescent="0.2">
      <c r="A3826">
        <v>1470058860</v>
      </c>
      <c r="B3826" s="10">
        <f t="shared" si="118"/>
        <v>42583.570138888885</v>
      </c>
      <c r="D3826">
        <v>1469026903</v>
      </c>
      <c r="E3826" s="10">
        <f t="shared" si="119"/>
        <v>42571.626192129625</v>
      </c>
    </row>
    <row r="3827" spans="1:5" x14ac:dyDescent="0.2">
      <c r="A3827">
        <v>1434505214</v>
      </c>
      <c r="B3827" s="10">
        <f t="shared" si="118"/>
        <v>42172.069606481484</v>
      </c>
      <c r="D3827">
        <v>1432690814</v>
      </c>
      <c r="E3827" s="10">
        <f t="shared" si="119"/>
        <v>42151.069606481484</v>
      </c>
    </row>
    <row r="3828" spans="1:5" x14ac:dyDescent="0.2">
      <c r="A3828">
        <v>1430993394</v>
      </c>
      <c r="B3828" s="10">
        <f t="shared" si="118"/>
        <v>42131.423541666663</v>
      </c>
      <c r="D3828">
        <v>1428401394</v>
      </c>
      <c r="E3828" s="10">
        <f t="shared" si="119"/>
        <v>42101.423541666663</v>
      </c>
    </row>
    <row r="3829" spans="1:5" x14ac:dyDescent="0.2">
      <c r="A3829">
        <v>1427414400</v>
      </c>
      <c r="B3829" s="10">
        <f t="shared" si="118"/>
        <v>42090</v>
      </c>
      <c r="D3829">
        <v>1422656201</v>
      </c>
      <c r="E3829" s="10">
        <f t="shared" si="119"/>
        <v>42034.928252314814</v>
      </c>
    </row>
    <row r="3830" spans="1:5" x14ac:dyDescent="0.2">
      <c r="A3830">
        <v>1420033187</v>
      </c>
      <c r="B3830" s="10">
        <f t="shared" si="118"/>
        <v>42004.569293981476</v>
      </c>
      <c r="D3830">
        <v>1414845587</v>
      </c>
      <c r="E3830" s="10">
        <f t="shared" si="119"/>
        <v>41944.527627314819</v>
      </c>
    </row>
    <row r="3831" spans="1:5" x14ac:dyDescent="0.2">
      <c r="A3831">
        <v>1472676371</v>
      </c>
      <c r="B3831" s="10">
        <f t="shared" si="118"/>
        <v>42613.865405092598</v>
      </c>
      <c r="D3831">
        <v>1470948371</v>
      </c>
      <c r="E3831" s="10">
        <f t="shared" si="119"/>
        <v>42593.865405092598</v>
      </c>
    </row>
    <row r="3832" spans="1:5" x14ac:dyDescent="0.2">
      <c r="A3832">
        <v>1464371211</v>
      </c>
      <c r="B3832" s="10">
        <f t="shared" si="118"/>
        <v>42517.740868055553</v>
      </c>
      <c r="D3832">
        <v>1463161611</v>
      </c>
      <c r="E3832" s="10">
        <f t="shared" si="119"/>
        <v>42503.740868055553</v>
      </c>
    </row>
    <row r="3833" spans="1:5" x14ac:dyDescent="0.2">
      <c r="A3833">
        <v>1415222545</v>
      </c>
      <c r="B3833" s="10">
        <f t="shared" si="118"/>
        <v>41948.890567129631</v>
      </c>
      <c r="D3833">
        <v>1413404545</v>
      </c>
      <c r="E3833" s="10">
        <f t="shared" si="119"/>
        <v>41927.848900462966</v>
      </c>
    </row>
    <row r="3834" spans="1:5" x14ac:dyDescent="0.2">
      <c r="A3834">
        <v>1455936335</v>
      </c>
      <c r="B3834" s="10">
        <f t="shared" si="118"/>
        <v>42420.114988425921</v>
      </c>
      <c r="D3834">
        <v>1452048335</v>
      </c>
      <c r="E3834" s="10">
        <f t="shared" si="119"/>
        <v>42375.114988425921</v>
      </c>
    </row>
    <row r="3835" spans="1:5" x14ac:dyDescent="0.2">
      <c r="A3835">
        <v>1417460940</v>
      </c>
      <c r="B3835" s="10">
        <f t="shared" si="118"/>
        <v>41974.797916666663</v>
      </c>
      <c r="D3835">
        <v>1416516972</v>
      </c>
      <c r="E3835" s="10">
        <f t="shared" si="119"/>
        <v>41963.872361111113</v>
      </c>
    </row>
    <row r="3836" spans="1:5" x14ac:dyDescent="0.2">
      <c r="A3836">
        <v>1434624067</v>
      </c>
      <c r="B3836" s="10">
        <f t="shared" si="118"/>
        <v>42173.445219907408</v>
      </c>
      <c r="D3836">
        <v>1432032067</v>
      </c>
      <c r="E3836" s="10">
        <f t="shared" si="119"/>
        <v>42143.445219907408</v>
      </c>
    </row>
    <row r="3837" spans="1:5" x14ac:dyDescent="0.2">
      <c r="A3837">
        <v>1461278208</v>
      </c>
      <c r="B3837" s="10">
        <f t="shared" si="118"/>
        <v>42481.94222222222</v>
      </c>
      <c r="D3837">
        <v>1459463808</v>
      </c>
      <c r="E3837" s="10">
        <f t="shared" si="119"/>
        <v>42460.94222222222</v>
      </c>
    </row>
    <row r="3838" spans="1:5" x14ac:dyDescent="0.2">
      <c r="A3838">
        <v>1470197340</v>
      </c>
      <c r="B3838" s="10">
        <f t="shared" si="118"/>
        <v>42585.172916666663</v>
      </c>
      <c r="D3838">
        <v>1467497652</v>
      </c>
      <c r="E3838" s="10">
        <f t="shared" si="119"/>
        <v>42553.926527777774</v>
      </c>
    </row>
    <row r="3839" spans="1:5" x14ac:dyDescent="0.2">
      <c r="A3839">
        <v>1435947758</v>
      </c>
      <c r="B3839" s="10">
        <f t="shared" si="118"/>
        <v>42188.765717592592</v>
      </c>
      <c r="D3839">
        <v>1432837358</v>
      </c>
      <c r="E3839" s="10">
        <f t="shared" si="119"/>
        <v>42152.765717592592</v>
      </c>
    </row>
    <row r="3840" spans="1:5" x14ac:dyDescent="0.2">
      <c r="A3840">
        <v>1432314209</v>
      </c>
      <c r="B3840" s="10">
        <f t="shared" si="118"/>
        <v>42146.710752314815</v>
      </c>
      <c r="D3840">
        <v>1429722209</v>
      </c>
      <c r="E3840" s="10">
        <f t="shared" si="119"/>
        <v>42116.710752314815</v>
      </c>
    </row>
    <row r="3841" spans="1:5" x14ac:dyDescent="0.2">
      <c r="A3841">
        <v>1438226724</v>
      </c>
      <c r="B3841" s="10">
        <f t="shared" si="118"/>
        <v>42215.142638888894</v>
      </c>
      <c r="D3841">
        <v>1433042724</v>
      </c>
      <c r="E3841" s="10">
        <f t="shared" si="119"/>
        <v>42155.142638888894</v>
      </c>
    </row>
    <row r="3842" spans="1:5" x14ac:dyDescent="0.2">
      <c r="A3842">
        <v>1459180229</v>
      </c>
      <c r="B3842" s="10">
        <f t="shared" si="118"/>
        <v>42457.660057870366</v>
      </c>
      <c r="D3842">
        <v>1457023829</v>
      </c>
      <c r="E3842" s="10">
        <f t="shared" si="119"/>
        <v>42432.701724537037</v>
      </c>
    </row>
    <row r="3843" spans="1:5" x14ac:dyDescent="0.2">
      <c r="A3843">
        <v>1405882287</v>
      </c>
      <c r="B3843" s="10">
        <f t="shared" ref="B3843:B3906" si="120">(A3843/86400)+25569</f>
        <v>41840.785729166666</v>
      </c>
      <c r="D3843">
        <v>1400698287</v>
      </c>
      <c r="E3843" s="10">
        <f t="shared" ref="E3843:E3906" si="121">(D3843/86400) + 25569</f>
        <v>41780.785729166666</v>
      </c>
    </row>
    <row r="3844" spans="1:5" x14ac:dyDescent="0.2">
      <c r="A3844">
        <v>1399809052</v>
      </c>
      <c r="B3844" s="10">
        <f t="shared" si="120"/>
        <v>41770.493657407409</v>
      </c>
      <c r="D3844">
        <v>1397217052</v>
      </c>
      <c r="E3844" s="10">
        <f t="shared" si="121"/>
        <v>41740.493657407409</v>
      </c>
    </row>
    <row r="3845" spans="1:5" x14ac:dyDescent="0.2">
      <c r="A3845">
        <v>1401587064</v>
      </c>
      <c r="B3845" s="10">
        <f t="shared" si="120"/>
        <v>41791.072500000002</v>
      </c>
      <c r="D3845">
        <v>1399427064</v>
      </c>
      <c r="E3845" s="10">
        <f t="shared" si="121"/>
        <v>41766.072500000002</v>
      </c>
    </row>
    <row r="3846" spans="1:5" x14ac:dyDescent="0.2">
      <c r="A3846">
        <v>1401778740</v>
      </c>
      <c r="B3846" s="10">
        <f t="shared" si="120"/>
        <v>41793.290972222225</v>
      </c>
      <c r="D3846">
        <v>1399474134</v>
      </c>
      <c r="E3846" s="10">
        <f t="shared" si="121"/>
        <v>41766.617291666669</v>
      </c>
    </row>
    <row r="3847" spans="1:5" x14ac:dyDescent="0.2">
      <c r="A3847">
        <v>1443711774</v>
      </c>
      <c r="B3847" s="10">
        <f t="shared" si="120"/>
        <v>42278.627013888894</v>
      </c>
      <c r="D3847">
        <v>1441119774</v>
      </c>
      <c r="E3847" s="10">
        <f t="shared" si="121"/>
        <v>42248.627013888894</v>
      </c>
    </row>
    <row r="3848" spans="1:5" x14ac:dyDescent="0.2">
      <c r="A3848">
        <v>1412405940</v>
      </c>
      <c r="B3848" s="10">
        <f t="shared" si="120"/>
        <v>41916.290972222225</v>
      </c>
      <c r="D3848">
        <v>1409721542</v>
      </c>
      <c r="E3848" s="10">
        <f t="shared" si="121"/>
        <v>41885.221550925926</v>
      </c>
    </row>
    <row r="3849" spans="1:5" x14ac:dyDescent="0.2">
      <c r="A3849">
        <v>1437283391</v>
      </c>
      <c r="B3849" s="10">
        <f t="shared" si="120"/>
        <v>42204.224432870367</v>
      </c>
      <c r="D3849">
        <v>1433395391</v>
      </c>
      <c r="E3849" s="10">
        <f t="shared" si="121"/>
        <v>42159.224432870367</v>
      </c>
    </row>
    <row r="3850" spans="1:5" x14ac:dyDescent="0.2">
      <c r="A3850">
        <v>1445196989</v>
      </c>
      <c r="B3850" s="10">
        <f t="shared" si="120"/>
        <v>42295.817002314812</v>
      </c>
      <c r="D3850">
        <v>1442604989</v>
      </c>
      <c r="E3850" s="10">
        <f t="shared" si="121"/>
        <v>42265.817002314812</v>
      </c>
    </row>
    <row r="3851" spans="1:5" x14ac:dyDescent="0.2">
      <c r="A3851">
        <v>1434047084</v>
      </c>
      <c r="B3851" s="10">
        <f t="shared" si="120"/>
        <v>42166.767175925925</v>
      </c>
      <c r="D3851">
        <v>1431455084</v>
      </c>
      <c r="E3851" s="10">
        <f t="shared" si="121"/>
        <v>42136.767175925925</v>
      </c>
    </row>
    <row r="3852" spans="1:5" x14ac:dyDescent="0.2">
      <c r="A3852">
        <v>1420081143</v>
      </c>
      <c r="B3852" s="10">
        <f t="shared" si="120"/>
        <v>42005.124340277776</v>
      </c>
      <c r="D3852">
        <v>1417489143</v>
      </c>
      <c r="E3852" s="10">
        <f t="shared" si="121"/>
        <v>41975.124340277776</v>
      </c>
    </row>
    <row r="3853" spans="1:5" x14ac:dyDescent="0.2">
      <c r="A3853">
        <v>1437129179</v>
      </c>
      <c r="B3853" s="10">
        <f t="shared" si="120"/>
        <v>42202.439571759256</v>
      </c>
      <c r="D3853">
        <v>1434537179</v>
      </c>
      <c r="E3853" s="10">
        <f t="shared" si="121"/>
        <v>42172.439571759256</v>
      </c>
    </row>
    <row r="3854" spans="1:5" x14ac:dyDescent="0.2">
      <c r="A3854">
        <v>1427427276</v>
      </c>
      <c r="B3854" s="10">
        <f t="shared" si="120"/>
        <v>42090.149027777778</v>
      </c>
      <c r="D3854">
        <v>1425270876</v>
      </c>
      <c r="E3854" s="10">
        <f t="shared" si="121"/>
        <v>42065.190694444449</v>
      </c>
    </row>
    <row r="3855" spans="1:5" x14ac:dyDescent="0.2">
      <c r="A3855">
        <v>1409602178</v>
      </c>
      <c r="B3855" s="10">
        <f t="shared" si="120"/>
        <v>41883.84002314815</v>
      </c>
      <c r="D3855">
        <v>1406578178</v>
      </c>
      <c r="E3855" s="10">
        <f t="shared" si="121"/>
        <v>41848.84002314815</v>
      </c>
    </row>
    <row r="3856" spans="1:5" x14ac:dyDescent="0.2">
      <c r="A3856">
        <v>1431206058</v>
      </c>
      <c r="B3856" s="10">
        <f t="shared" si="120"/>
        <v>42133.884930555556</v>
      </c>
      <c r="D3856">
        <v>1428614058</v>
      </c>
      <c r="E3856" s="10">
        <f t="shared" si="121"/>
        <v>42103.884930555556</v>
      </c>
    </row>
    <row r="3857" spans="1:5" x14ac:dyDescent="0.2">
      <c r="A3857">
        <v>1427408271</v>
      </c>
      <c r="B3857" s="10">
        <f t="shared" si="120"/>
        <v>42089.929062499999</v>
      </c>
      <c r="D3857">
        <v>1424819871</v>
      </c>
      <c r="E3857" s="10">
        <f t="shared" si="121"/>
        <v>42059.970729166671</v>
      </c>
    </row>
    <row r="3858" spans="1:5" x14ac:dyDescent="0.2">
      <c r="A3858">
        <v>1425833403</v>
      </c>
      <c r="B3858" s="10">
        <f t="shared" si="120"/>
        <v>42071.701423611114</v>
      </c>
      <c r="D3858">
        <v>1423245003</v>
      </c>
      <c r="E3858" s="10">
        <f t="shared" si="121"/>
        <v>42041.743090277778</v>
      </c>
    </row>
    <row r="3859" spans="1:5" x14ac:dyDescent="0.2">
      <c r="A3859">
        <v>1406913120</v>
      </c>
      <c r="B3859" s="10">
        <f t="shared" si="120"/>
        <v>41852.716666666667</v>
      </c>
      <c r="D3859">
        <v>1404927690</v>
      </c>
      <c r="E3859" s="10">
        <f t="shared" si="121"/>
        <v>41829.73715277778</v>
      </c>
    </row>
    <row r="3860" spans="1:5" x14ac:dyDescent="0.2">
      <c r="A3860">
        <v>1432328400</v>
      </c>
      <c r="B3860" s="10">
        <f t="shared" si="120"/>
        <v>42146.875</v>
      </c>
      <c r="D3860">
        <v>1430734844</v>
      </c>
      <c r="E3860" s="10">
        <f t="shared" si="121"/>
        <v>42128.431064814809</v>
      </c>
    </row>
    <row r="3861" spans="1:5" x14ac:dyDescent="0.2">
      <c r="A3861">
        <v>1403730000</v>
      </c>
      <c r="B3861" s="10">
        <f t="shared" si="120"/>
        <v>41815.875</v>
      </c>
      <c r="D3861">
        <v>1401485207</v>
      </c>
      <c r="E3861" s="10">
        <f t="shared" si="121"/>
        <v>41789.893599537041</v>
      </c>
    </row>
    <row r="3862" spans="1:5" x14ac:dyDescent="0.2">
      <c r="A3862">
        <v>1407858710</v>
      </c>
      <c r="B3862" s="10">
        <f t="shared" si="120"/>
        <v>41863.660995370374</v>
      </c>
      <c r="D3862">
        <v>1405266710</v>
      </c>
      <c r="E3862" s="10">
        <f t="shared" si="121"/>
        <v>41833.660995370374</v>
      </c>
    </row>
    <row r="3863" spans="1:5" x14ac:dyDescent="0.2">
      <c r="A3863">
        <v>1415828820</v>
      </c>
      <c r="B3863" s="10">
        <f t="shared" si="120"/>
        <v>41955.907638888893</v>
      </c>
      <c r="D3863">
        <v>1412258977</v>
      </c>
      <c r="E3863" s="10">
        <f t="shared" si="121"/>
        <v>41914.590011574073</v>
      </c>
    </row>
    <row r="3864" spans="1:5" x14ac:dyDescent="0.2">
      <c r="A3864">
        <v>1473699540</v>
      </c>
      <c r="B3864" s="10">
        <f t="shared" si="120"/>
        <v>42625.707638888889</v>
      </c>
      <c r="D3864">
        <v>1472451356</v>
      </c>
      <c r="E3864" s="10">
        <f t="shared" si="121"/>
        <v>42611.261064814811</v>
      </c>
    </row>
    <row r="3865" spans="1:5" x14ac:dyDescent="0.2">
      <c r="A3865">
        <v>1446739905</v>
      </c>
      <c r="B3865" s="10">
        <f t="shared" si="120"/>
        <v>42313.674826388888</v>
      </c>
      <c r="D3865">
        <v>1441552305</v>
      </c>
      <c r="E3865" s="10">
        <f t="shared" si="121"/>
        <v>42253.633159722223</v>
      </c>
    </row>
    <row r="3866" spans="1:5" x14ac:dyDescent="0.2">
      <c r="A3866">
        <v>1447799054</v>
      </c>
      <c r="B3866" s="10">
        <f t="shared" si="120"/>
        <v>42325.933495370366</v>
      </c>
      <c r="D3866">
        <v>1445203454</v>
      </c>
      <c r="E3866" s="10">
        <f t="shared" si="121"/>
        <v>42295.891828703709</v>
      </c>
    </row>
    <row r="3867" spans="1:5" x14ac:dyDescent="0.2">
      <c r="A3867">
        <v>1409376600</v>
      </c>
      <c r="B3867" s="10">
        <f t="shared" si="120"/>
        <v>41881.229166666664</v>
      </c>
      <c r="D3867">
        <v>1405957098</v>
      </c>
      <c r="E3867" s="10">
        <f t="shared" si="121"/>
        <v>41841.651597222226</v>
      </c>
    </row>
    <row r="3868" spans="1:5" x14ac:dyDescent="0.2">
      <c r="A3868">
        <v>1458703740</v>
      </c>
      <c r="B3868" s="10">
        <f t="shared" si="120"/>
        <v>42452.145138888889</v>
      </c>
      <c r="D3868">
        <v>1454453021</v>
      </c>
      <c r="E3868" s="10">
        <f t="shared" si="121"/>
        <v>42402.947002314817</v>
      </c>
    </row>
    <row r="3869" spans="1:5" x14ac:dyDescent="0.2">
      <c r="A3869">
        <v>1466278339</v>
      </c>
      <c r="B3869" s="10">
        <f t="shared" si="120"/>
        <v>42539.814108796301</v>
      </c>
      <c r="D3869">
        <v>1463686339</v>
      </c>
      <c r="E3869" s="10">
        <f t="shared" si="121"/>
        <v>42509.814108796301</v>
      </c>
    </row>
    <row r="3870" spans="1:5" x14ac:dyDescent="0.2">
      <c r="A3870">
        <v>1410191405</v>
      </c>
      <c r="B3870" s="10">
        <f t="shared" si="120"/>
        <v>41890.659780092596</v>
      </c>
      <c r="D3870">
        <v>1408031405</v>
      </c>
      <c r="E3870" s="10">
        <f t="shared" si="121"/>
        <v>41865.659780092596</v>
      </c>
    </row>
    <row r="3871" spans="1:5" x14ac:dyDescent="0.2">
      <c r="A3871">
        <v>1426302660</v>
      </c>
      <c r="B3871" s="10">
        <f t="shared" si="120"/>
        <v>42077.132638888885</v>
      </c>
      <c r="D3871">
        <v>1423761792</v>
      </c>
      <c r="E3871" s="10">
        <f t="shared" si="121"/>
        <v>42047.724444444444</v>
      </c>
    </row>
    <row r="3872" spans="1:5" x14ac:dyDescent="0.2">
      <c r="A3872">
        <v>1404360478</v>
      </c>
      <c r="B3872" s="10">
        <f t="shared" si="120"/>
        <v>41823.172199074077</v>
      </c>
      <c r="D3872">
        <v>1401768478</v>
      </c>
      <c r="E3872" s="10">
        <f t="shared" si="121"/>
        <v>41793.172199074077</v>
      </c>
    </row>
    <row r="3873" spans="1:5" x14ac:dyDescent="0.2">
      <c r="A3873">
        <v>1490809450</v>
      </c>
      <c r="B3873" s="10">
        <f t="shared" si="120"/>
        <v>42823.739004629635</v>
      </c>
      <c r="D3873">
        <v>1485629050</v>
      </c>
      <c r="E3873" s="10">
        <f t="shared" si="121"/>
        <v>42763.780671296292</v>
      </c>
    </row>
    <row r="3874" spans="1:5" x14ac:dyDescent="0.2">
      <c r="A3874">
        <v>1439522996</v>
      </c>
      <c r="B3874" s="10">
        <f t="shared" si="120"/>
        <v>42230.145787037036</v>
      </c>
      <c r="D3874">
        <v>1435202996</v>
      </c>
      <c r="E3874" s="10">
        <f t="shared" si="121"/>
        <v>42180.145787037036</v>
      </c>
    </row>
    <row r="3875" spans="1:5" x14ac:dyDescent="0.2">
      <c r="A3875">
        <v>1444322535</v>
      </c>
      <c r="B3875" s="10">
        <f t="shared" si="120"/>
        <v>42285.696006944447</v>
      </c>
      <c r="D3875">
        <v>1441730535</v>
      </c>
      <c r="E3875" s="10">
        <f t="shared" si="121"/>
        <v>42255.696006944447</v>
      </c>
    </row>
    <row r="3876" spans="1:5" x14ac:dyDescent="0.2">
      <c r="A3876">
        <v>1422061200</v>
      </c>
      <c r="B3876" s="10">
        <f t="shared" si="120"/>
        <v>42028.041666666672</v>
      </c>
      <c r="D3876">
        <v>1420244622</v>
      </c>
      <c r="E3876" s="10">
        <f t="shared" si="121"/>
        <v>42007.016458333332</v>
      </c>
    </row>
    <row r="3877" spans="1:5" x14ac:dyDescent="0.2">
      <c r="A3877">
        <v>1472896800</v>
      </c>
      <c r="B3877" s="10">
        <f t="shared" si="120"/>
        <v>42616.416666666672</v>
      </c>
      <c r="D3877">
        <v>1472804365</v>
      </c>
      <c r="E3877" s="10">
        <f t="shared" si="121"/>
        <v>42615.346817129626</v>
      </c>
    </row>
    <row r="3878" spans="1:5" x14ac:dyDescent="0.2">
      <c r="A3878">
        <v>1454425128</v>
      </c>
      <c r="B3878" s="10">
        <f t="shared" si="120"/>
        <v>42402.624166666668</v>
      </c>
      <c r="D3878">
        <v>1451833128</v>
      </c>
      <c r="E3878" s="10">
        <f t="shared" si="121"/>
        <v>42372.624166666668</v>
      </c>
    </row>
    <row r="3879" spans="1:5" x14ac:dyDescent="0.2">
      <c r="A3879">
        <v>1481213752</v>
      </c>
      <c r="B3879" s="10">
        <f t="shared" si="120"/>
        <v>42712.67768518519</v>
      </c>
      <c r="D3879">
        <v>1478621752</v>
      </c>
      <c r="E3879" s="10">
        <f t="shared" si="121"/>
        <v>42682.67768518519</v>
      </c>
    </row>
    <row r="3880" spans="1:5" x14ac:dyDescent="0.2">
      <c r="A3880">
        <v>1435636740</v>
      </c>
      <c r="B3880" s="10">
        <f t="shared" si="120"/>
        <v>42185.165972222225</v>
      </c>
      <c r="D3880">
        <v>1433014746</v>
      </c>
      <c r="E3880" s="10">
        <f t="shared" si="121"/>
        <v>42154.818819444445</v>
      </c>
    </row>
    <row r="3881" spans="1:5" x14ac:dyDescent="0.2">
      <c r="A3881">
        <v>1422218396</v>
      </c>
      <c r="B3881" s="10">
        <f t="shared" si="120"/>
        <v>42029.861064814817</v>
      </c>
      <c r="D3881">
        <v>1419626396</v>
      </c>
      <c r="E3881" s="10">
        <f t="shared" si="121"/>
        <v>41999.861064814817</v>
      </c>
    </row>
    <row r="3882" spans="1:5" x14ac:dyDescent="0.2">
      <c r="A3882">
        <v>1406761200</v>
      </c>
      <c r="B3882" s="10">
        <f t="shared" si="120"/>
        <v>41850.958333333336</v>
      </c>
      <c r="D3882">
        <v>1403724820</v>
      </c>
      <c r="E3882" s="10">
        <f t="shared" si="121"/>
        <v>41815.815046296295</v>
      </c>
    </row>
    <row r="3883" spans="1:5" x14ac:dyDescent="0.2">
      <c r="A3883">
        <v>1487550399</v>
      </c>
      <c r="B3883" s="10">
        <f t="shared" si="120"/>
        <v>42786.018506944441</v>
      </c>
      <c r="D3883">
        <v>1484958399</v>
      </c>
      <c r="E3883" s="10">
        <f t="shared" si="121"/>
        <v>42756.018506944441</v>
      </c>
    </row>
    <row r="3884" spans="1:5" x14ac:dyDescent="0.2">
      <c r="A3884">
        <v>1454281380</v>
      </c>
      <c r="B3884" s="10">
        <f t="shared" si="120"/>
        <v>42400.960416666669</v>
      </c>
      <c r="D3884">
        <v>1451950570</v>
      </c>
      <c r="E3884" s="10">
        <f t="shared" si="121"/>
        <v>42373.983449074076</v>
      </c>
    </row>
    <row r="3885" spans="1:5" x14ac:dyDescent="0.2">
      <c r="A3885">
        <v>1409668069</v>
      </c>
      <c r="B3885" s="10">
        <f t="shared" si="120"/>
        <v>41884.602650462963</v>
      </c>
      <c r="D3885">
        <v>1407076069</v>
      </c>
      <c r="E3885" s="10">
        <f t="shared" si="121"/>
        <v>41854.602650462963</v>
      </c>
    </row>
    <row r="3886" spans="1:5" x14ac:dyDescent="0.2">
      <c r="A3886">
        <v>1427479192</v>
      </c>
      <c r="B3886" s="10">
        <f t="shared" si="120"/>
        <v>42090.749907407408</v>
      </c>
      <c r="D3886">
        <v>1425322792</v>
      </c>
      <c r="E3886" s="10">
        <f t="shared" si="121"/>
        <v>42065.791574074072</v>
      </c>
    </row>
    <row r="3887" spans="1:5" x14ac:dyDescent="0.2">
      <c r="A3887">
        <v>1462834191</v>
      </c>
      <c r="B3887" s="10">
        <f t="shared" si="120"/>
        <v>42499.951284722221</v>
      </c>
      <c r="D3887">
        <v>1460242191</v>
      </c>
      <c r="E3887" s="10">
        <f t="shared" si="121"/>
        <v>42469.951284722221</v>
      </c>
    </row>
    <row r="3888" spans="1:5" x14ac:dyDescent="0.2">
      <c r="A3888">
        <v>1418275702</v>
      </c>
      <c r="B3888" s="10">
        <f t="shared" si="120"/>
        <v>41984.228032407409</v>
      </c>
      <c r="D3888">
        <v>1415683702</v>
      </c>
      <c r="E3888" s="10">
        <f t="shared" si="121"/>
        <v>41954.228032407409</v>
      </c>
    </row>
    <row r="3889" spans="1:5" x14ac:dyDescent="0.2">
      <c r="A3889">
        <v>1430517600</v>
      </c>
      <c r="B3889" s="10">
        <f t="shared" si="120"/>
        <v>42125.916666666672</v>
      </c>
      <c r="D3889">
        <v>1426538129</v>
      </c>
      <c r="E3889" s="10">
        <f t="shared" si="121"/>
        <v>42079.857974537037</v>
      </c>
    </row>
    <row r="3890" spans="1:5" x14ac:dyDescent="0.2">
      <c r="A3890">
        <v>1488114358</v>
      </c>
      <c r="B3890" s="10">
        <f t="shared" si="120"/>
        <v>42792.545810185184</v>
      </c>
      <c r="D3890">
        <v>1485522358</v>
      </c>
      <c r="E3890" s="10">
        <f t="shared" si="121"/>
        <v>42762.545810185184</v>
      </c>
    </row>
    <row r="3891" spans="1:5" x14ac:dyDescent="0.2">
      <c r="A3891">
        <v>1420413960</v>
      </c>
      <c r="B3891" s="10">
        <f t="shared" si="120"/>
        <v>42008.976388888885</v>
      </c>
      <c r="D3891">
        <v>1417651630</v>
      </c>
      <c r="E3891" s="10">
        <f t="shared" si="121"/>
        <v>41977.004976851851</v>
      </c>
    </row>
    <row r="3892" spans="1:5" x14ac:dyDescent="0.2">
      <c r="A3892">
        <v>1439662344</v>
      </c>
      <c r="B3892" s="10">
        <f t="shared" si="120"/>
        <v>42231.758611111116</v>
      </c>
      <c r="D3892">
        <v>1434478344</v>
      </c>
      <c r="E3892" s="10">
        <f t="shared" si="121"/>
        <v>42171.758611111116</v>
      </c>
    </row>
    <row r="3893" spans="1:5" x14ac:dyDescent="0.2">
      <c r="A3893">
        <v>1427086740</v>
      </c>
      <c r="B3893" s="10">
        <f t="shared" si="120"/>
        <v>42086.207638888889</v>
      </c>
      <c r="D3893">
        <v>1424488244</v>
      </c>
      <c r="E3893" s="10">
        <f t="shared" si="121"/>
        <v>42056.1324537037</v>
      </c>
    </row>
    <row r="3894" spans="1:5" x14ac:dyDescent="0.2">
      <c r="A3894">
        <v>1408863600</v>
      </c>
      <c r="B3894" s="10">
        <f t="shared" si="120"/>
        <v>41875.291666666664</v>
      </c>
      <c r="D3894">
        <v>1408203557</v>
      </c>
      <c r="E3894" s="10">
        <f t="shared" si="121"/>
        <v>41867.652280092589</v>
      </c>
    </row>
    <row r="3895" spans="1:5" x14ac:dyDescent="0.2">
      <c r="A3895">
        <v>1404194400</v>
      </c>
      <c r="B3895" s="10">
        <f t="shared" si="120"/>
        <v>41821.25</v>
      </c>
      <c r="D3895">
        <v>1400600840</v>
      </c>
      <c r="E3895" s="10">
        <f t="shared" si="121"/>
        <v>41779.657870370371</v>
      </c>
    </row>
    <row r="3896" spans="1:5" x14ac:dyDescent="0.2">
      <c r="A3896">
        <v>1481000340</v>
      </c>
      <c r="B3896" s="10">
        <f t="shared" si="120"/>
        <v>42710.207638888889</v>
      </c>
      <c r="D3896">
        <v>1478386812</v>
      </c>
      <c r="E3896" s="10">
        <f t="shared" si="121"/>
        <v>42679.958472222221</v>
      </c>
    </row>
    <row r="3897" spans="1:5" x14ac:dyDescent="0.2">
      <c r="A3897">
        <v>1425103218</v>
      </c>
      <c r="B3897" s="10">
        <f t="shared" si="120"/>
        <v>42063.250208333338</v>
      </c>
      <c r="D3897">
        <v>1422424818</v>
      </c>
      <c r="E3897" s="10">
        <f t="shared" si="121"/>
        <v>42032.250208333338</v>
      </c>
    </row>
    <row r="3898" spans="1:5" x14ac:dyDescent="0.2">
      <c r="A3898">
        <v>1402979778</v>
      </c>
      <c r="B3898" s="10">
        <f t="shared" si="120"/>
        <v>41807.191875000004</v>
      </c>
      <c r="D3898">
        <v>1401770178</v>
      </c>
      <c r="E3898" s="10">
        <f t="shared" si="121"/>
        <v>41793.191875000004</v>
      </c>
    </row>
    <row r="3899" spans="1:5" x14ac:dyDescent="0.2">
      <c r="A3899">
        <v>1420750683</v>
      </c>
      <c r="B3899" s="10">
        <f t="shared" si="120"/>
        <v>42012.87364583333</v>
      </c>
      <c r="D3899">
        <v>1418158683</v>
      </c>
      <c r="E3899" s="10">
        <f t="shared" si="121"/>
        <v>41982.87364583333</v>
      </c>
    </row>
    <row r="3900" spans="1:5" x14ac:dyDescent="0.2">
      <c r="A3900">
        <v>1439827200</v>
      </c>
      <c r="B3900" s="10">
        <f t="shared" si="120"/>
        <v>42233.666666666672</v>
      </c>
      <c r="D3900">
        <v>1436355270</v>
      </c>
      <c r="E3900" s="10">
        <f t="shared" si="121"/>
        <v>42193.482291666667</v>
      </c>
    </row>
    <row r="3901" spans="1:5" x14ac:dyDescent="0.2">
      <c r="A3901">
        <v>1407868561</v>
      </c>
      <c r="B3901" s="10">
        <f t="shared" si="120"/>
        <v>41863.775011574078</v>
      </c>
      <c r="D3901">
        <v>1406140561</v>
      </c>
      <c r="E3901" s="10">
        <f t="shared" si="121"/>
        <v>41843.775011574078</v>
      </c>
    </row>
    <row r="3902" spans="1:5" x14ac:dyDescent="0.2">
      <c r="A3902">
        <v>1433988791</v>
      </c>
      <c r="B3902" s="10">
        <f t="shared" si="120"/>
        <v>42166.092488425929</v>
      </c>
      <c r="D3902">
        <v>1431396791</v>
      </c>
      <c r="E3902" s="10">
        <f t="shared" si="121"/>
        <v>42136.092488425929</v>
      </c>
    </row>
    <row r="3903" spans="1:5" x14ac:dyDescent="0.2">
      <c r="A3903">
        <v>1450554599</v>
      </c>
      <c r="B3903" s="10">
        <f t="shared" si="120"/>
        <v>42357.826377314814</v>
      </c>
      <c r="D3903">
        <v>1447098599</v>
      </c>
      <c r="E3903" s="10">
        <f t="shared" si="121"/>
        <v>42317.826377314814</v>
      </c>
    </row>
    <row r="3904" spans="1:5" x14ac:dyDescent="0.2">
      <c r="A3904">
        <v>1479125642</v>
      </c>
      <c r="B3904" s="10">
        <f t="shared" si="120"/>
        <v>42688.509745370371</v>
      </c>
      <c r="D3904">
        <v>1476962042</v>
      </c>
      <c r="E3904" s="10">
        <f t="shared" si="121"/>
        <v>42663.468078703707</v>
      </c>
    </row>
    <row r="3905" spans="1:5" x14ac:dyDescent="0.2">
      <c r="A3905">
        <v>1439581080</v>
      </c>
      <c r="B3905" s="10">
        <f t="shared" si="120"/>
        <v>42230.818055555559</v>
      </c>
      <c r="D3905">
        <v>1435709765</v>
      </c>
      <c r="E3905" s="10">
        <f t="shared" si="121"/>
        <v>42186.01116898148</v>
      </c>
    </row>
    <row r="3906" spans="1:5" x14ac:dyDescent="0.2">
      <c r="A3906">
        <v>1429074240</v>
      </c>
      <c r="B3906" s="10">
        <f t="shared" si="120"/>
        <v>42109.211111111115</v>
      </c>
      <c r="D3906">
        <v>1427866200</v>
      </c>
      <c r="E3906" s="10">
        <f t="shared" si="121"/>
        <v>42095.229166666672</v>
      </c>
    </row>
    <row r="3907" spans="1:5" x14ac:dyDescent="0.2">
      <c r="A3907">
        <v>1434063600</v>
      </c>
      <c r="B3907" s="10">
        <f t="shared" ref="B3907:B3970" si="122">(A3907/86400)+25569</f>
        <v>42166.958333333328</v>
      </c>
      <c r="D3907">
        <v>1430405903</v>
      </c>
      <c r="E3907" s="10">
        <f t="shared" ref="E3907:E3970" si="123">(D3907/86400) + 25569</f>
        <v>42124.623877314814</v>
      </c>
    </row>
    <row r="3908" spans="1:5" x14ac:dyDescent="0.2">
      <c r="A3908">
        <v>1435325100</v>
      </c>
      <c r="B3908" s="10">
        <f t="shared" si="122"/>
        <v>42181.559027777781</v>
      </c>
      <c r="D3908">
        <v>1432072893</v>
      </c>
      <c r="E3908" s="10">
        <f t="shared" si="123"/>
        <v>42143.917743055557</v>
      </c>
    </row>
    <row r="3909" spans="1:5" x14ac:dyDescent="0.2">
      <c r="A3909">
        <v>1414354080</v>
      </c>
      <c r="B3909" s="10">
        <f t="shared" si="122"/>
        <v>41938.838888888888</v>
      </c>
      <c r="D3909">
        <v>1411587606</v>
      </c>
      <c r="E3909" s="10">
        <f t="shared" si="123"/>
        <v>41906.819513888891</v>
      </c>
    </row>
    <row r="3910" spans="1:5" x14ac:dyDescent="0.2">
      <c r="A3910">
        <v>1406603696</v>
      </c>
      <c r="B3910" s="10">
        <f t="shared" si="122"/>
        <v>41849.135370370372</v>
      </c>
      <c r="D3910">
        <v>1405307696</v>
      </c>
      <c r="E3910" s="10">
        <f t="shared" si="123"/>
        <v>41834.135370370372</v>
      </c>
    </row>
    <row r="3911" spans="1:5" x14ac:dyDescent="0.2">
      <c r="A3911">
        <v>1410424642</v>
      </c>
      <c r="B3911" s="10">
        <f t="shared" si="122"/>
        <v>41893.359282407408</v>
      </c>
      <c r="D3911">
        <v>1407832642</v>
      </c>
      <c r="E3911" s="10">
        <f t="shared" si="123"/>
        <v>41863.359282407408</v>
      </c>
    </row>
    <row r="3912" spans="1:5" x14ac:dyDescent="0.2">
      <c r="A3912">
        <v>1441649397</v>
      </c>
      <c r="B3912" s="10">
        <f t="shared" si="122"/>
        <v>42254.756909722222</v>
      </c>
      <c r="D3912">
        <v>1439057397</v>
      </c>
      <c r="E3912" s="10">
        <f t="shared" si="123"/>
        <v>42224.756909722222</v>
      </c>
    </row>
    <row r="3913" spans="1:5" x14ac:dyDescent="0.2">
      <c r="A3913">
        <v>1417033777</v>
      </c>
      <c r="B3913" s="10">
        <f t="shared" si="122"/>
        <v>41969.853900462964</v>
      </c>
      <c r="D3913">
        <v>1414438177</v>
      </c>
      <c r="E3913" s="10">
        <f t="shared" si="123"/>
        <v>41939.8122337963</v>
      </c>
    </row>
    <row r="3914" spans="1:5" x14ac:dyDescent="0.2">
      <c r="A3914">
        <v>1429936500</v>
      </c>
      <c r="B3914" s="10">
        <f t="shared" si="122"/>
        <v>42119.190972222219</v>
      </c>
      <c r="D3914">
        <v>1424759330</v>
      </c>
      <c r="E3914" s="10">
        <f t="shared" si="123"/>
        <v>42059.270023148143</v>
      </c>
    </row>
    <row r="3915" spans="1:5" x14ac:dyDescent="0.2">
      <c r="A3915">
        <v>1448863449</v>
      </c>
      <c r="B3915" s="10">
        <f t="shared" si="122"/>
        <v>42338.252881944441</v>
      </c>
      <c r="D3915">
        <v>1446267849</v>
      </c>
      <c r="E3915" s="10">
        <f t="shared" si="123"/>
        <v>42308.211215277777</v>
      </c>
    </row>
    <row r="3916" spans="1:5" x14ac:dyDescent="0.2">
      <c r="A3916">
        <v>1431298740</v>
      </c>
      <c r="B3916" s="10">
        <f t="shared" si="122"/>
        <v>42134.957638888889</v>
      </c>
      <c r="D3916">
        <v>1429558756</v>
      </c>
      <c r="E3916" s="10">
        <f t="shared" si="123"/>
        <v>42114.818935185191</v>
      </c>
    </row>
    <row r="3917" spans="1:5" x14ac:dyDescent="0.2">
      <c r="A3917">
        <v>1464824309</v>
      </c>
      <c r="B3917" s="10">
        <f t="shared" si="122"/>
        <v>42522.98505787037</v>
      </c>
      <c r="D3917">
        <v>1462232309</v>
      </c>
      <c r="E3917" s="10">
        <f t="shared" si="123"/>
        <v>42492.98505787037</v>
      </c>
    </row>
    <row r="3918" spans="1:5" x14ac:dyDescent="0.2">
      <c r="A3918">
        <v>1464952752</v>
      </c>
      <c r="B3918" s="10">
        <f t="shared" si="122"/>
        <v>42524.471666666665</v>
      </c>
      <c r="D3918">
        <v>1462360752</v>
      </c>
      <c r="E3918" s="10">
        <f t="shared" si="123"/>
        <v>42494.471666666665</v>
      </c>
    </row>
    <row r="3919" spans="1:5" x14ac:dyDescent="0.2">
      <c r="A3919">
        <v>1410439161</v>
      </c>
      <c r="B3919" s="10">
        <f t="shared" si="122"/>
        <v>41893.527326388888</v>
      </c>
      <c r="D3919">
        <v>1407847161</v>
      </c>
      <c r="E3919" s="10">
        <f t="shared" si="123"/>
        <v>41863.527326388888</v>
      </c>
    </row>
    <row r="3920" spans="1:5" x14ac:dyDescent="0.2">
      <c r="A3920">
        <v>1407168000</v>
      </c>
      <c r="B3920" s="10">
        <f t="shared" si="122"/>
        <v>41855.666666666664</v>
      </c>
      <c r="D3920">
        <v>1406131023</v>
      </c>
      <c r="E3920" s="10">
        <f t="shared" si="123"/>
        <v>41843.664618055554</v>
      </c>
    </row>
    <row r="3921" spans="1:5" x14ac:dyDescent="0.2">
      <c r="A3921">
        <v>1453075200</v>
      </c>
      <c r="B3921" s="10">
        <f t="shared" si="122"/>
        <v>42387</v>
      </c>
      <c r="D3921">
        <v>1450628773</v>
      </c>
      <c r="E3921" s="10">
        <f t="shared" si="123"/>
        <v>42358.684872685189</v>
      </c>
    </row>
    <row r="3922" spans="1:5" x14ac:dyDescent="0.2">
      <c r="A3922">
        <v>1479032260</v>
      </c>
      <c r="B3922" s="10">
        <f t="shared" si="122"/>
        <v>42687.428935185184</v>
      </c>
      <c r="D3922">
        <v>1476436660</v>
      </c>
      <c r="E3922" s="10">
        <f t="shared" si="123"/>
        <v>42657.38726851852</v>
      </c>
    </row>
    <row r="3923" spans="1:5" x14ac:dyDescent="0.2">
      <c r="A3923">
        <v>1414346400</v>
      </c>
      <c r="B3923" s="10">
        <f t="shared" si="122"/>
        <v>41938.75</v>
      </c>
      <c r="D3923">
        <v>1413291655</v>
      </c>
      <c r="E3923" s="10">
        <f t="shared" si="123"/>
        <v>41926.542303240742</v>
      </c>
    </row>
    <row r="3924" spans="1:5" x14ac:dyDescent="0.2">
      <c r="A3924">
        <v>1425337200</v>
      </c>
      <c r="B3924" s="10">
        <f t="shared" si="122"/>
        <v>42065.958333333328</v>
      </c>
      <c r="D3924">
        <v>1421432810</v>
      </c>
      <c r="E3924" s="10">
        <f t="shared" si="123"/>
        <v>42020.768634259264</v>
      </c>
    </row>
    <row r="3925" spans="1:5" x14ac:dyDescent="0.2">
      <c r="A3925">
        <v>1428622271</v>
      </c>
      <c r="B3925" s="10">
        <f t="shared" si="122"/>
        <v>42103.979988425926</v>
      </c>
      <c r="D3925">
        <v>1426203071</v>
      </c>
      <c r="E3925" s="10">
        <f t="shared" si="123"/>
        <v>42075.979988425926</v>
      </c>
    </row>
    <row r="3926" spans="1:5" x14ac:dyDescent="0.2">
      <c r="A3926">
        <v>1403823722</v>
      </c>
      <c r="B3926" s="10">
        <f t="shared" si="122"/>
        <v>41816.959745370368</v>
      </c>
      <c r="D3926">
        <v>1401231722</v>
      </c>
      <c r="E3926" s="10">
        <f t="shared" si="123"/>
        <v>41786.959745370368</v>
      </c>
    </row>
    <row r="3927" spans="1:5" x14ac:dyDescent="0.2">
      <c r="A3927">
        <v>1406753639</v>
      </c>
      <c r="B3927" s="10">
        <f t="shared" si="122"/>
        <v>41850.870821759258</v>
      </c>
      <c r="D3927">
        <v>1404161639</v>
      </c>
      <c r="E3927" s="10">
        <f t="shared" si="123"/>
        <v>41820.870821759258</v>
      </c>
    </row>
    <row r="3928" spans="1:5" x14ac:dyDescent="0.2">
      <c r="A3928">
        <v>1419645748</v>
      </c>
      <c r="B3928" s="10">
        <f t="shared" si="122"/>
        <v>42000.085046296299</v>
      </c>
      <c r="D3928">
        <v>1417053748</v>
      </c>
      <c r="E3928" s="10">
        <f t="shared" si="123"/>
        <v>41970.085046296299</v>
      </c>
    </row>
    <row r="3929" spans="1:5" x14ac:dyDescent="0.2">
      <c r="A3929">
        <v>1407565504</v>
      </c>
      <c r="B3929" s="10">
        <f t="shared" si="122"/>
        <v>41860.267407407409</v>
      </c>
      <c r="D3929">
        <v>1404973504</v>
      </c>
      <c r="E3929" s="10">
        <f t="shared" si="123"/>
        <v>41830.267407407409</v>
      </c>
    </row>
    <row r="3930" spans="1:5" x14ac:dyDescent="0.2">
      <c r="A3930">
        <v>1444971540</v>
      </c>
      <c r="B3930" s="10">
        <f t="shared" si="122"/>
        <v>42293.207638888889</v>
      </c>
      <c r="D3930">
        <v>1442593427</v>
      </c>
      <c r="E3930" s="10">
        <f t="shared" si="123"/>
        <v>42265.683182870373</v>
      </c>
    </row>
    <row r="3931" spans="1:5" x14ac:dyDescent="0.2">
      <c r="A3931">
        <v>1474228265</v>
      </c>
      <c r="B3931" s="10">
        <f t="shared" si="122"/>
        <v>42631.827141203699</v>
      </c>
      <c r="D3931">
        <v>1471636265</v>
      </c>
      <c r="E3931" s="10">
        <f t="shared" si="123"/>
        <v>42601.827141203699</v>
      </c>
    </row>
    <row r="3932" spans="1:5" x14ac:dyDescent="0.2">
      <c r="A3932">
        <v>1459490400</v>
      </c>
      <c r="B3932" s="10">
        <f t="shared" si="122"/>
        <v>42461.25</v>
      </c>
      <c r="D3932">
        <v>1457078868</v>
      </c>
      <c r="E3932" s="10">
        <f t="shared" si="123"/>
        <v>42433.338749999995</v>
      </c>
    </row>
    <row r="3933" spans="1:5" x14ac:dyDescent="0.2">
      <c r="A3933">
        <v>1441510707</v>
      </c>
      <c r="B3933" s="10">
        <f t="shared" si="122"/>
        <v>42253.151701388888</v>
      </c>
      <c r="D3933">
        <v>1439350707</v>
      </c>
      <c r="E3933" s="10">
        <f t="shared" si="123"/>
        <v>42228.151701388888</v>
      </c>
    </row>
    <row r="3934" spans="1:5" x14ac:dyDescent="0.2">
      <c r="A3934">
        <v>1458097364</v>
      </c>
      <c r="B3934" s="10">
        <f t="shared" si="122"/>
        <v>42445.126898148148</v>
      </c>
      <c r="D3934">
        <v>1455508964</v>
      </c>
      <c r="E3934" s="10">
        <f t="shared" si="123"/>
        <v>42415.168564814812</v>
      </c>
    </row>
    <row r="3935" spans="1:5" x14ac:dyDescent="0.2">
      <c r="A3935">
        <v>1468716180</v>
      </c>
      <c r="B3935" s="10">
        <f t="shared" si="122"/>
        <v>42568.029861111107</v>
      </c>
      <c r="D3935">
        <v>1466205262</v>
      </c>
      <c r="E3935" s="10">
        <f t="shared" si="123"/>
        <v>42538.968310185184</v>
      </c>
    </row>
    <row r="3936" spans="1:5" x14ac:dyDescent="0.2">
      <c r="A3936">
        <v>1443704400</v>
      </c>
      <c r="B3936" s="10">
        <f t="shared" si="122"/>
        <v>42278.541666666672</v>
      </c>
      <c r="D3936">
        <v>1439827639</v>
      </c>
      <c r="E3936" s="10">
        <f t="shared" si="123"/>
        <v>42233.671747685185</v>
      </c>
    </row>
    <row r="3937" spans="1:5" x14ac:dyDescent="0.2">
      <c r="A3937">
        <v>1443973546</v>
      </c>
      <c r="B3937" s="10">
        <f t="shared" si="122"/>
        <v>42281.656782407408</v>
      </c>
      <c r="D3937">
        <v>1438789546</v>
      </c>
      <c r="E3937" s="10">
        <f t="shared" si="123"/>
        <v>42221.656782407408</v>
      </c>
    </row>
    <row r="3938" spans="1:5" x14ac:dyDescent="0.2">
      <c r="A3938">
        <v>1480576720</v>
      </c>
      <c r="B3938" s="10">
        <f t="shared" si="122"/>
        <v>42705.304629629631</v>
      </c>
      <c r="D3938">
        <v>1477981120</v>
      </c>
      <c r="E3938" s="10">
        <f t="shared" si="123"/>
        <v>42675.262962962966</v>
      </c>
    </row>
    <row r="3939" spans="1:5" x14ac:dyDescent="0.2">
      <c r="A3939">
        <v>1468249760</v>
      </c>
      <c r="B3939" s="10">
        <f t="shared" si="122"/>
        <v>42562.631481481483</v>
      </c>
      <c r="D3939">
        <v>1465830560</v>
      </c>
      <c r="E3939" s="10">
        <f t="shared" si="123"/>
        <v>42534.631481481483</v>
      </c>
    </row>
    <row r="3940" spans="1:5" x14ac:dyDescent="0.2">
      <c r="A3940">
        <v>1435441454</v>
      </c>
      <c r="B3940" s="10">
        <f t="shared" si="122"/>
        <v>42182.905717592592</v>
      </c>
      <c r="D3940">
        <v>1432763054</v>
      </c>
      <c r="E3940" s="10">
        <f t="shared" si="123"/>
        <v>42151.905717592592</v>
      </c>
    </row>
    <row r="3941" spans="1:5" x14ac:dyDescent="0.2">
      <c r="A3941">
        <v>1412656200</v>
      </c>
      <c r="B3941" s="10">
        <f t="shared" si="122"/>
        <v>41919.1875</v>
      </c>
      <c r="D3941">
        <v>1412328979</v>
      </c>
      <c r="E3941" s="10">
        <f t="shared" si="123"/>
        <v>41915.400219907409</v>
      </c>
    </row>
    <row r="3942" spans="1:5" x14ac:dyDescent="0.2">
      <c r="A3942">
        <v>1420199351</v>
      </c>
      <c r="B3942" s="10">
        <f t="shared" si="122"/>
        <v>42006.492488425924</v>
      </c>
      <c r="D3942">
        <v>1416311351</v>
      </c>
      <c r="E3942" s="10">
        <f t="shared" si="123"/>
        <v>41961.492488425924</v>
      </c>
    </row>
    <row r="3943" spans="1:5" x14ac:dyDescent="0.2">
      <c r="A3943">
        <v>1416877200</v>
      </c>
      <c r="B3943" s="10">
        <f t="shared" si="122"/>
        <v>41968.041666666672</v>
      </c>
      <c r="D3943">
        <v>1414505137</v>
      </c>
      <c r="E3943" s="10">
        <f t="shared" si="123"/>
        <v>41940.587233796294</v>
      </c>
    </row>
    <row r="3944" spans="1:5" x14ac:dyDescent="0.2">
      <c r="A3944">
        <v>1434490914</v>
      </c>
      <c r="B3944" s="10">
        <f t="shared" si="122"/>
        <v>42171.904097222221</v>
      </c>
      <c r="D3944">
        <v>1429306914</v>
      </c>
      <c r="E3944" s="10">
        <f t="shared" si="123"/>
        <v>42111.904097222221</v>
      </c>
    </row>
    <row r="3945" spans="1:5" x14ac:dyDescent="0.2">
      <c r="A3945">
        <v>1446483000</v>
      </c>
      <c r="B3945" s="10">
        <f t="shared" si="122"/>
        <v>42310.701388888891</v>
      </c>
      <c r="D3945">
        <v>1443811268</v>
      </c>
      <c r="E3945" s="10">
        <f t="shared" si="123"/>
        <v>42279.778564814813</v>
      </c>
    </row>
    <row r="3946" spans="1:5" x14ac:dyDescent="0.2">
      <c r="A3946">
        <v>1440690875</v>
      </c>
      <c r="B3946" s="10">
        <f t="shared" si="122"/>
        <v>42243.662905092591</v>
      </c>
      <c r="D3946">
        <v>1438098875</v>
      </c>
      <c r="E3946" s="10">
        <f t="shared" si="123"/>
        <v>42213.662905092591</v>
      </c>
    </row>
    <row r="3947" spans="1:5" x14ac:dyDescent="0.2">
      <c r="A3947">
        <v>1431717268</v>
      </c>
      <c r="B3947" s="10">
        <f t="shared" si="122"/>
        <v>42139.801712962959</v>
      </c>
      <c r="D3947">
        <v>1429125268</v>
      </c>
      <c r="E3947" s="10">
        <f t="shared" si="123"/>
        <v>42109.801712962959</v>
      </c>
    </row>
    <row r="3948" spans="1:5" x14ac:dyDescent="0.2">
      <c r="A3948">
        <v>1425110400</v>
      </c>
      <c r="B3948" s="10">
        <f t="shared" si="122"/>
        <v>42063.333333333328</v>
      </c>
      <c r="D3948">
        <v>1422388822</v>
      </c>
      <c r="E3948" s="10">
        <f t="shared" si="123"/>
        <v>42031.833587962959</v>
      </c>
    </row>
    <row r="3949" spans="1:5" x14ac:dyDescent="0.2">
      <c r="A3949">
        <v>1475378744</v>
      </c>
      <c r="B3949" s="10">
        <f t="shared" si="122"/>
        <v>42645.142870370371</v>
      </c>
      <c r="D3949">
        <v>1472786744</v>
      </c>
      <c r="E3949" s="10">
        <f t="shared" si="123"/>
        <v>42615.142870370371</v>
      </c>
    </row>
    <row r="3950" spans="1:5" x14ac:dyDescent="0.2">
      <c r="A3950">
        <v>1410076123</v>
      </c>
      <c r="B3950" s="10">
        <f t="shared" si="122"/>
        <v>41889.325497685189</v>
      </c>
      <c r="D3950">
        <v>1404892123</v>
      </c>
      <c r="E3950" s="10">
        <f t="shared" si="123"/>
        <v>41829.325497685189</v>
      </c>
    </row>
    <row r="3951" spans="1:5" x14ac:dyDescent="0.2">
      <c r="A3951">
        <v>1423623221</v>
      </c>
      <c r="B3951" s="10">
        <f t="shared" si="122"/>
        <v>42046.120613425926</v>
      </c>
      <c r="D3951">
        <v>1421031221</v>
      </c>
      <c r="E3951" s="10">
        <f t="shared" si="123"/>
        <v>42016.120613425926</v>
      </c>
    </row>
    <row r="3952" spans="1:5" x14ac:dyDescent="0.2">
      <c r="A3952">
        <v>1460140500</v>
      </c>
      <c r="B3952" s="10">
        <f t="shared" si="122"/>
        <v>42468.774305555555</v>
      </c>
      <c r="D3952">
        <v>1457628680</v>
      </c>
      <c r="E3952" s="10">
        <f t="shared" si="123"/>
        <v>42439.702314814815</v>
      </c>
    </row>
    <row r="3953" spans="1:5" x14ac:dyDescent="0.2">
      <c r="A3953">
        <v>1462301342</v>
      </c>
      <c r="B3953" s="10">
        <f t="shared" si="122"/>
        <v>42493.784050925926</v>
      </c>
      <c r="D3953">
        <v>1457120942</v>
      </c>
      <c r="E3953" s="10">
        <f t="shared" si="123"/>
        <v>42433.825717592597</v>
      </c>
    </row>
    <row r="3954" spans="1:5" x14ac:dyDescent="0.2">
      <c r="A3954">
        <v>1445885890</v>
      </c>
      <c r="B3954" s="10">
        <f t="shared" si="122"/>
        <v>42303.790393518517</v>
      </c>
      <c r="D3954">
        <v>1440701890</v>
      </c>
      <c r="E3954" s="10">
        <f t="shared" si="123"/>
        <v>42243.790393518517</v>
      </c>
    </row>
    <row r="3955" spans="1:5" x14ac:dyDescent="0.2">
      <c r="A3955">
        <v>1469834940</v>
      </c>
      <c r="B3955" s="10">
        <f t="shared" si="122"/>
        <v>42580.978472222225</v>
      </c>
      <c r="D3955">
        <v>1467162586</v>
      </c>
      <c r="E3955" s="10">
        <f t="shared" si="123"/>
        <v>42550.048449074078</v>
      </c>
    </row>
    <row r="3956" spans="1:5" x14ac:dyDescent="0.2">
      <c r="A3956">
        <v>1405352264</v>
      </c>
      <c r="B3956" s="10">
        <f t="shared" si="122"/>
        <v>41834.651203703703</v>
      </c>
      <c r="D3956">
        <v>1400168264</v>
      </c>
      <c r="E3956" s="10">
        <f t="shared" si="123"/>
        <v>41774.651203703703</v>
      </c>
    </row>
    <row r="3957" spans="1:5" x14ac:dyDescent="0.2">
      <c r="A3957">
        <v>1448745741</v>
      </c>
      <c r="B3957" s="10">
        <f t="shared" si="122"/>
        <v>42336.890520833331</v>
      </c>
      <c r="D3957">
        <v>1446150141</v>
      </c>
      <c r="E3957" s="10">
        <f t="shared" si="123"/>
        <v>42306.848854166667</v>
      </c>
    </row>
    <row r="3958" spans="1:5" x14ac:dyDescent="0.2">
      <c r="A3958">
        <v>1461543600</v>
      </c>
      <c r="B3958" s="10">
        <f t="shared" si="122"/>
        <v>42485.013888888891</v>
      </c>
      <c r="D3958">
        <v>1459203727</v>
      </c>
      <c r="E3958" s="10">
        <f t="shared" si="123"/>
        <v>42457.932025462964</v>
      </c>
    </row>
    <row r="3959" spans="1:5" x14ac:dyDescent="0.2">
      <c r="A3959">
        <v>1468020354</v>
      </c>
      <c r="B3959" s="10">
        <f t="shared" si="122"/>
        <v>42559.976319444446</v>
      </c>
      <c r="D3959">
        <v>1464045954</v>
      </c>
      <c r="E3959" s="10">
        <f t="shared" si="123"/>
        <v>42513.976319444446</v>
      </c>
    </row>
    <row r="3960" spans="1:5" x14ac:dyDescent="0.2">
      <c r="A3960">
        <v>1406988000</v>
      </c>
      <c r="B3960" s="10">
        <f t="shared" si="122"/>
        <v>41853.583333333336</v>
      </c>
      <c r="D3960">
        <v>1403822912</v>
      </c>
      <c r="E3960" s="10">
        <f t="shared" si="123"/>
        <v>41816.950370370367</v>
      </c>
    </row>
    <row r="3961" spans="1:5" x14ac:dyDescent="0.2">
      <c r="A3961">
        <v>1411930556</v>
      </c>
      <c r="B3961" s="10">
        <f t="shared" si="122"/>
        <v>41910.788842592592</v>
      </c>
      <c r="D3961">
        <v>1409338556</v>
      </c>
      <c r="E3961" s="10">
        <f t="shared" si="123"/>
        <v>41880.788842592592</v>
      </c>
    </row>
    <row r="3962" spans="1:5" x14ac:dyDescent="0.2">
      <c r="A3962">
        <v>1451852256</v>
      </c>
      <c r="B3962" s="10">
        <f t="shared" si="122"/>
        <v>42372.845555555556</v>
      </c>
      <c r="D3962">
        <v>1449260256</v>
      </c>
      <c r="E3962" s="10">
        <f t="shared" si="123"/>
        <v>42342.845555555556</v>
      </c>
    </row>
    <row r="3963" spans="1:5" x14ac:dyDescent="0.2">
      <c r="A3963">
        <v>1399584210</v>
      </c>
      <c r="B3963" s="10">
        <f t="shared" si="122"/>
        <v>41767.891319444447</v>
      </c>
      <c r="D3963">
        <v>1397683410</v>
      </c>
      <c r="E3963" s="10">
        <f t="shared" si="123"/>
        <v>41745.891319444447</v>
      </c>
    </row>
    <row r="3964" spans="1:5" x14ac:dyDescent="0.2">
      <c r="A3964">
        <v>1448722494</v>
      </c>
      <c r="B3964" s="10">
        <f t="shared" si="122"/>
        <v>42336.621458333335</v>
      </c>
      <c r="D3964">
        <v>1446562494</v>
      </c>
      <c r="E3964" s="10">
        <f t="shared" si="123"/>
        <v>42311.621458333335</v>
      </c>
    </row>
    <row r="3965" spans="1:5" x14ac:dyDescent="0.2">
      <c r="A3965">
        <v>1447821717</v>
      </c>
      <c r="B3965" s="10">
        <f t="shared" si="122"/>
        <v>42326.195798611108</v>
      </c>
      <c r="D3965">
        <v>1445226117</v>
      </c>
      <c r="E3965" s="10">
        <f t="shared" si="123"/>
        <v>42296.154131944444</v>
      </c>
    </row>
    <row r="3966" spans="1:5" x14ac:dyDescent="0.2">
      <c r="A3966">
        <v>1429460386</v>
      </c>
      <c r="B3966" s="10">
        <f t="shared" si="122"/>
        <v>42113.680393518516</v>
      </c>
      <c r="D3966">
        <v>1424279986</v>
      </c>
      <c r="E3966" s="10">
        <f t="shared" si="123"/>
        <v>42053.722060185188</v>
      </c>
    </row>
    <row r="3967" spans="1:5" x14ac:dyDescent="0.2">
      <c r="A3967">
        <v>1460608780</v>
      </c>
      <c r="B3967" s="10">
        <f t="shared" si="122"/>
        <v>42474.194212962961</v>
      </c>
      <c r="D3967">
        <v>1455428380</v>
      </c>
      <c r="E3967" s="10">
        <f t="shared" si="123"/>
        <v>42414.235879629632</v>
      </c>
    </row>
    <row r="3968" spans="1:5" x14ac:dyDescent="0.2">
      <c r="A3968">
        <v>1406170740</v>
      </c>
      <c r="B3968" s="10">
        <f t="shared" si="122"/>
        <v>41844.124305555553</v>
      </c>
      <c r="D3968">
        <v>1402506278</v>
      </c>
      <c r="E3968" s="10">
        <f t="shared" si="123"/>
        <v>41801.711550925924</v>
      </c>
    </row>
    <row r="3969" spans="1:5" x14ac:dyDescent="0.2">
      <c r="A3969">
        <v>1488783507</v>
      </c>
      <c r="B3969" s="10">
        <f t="shared" si="122"/>
        <v>42800.290590277778</v>
      </c>
      <c r="D3969">
        <v>1486191507</v>
      </c>
      <c r="E3969" s="10">
        <f t="shared" si="123"/>
        <v>42770.290590277778</v>
      </c>
    </row>
    <row r="3970" spans="1:5" x14ac:dyDescent="0.2">
      <c r="A3970">
        <v>1463945673</v>
      </c>
      <c r="B3970" s="10">
        <f t="shared" si="122"/>
        <v>42512.815659722226</v>
      </c>
      <c r="D3970">
        <v>1458761673</v>
      </c>
      <c r="E3970" s="10">
        <f t="shared" si="123"/>
        <v>42452.815659722226</v>
      </c>
    </row>
    <row r="3971" spans="1:5" x14ac:dyDescent="0.2">
      <c r="A3971">
        <v>1472442900</v>
      </c>
      <c r="B3971" s="10">
        <f t="shared" ref="B3971:B4034" si="124">(A3971/86400)+25569</f>
        <v>42611.163194444445</v>
      </c>
      <c r="D3971">
        <v>1471638646</v>
      </c>
      <c r="E3971" s="10">
        <f t="shared" ref="E3971:E4034" si="125">(D3971/86400) + 25569</f>
        <v>42601.854699074072</v>
      </c>
    </row>
    <row r="3972" spans="1:5" x14ac:dyDescent="0.2">
      <c r="A3972">
        <v>1460925811</v>
      </c>
      <c r="B3972" s="10">
        <f t="shared" si="124"/>
        <v>42477.863553240742</v>
      </c>
      <c r="D3972">
        <v>1458333811</v>
      </c>
      <c r="E3972" s="10">
        <f t="shared" si="125"/>
        <v>42447.863553240742</v>
      </c>
    </row>
    <row r="3973" spans="1:5" x14ac:dyDescent="0.2">
      <c r="A3973">
        <v>1405947126</v>
      </c>
      <c r="B3973" s="10">
        <f t="shared" si="124"/>
        <v>41841.536180555559</v>
      </c>
      <c r="D3973">
        <v>1403355126</v>
      </c>
      <c r="E3973" s="10">
        <f t="shared" si="125"/>
        <v>41811.536180555559</v>
      </c>
    </row>
    <row r="3974" spans="1:5" x14ac:dyDescent="0.2">
      <c r="A3974">
        <v>1423186634</v>
      </c>
      <c r="B3974" s="10">
        <f t="shared" si="124"/>
        <v>42041.067523148144</v>
      </c>
      <c r="D3974">
        <v>1418002634</v>
      </c>
      <c r="E3974" s="10">
        <f t="shared" si="125"/>
        <v>41981.067523148144</v>
      </c>
    </row>
    <row r="3975" spans="1:5" x14ac:dyDescent="0.2">
      <c r="A3975">
        <v>1462766400</v>
      </c>
      <c r="B3975" s="10">
        <f t="shared" si="124"/>
        <v>42499.166666666672</v>
      </c>
      <c r="D3975">
        <v>1460219110</v>
      </c>
      <c r="E3975" s="10">
        <f t="shared" si="125"/>
        <v>42469.68414351852</v>
      </c>
    </row>
    <row r="3976" spans="1:5" x14ac:dyDescent="0.2">
      <c r="A3976">
        <v>1464872848</v>
      </c>
      <c r="B3976" s="10">
        <f t="shared" si="124"/>
        <v>42523.546851851846</v>
      </c>
      <c r="D3976">
        <v>1462280848</v>
      </c>
      <c r="E3976" s="10">
        <f t="shared" si="125"/>
        <v>42493.546851851846</v>
      </c>
    </row>
    <row r="3977" spans="1:5" x14ac:dyDescent="0.2">
      <c r="A3977">
        <v>1468442898</v>
      </c>
      <c r="B3977" s="10">
        <f t="shared" si="124"/>
        <v>42564.866875</v>
      </c>
      <c r="D3977">
        <v>1465850898</v>
      </c>
      <c r="E3977" s="10">
        <f t="shared" si="125"/>
        <v>42534.866875</v>
      </c>
    </row>
    <row r="3978" spans="1:5" x14ac:dyDescent="0.2">
      <c r="A3978">
        <v>1406876400</v>
      </c>
      <c r="B3978" s="10">
        <f t="shared" si="124"/>
        <v>41852.291666666664</v>
      </c>
      <c r="D3978">
        <v>1405024561</v>
      </c>
      <c r="E3978" s="10">
        <f t="shared" si="125"/>
        <v>41830.858344907407</v>
      </c>
    </row>
    <row r="3979" spans="1:5" x14ac:dyDescent="0.2">
      <c r="A3979">
        <v>1469213732</v>
      </c>
      <c r="B3979" s="10">
        <f t="shared" si="124"/>
        <v>42573.788564814815</v>
      </c>
      <c r="D3979">
        <v>1466621732</v>
      </c>
      <c r="E3979" s="10">
        <f t="shared" si="125"/>
        <v>42543.788564814815</v>
      </c>
    </row>
    <row r="3980" spans="1:5" x14ac:dyDescent="0.2">
      <c r="A3980">
        <v>1422717953</v>
      </c>
      <c r="B3980" s="10">
        <f t="shared" si="124"/>
        <v>42035.642974537041</v>
      </c>
      <c r="D3980">
        <v>1417533953</v>
      </c>
      <c r="E3980" s="10">
        <f t="shared" si="125"/>
        <v>41975.642974537041</v>
      </c>
    </row>
    <row r="3981" spans="1:5" x14ac:dyDescent="0.2">
      <c r="A3981">
        <v>1427659200</v>
      </c>
      <c r="B3981" s="10">
        <f t="shared" si="124"/>
        <v>42092.833333333328</v>
      </c>
      <c r="D3981">
        <v>1425678057</v>
      </c>
      <c r="E3981" s="10">
        <f t="shared" si="125"/>
        <v>42069.903437500005</v>
      </c>
    </row>
    <row r="3982" spans="1:5" x14ac:dyDescent="0.2">
      <c r="A3982">
        <v>1404570147</v>
      </c>
      <c r="B3982" s="10">
        <f t="shared" si="124"/>
        <v>41825.598923611113</v>
      </c>
      <c r="D3982">
        <v>1401978147</v>
      </c>
      <c r="E3982" s="10">
        <f t="shared" si="125"/>
        <v>41795.598923611113</v>
      </c>
    </row>
    <row r="3983" spans="1:5" x14ac:dyDescent="0.2">
      <c r="A3983">
        <v>1468729149</v>
      </c>
      <c r="B3983" s="10">
        <f t="shared" si="124"/>
        <v>42568.179965277777</v>
      </c>
      <c r="D3983">
        <v>1463545149</v>
      </c>
      <c r="E3983" s="10">
        <f t="shared" si="125"/>
        <v>42508.179965277777</v>
      </c>
    </row>
    <row r="3984" spans="1:5" x14ac:dyDescent="0.2">
      <c r="A3984">
        <v>1436297180</v>
      </c>
      <c r="B3984" s="10">
        <f t="shared" si="124"/>
        <v>42192.809953703705</v>
      </c>
      <c r="D3984">
        <v>1431113180</v>
      </c>
      <c r="E3984" s="10">
        <f t="shared" si="125"/>
        <v>42132.809953703705</v>
      </c>
    </row>
    <row r="3985" spans="1:5" x14ac:dyDescent="0.2">
      <c r="A3985">
        <v>1400569140</v>
      </c>
      <c r="B3985" s="10">
        <f t="shared" si="124"/>
        <v>41779.290972222225</v>
      </c>
      <c r="D3985">
        <v>1397854356</v>
      </c>
      <c r="E3985" s="10">
        <f t="shared" si="125"/>
        <v>41747.86986111111</v>
      </c>
    </row>
    <row r="3986" spans="1:5" x14ac:dyDescent="0.2">
      <c r="A3986">
        <v>1415404800</v>
      </c>
      <c r="B3986" s="10">
        <f t="shared" si="124"/>
        <v>41951</v>
      </c>
      <c r="D3986">
        <v>1412809644</v>
      </c>
      <c r="E3986" s="10">
        <f t="shared" si="125"/>
        <v>41920.963472222225</v>
      </c>
    </row>
    <row r="3987" spans="1:5" x14ac:dyDescent="0.2">
      <c r="A3987">
        <v>1456002300</v>
      </c>
      <c r="B3987" s="10">
        <f t="shared" si="124"/>
        <v>42420.878472222219</v>
      </c>
      <c r="D3987">
        <v>1454173120</v>
      </c>
      <c r="E3987" s="10">
        <f t="shared" si="125"/>
        <v>42399.707407407404</v>
      </c>
    </row>
    <row r="3988" spans="1:5" x14ac:dyDescent="0.2">
      <c r="A3988">
        <v>1462539840</v>
      </c>
      <c r="B3988" s="10">
        <f t="shared" si="124"/>
        <v>42496.544444444444</v>
      </c>
      <c r="D3988">
        <v>1460034594</v>
      </c>
      <c r="E3988" s="10">
        <f t="shared" si="125"/>
        <v>42467.548541666663</v>
      </c>
    </row>
    <row r="3989" spans="1:5" x14ac:dyDescent="0.2">
      <c r="A3989">
        <v>1400278290</v>
      </c>
      <c r="B3989" s="10">
        <f t="shared" si="124"/>
        <v>41775.92465277778</v>
      </c>
      <c r="D3989">
        <v>1399414290</v>
      </c>
      <c r="E3989" s="10">
        <f t="shared" si="125"/>
        <v>41765.92465277778</v>
      </c>
    </row>
    <row r="3990" spans="1:5" x14ac:dyDescent="0.2">
      <c r="A3990">
        <v>1440813413</v>
      </c>
      <c r="B3990" s="10">
        <f t="shared" si="124"/>
        <v>42245.08116898148</v>
      </c>
      <c r="D3990">
        <v>1439517413</v>
      </c>
      <c r="E3990" s="10">
        <f t="shared" si="125"/>
        <v>42230.08116898148</v>
      </c>
    </row>
    <row r="3991" spans="1:5" x14ac:dyDescent="0.2">
      <c r="A3991">
        <v>1447009181</v>
      </c>
      <c r="B3991" s="10">
        <f t="shared" si="124"/>
        <v>42316.791446759264</v>
      </c>
      <c r="D3991">
        <v>1444413581</v>
      </c>
      <c r="E3991" s="10">
        <f t="shared" si="125"/>
        <v>42286.749780092592</v>
      </c>
    </row>
    <row r="3992" spans="1:5" x14ac:dyDescent="0.2">
      <c r="A3992">
        <v>1456934893</v>
      </c>
      <c r="B3992" s="10">
        <f t="shared" si="124"/>
        <v>42431.672372685185</v>
      </c>
      <c r="D3992">
        <v>1454342893</v>
      </c>
      <c r="E3992" s="10">
        <f t="shared" si="125"/>
        <v>42401.672372685185</v>
      </c>
    </row>
    <row r="3993" spans="1:5" x14ac:dyDescent="0.2">
      <c r="A3993">
        <v>1433086082</v>
      </c>
      <c r="B3993" s="10">
        <f t="shared" si="124"/>
        <v>42155.644467592589</v>
      </c>
      <c r="D3993">
        <v>1430494082</v>
      </c>
      <c r="E3993" s="10">
        <f t="shared" si="125"/>
        <v>42125.644467592589</v>
      </c>
    </row>
    <row r="3994" spans="1:5" x14ac:dyDescent="0.2">
      <c r="A3994">
        <v>1449876859</v>
      </c>
      <c r="B3994" s="10">
        <f t="shared" si="124"/>
        <v>42349.982164351852</v>
      </c>
      <c r="D3994">
        <v>1444689259</v>
      </c>
      <c r="E3994" s="10">
        <f t="shared" si="125"/>
        <v>42289.94049768518</v>
      </c>
    </row>
    <row r="3995" spans="1:5" x14ac:dyDescent="0.2">
      <c r="A3995">
        <v>1431549912</v>
      </c>
      <c r="B3995" s="10">
        <f t="shared" si="124"/>
        <v>42137.864722222221</v>
      </c>
      <c r="D3995">
        <v>1428957912</v>
      </c>
      <c r="E3995" s="10">
        <f t="shared" si="125"/>
        <v>42107.864722222221</v>
      </c>
    </row>
    <row r="3996" spans="1:5" x14ac:dyDescent="0.2">
      <c r="A3996">
        <v>1405761690</v>
      </c>
      <c r="B3996" s="10">
        <f t="shared" si="124"/>
        <v>41839.389930555553</v>
      </c>
      <c r="D3996">
        <v>1403169690</v>
      </c>
      <c r="E3996" s="10">
        <f t="shared" si="125"/>
        <v>41809.389930555553</v>
      </c>
    </row>
    <row r="3997" spans="1:5" x14ac:dyDescent="0.2">
      <c r="A3997">
        <v>1423913220</v>
      </c>
      <c r="B3997" s="10">
        <f t="shared" si="124"/>
        <v>42049.477083333331</v>
      </c>
      <c r="D3997">
        <v>1421339077</v>
      </c>
      <c r="E3997" s="10">
        <f t="shared" si="125"/>
        <v>42019.683761574073</v>
      </c>
    </row>
    <row r="3998" spans="1:5" x14ac:dyDescent="0.2">
      <c r="A3998">
        <v>1416499440</v>
      </c>
      <c r="B3998" s="10">
        <f t="shared" si="124"/>
        <v>41963.669444444444</v>
      </c>
      <c r="D3998">
        <v>1415341464</v>
      </c>
      <c r="E3998" s="10">
        <f t="shared" si="125"/>
        <v>41950.266944444447</v>
      </c>
    </row>
    <row r="3999" spans="1:5" x14ac:dyDescent="0.2">
      <c r="A3999">
        <v>1428222221</v>
      </c>
      <c r="B3999" s="10">
        <f t="shared" si="124"/>
        <v>42099.349780092598</v>
      </c>
      <c r="D3999">
        <v>1425633821</v>
      </c>
      <c r="E3999" s="10">
        <f t="shared" si="125"/>
        <v>42069.391446759255</v>
      </c>
    </row>
    <row r="4000" spans="1:5" x14ac:dyDescent="0.2">
      <c r="A4000">
        <v>1427580426</v>
      </c>
      <c r="B4000" s="10">
        <f t="shared" si="124"/>
        <v>42091.921597222223</v>
      </c>
      <c r="D4000">
        <v>1424992026</v>
      </c>
      <c r="E4000" s="10">
        <f t="shared" si="125"/>
        <v>42061.963263888887</v>
      </c>
    </row>
    <row r="4001" spans="1:5" x14ac:dyDescent="0.2">
      <c r="A4001">
        <v>1409514709</v>
      </c>
      <c r="B4001" s="10">
        <f t="shared" si="124"/>
        <v>41882.827650462961</v>
      </c>
      <c r="D4001">
        <v>1406058798</v>
      </c>
      <c r="E4001" s="10">
        <f t="shared" si="125"/>
        <v>41842.828680555554</v>
      </c>
    </row>
    <row r="4002" spans="1:5" x14ac:dyDescent="0.2">
      <c r="A4002">
        <v>1462631358</v>
      </c>
      <c r="B4002" s="10">
        <f t="shared" si="124"/>
        <v>42497.603680555556</v>
      </c>
      <c r="D4002">
        <v>1457450958</v>
      </c>
      <c r="E4002" s="10">
        <f t="shared" si="125"/>
        <v>42437.64534722222</v>
      </c>
    </row>
    <row r="4003" spans="1:5" x14ac:dyDescent="0.2">
      <c r="A4003">
        <v>1488394800</v>
      </c>
      <c r="B4003" s="10">
        <f t="shared" si="124"/>
        <v>42795.791666666672</v>
      </c>
      <c r="D4003">
        <v>1486681708</v>
      </c>
      <c r="E4003" s="10">
        <f t="shared" si="125"/>
        <v>42775.964212962965</v>
      </c>
    </row>
    <row r="4004" spans="1:5" x14ac:dyDescent="0.2">
      <c r="A4004">
        <v>1411779761</v>
      </c>
      <c r="B4004" s="10">
        <f t="shared" si="124"/>
        <v>41909.043530092589</v>
      </c>
      <c r="D4004">
        <v>1409187761</v>
      </c>
      <c r="E4004" s="10">
        <f t="shared" si="125"/>
        <v>41879.043530092589</v>
      </c>
    </row>
    <row r="4005" spans="1:5" x14ac:dyDescent="0.2">
      <c r="A4005">
        <v>1424009147</v>
      </c>
      <c r="B4005" s="10">
        <f t="shared" si="124"/>
        <v>42050.587349537032</v>
      </c>
      <c r="D4005">
        <v>1421417147</v>
      </c>
      <c r="E4005" s="10">
        <f t="shared" si="125"/>
        <v>42020.587349537032</v>
      </c>
    </row>
    <row r="4006" spans="1:5" x14ac:dyDescent="0.2">
      <c r="A4006">
        <v>1412740457</v>
      </c>
      <c r="B4006" s="10">
        <f t="shared" si="124"/>
        <v>41920.16269675926</v>
      </c>
      <c r="D4006">
        <v>1410148457</v>
      </c>
      <c r="E4006" s="10">
        <f t="shared" si="125"/>
        <v>41890.16269675926</v>
      </c>
    </row>
    <row r="4007" spans="1:5" x14ac:dyDescent="0.2">
      <c r="A4007">
        <v>1413832985</v>
      </c>
      <c r="B4007" s="10">
        <f t="shared" si="124"/>
        <v>41932.807696759257</v>
      </c>
      <c r="D4007">
        <v>1408648985</v>
      </c>
      <c r="E4007" s="10">
        <f t="shared" si="125"/>
        <v>41872.807696759257</v>
      </c>
    </row>
    <row r="4008" spans="1:5" x14ac:dyDescent="0.2">
      <c r="A4008">
        <v>1455647587</v>
      </c>
      <c r="B4008" s="10">
        <f t="shared" si="124"/>
        <v>42416.772997685184</v>
      </c>
      <c r="D4008">
        <v>1453487587</v>
      </c>
      <c r="E4008" s="10">
        <f t="shared" si="125"/>
        <v>42391.772997685184</v>
      </c>
    </row>
    <row r="4009" spans="1:5" x14ac:dyDescent="0.2">
      <c r="A4009">
        <v>1409070480</v>
      </c>
      <c r="B4009" s="10">
        <f t="shared" si="124"/>
        <v>41877.686111111107</v>
      </c>
      <c r="D4009">
        <v>1406572381</v>
      </c>
      <c r="E4009" s="10">
        <f t="shared" si="125"/>
        <v>41848.772928240738</v>
      </c>
    </row>
    <row r="4010" spans="1:5" x14ac:dyDescent="0.2">
      <c r="A4010">
        <v>1437606507</v>
      </c>
      <c r="B4010" s="10">
        <f t="shared" si="124"/>
        <v>42207.964201388888</v>
      </c>
      <c r="D4010">
        <v>1435014507</v>
      </c>
      <c r="E4010" s="10">
        <f t="shared" si="125"/>
        <v>42177.964201388888</v>
      </c>
    </row>
    <row r="4011" spans="1:5" x14ac:dyDescent="0.2">
      <c r="A4011">
        <v>1410281360</v>
      </c>
      <c r="B4011" s="10">
        <f t="shared" si="124"/>
        <v>41891.700925925928</v>
      </c>
      <c r="D4011">
        <v>1406825360</v>
      </c>
      <c r="E4011" s="10">
        <f t="shared" si="125"/>
        <v>41851.700925925928</v>
      </c>
    </row>
    <row r="4012" spans="1:5" x14ac:dyDescent="0.2">
      <c r="A4012">
        <v>1414348166</v>
      </c>
      <c r="B4012" s="10">
        <f t="shared" si="124"/>
        <v>41938.770439814813</v>
      </c>
      <c r="D4012">
        <v>1412879366</v>
      </c>
      <c r="E4012" s="10">
        <f t="shared" si="125"/>
        <v>41921.770439814813</v>
      </c>
    </row>
    <row r="4013" spans="1:5" x14ac:dyDescent="0.2">
      <c r="A4013">
        <v>1422450278</v>
      </c>
      <c r="B4013" s="10">
        <f t="shared" si="124"/>
        <v>42032.54488425926</v>
      </c>
      <c r="D4013">
        <v>1419858278</v>
      </c>
      <c r="E4013" s="10">
        <f t="shared" si="125"/>
        <v>42002.54488425926</v>
      </c>
    </row>
    <row r="4014" spans="1:5" x14ac:dyDescent="0.2">
      <c r="A4014">
        <v>1430571849</v>
      </c>
      <c r="B4014" s="10">
        <f t="shared" si="124"/>
        <v>42126.544548611113</v>
      </c>
      <c r="D4014">
        <v>1427979849</v>
      </c>
      <c r="E4014" s="10">
        <f t="shared" si="125"/>
        <v>42096.544548611113</v>
      </c>
    </row>
    <row r="4015" spans="1:5" x14ac:dyDescent="0.2">
      <c r="A4015">
        <v>1424070823</v>
      </c>
      <c r="B4015" s="10">
        <f t="shared" si="124"/>
        <v>42051.301192129627</v>
      </c>
      <c r="D4015">
        <v>1421478823</v>
      </c>
      <c r="E4015" s="10">
        <f t="shared" si="125"/>
        <v>42021.301192129627</v>
      </c>
    </row>
    <row r="4016" spans="1:5" x14ac:dyDescent="0.2">
      <c r="A4016">
        <v>1457157269</v>
      </c>
      <c r="B4016" s="10">
        <f t="shared" si="124"/>
        <v>42434.246168981481</v>
      </c>
      <c r="D4016">
        <v>1455861269</v>
      </c>
      <c r="E4016" s="10">
        <f t="shared" si="125"/>
        <v>42419.246168981481</v>
      </c>
    </row>
    <row r="4017" spans="1:5" x14ac:dyDescent="0.2">
      <c r="A4017">
        <v>1437331463</v>
      </c>
      <c r="B4017" s="10">
        <f t="shared" si="124"/>
        <v>42204.780821759261</v>
      </c>
      <c r="D4017">
        <v>1434739463</v>
      </c>
      <c r="E4017" s="10">
        <f t="shared" si="125"/>
        <v>42174.780821759261</v>
      </c>
    </row>
    <row r="4018" spans="1:5" x14ac:dyDescent="0.2">
      <c r="A4018">
        <v>1410987400</v>
      </c>
      <c r="B4018" s="10">
        <f t="shared" si="124"/>
        <v>41899.872685185182</v>
      </c>
      <c r="D4018">
        <v>1408395400</v>
      </c>
      <c r="E4018" s="10">
        <f t="shared" si="125"/>
        <v>41869.872685185182</v>
      </c>
    </row>
    <row r="4019" spans="1:5" x14ac:dyDescent="0.2">
      <c r="A4019">
        <v>1409846874</v>
      </c>
      <c r="B4019" s="10">
        <f t="shared" si="124"/>
        <v>41886.672152777777</v>
      </c>
      <c r="D4019">
        <v>1407254874</v>
      </c>
      <c r="E4019" s="10">
        <f t="shared" si="125"/>
        <v>41856.672152777777</v>
      </c>
    </row>
    <row r="4020" spans="1:5" x14ac:dyDescent="0.2">
      <c r="A4020">
        <v>1475877108</v>
      </c>
      <c r="B4020" s="10">
        <f t="shared" si="124"/>
        <v>42650.91097222222</v>
      </c>
      <c r="D4020">
        <v>1473285108</v>
      </c>
      <c r="E4020" s="10">
        <f t="shared" si="125"/>
        <v>42620.91097222222</v>
      </c>
    </row>
    <row r="4021" spans="1:5" x14ac:dyDescent="0.2">
      <c r="A4021">
        <v>1460737680</v>
      </c>
      <c r="B4021" s="10">
        <f t="shared" si="124"/>
        <v>42475.686111111107</v>
      </c>
      <c r="D4021">
        <v>1455725596</v>
      </c>
      <c r="E4021" s="10">
        <f t="shared" si="125"/>
        <v>42417.675879629634</v>
      </c>
    </row>
    <row r="4022" spans="1:5" x14ac:dyDescent="0.2">
      <c r="A4022">
        <v>1427168099</v>
      </c>
      <c r="B4022" s="10">
        <f t="shared" si="124"/>
        <v>42087.149293981478</v>
      </c>
      <c r="D4022">
        <v>1424579699</v>
      </c>
      <c r="E4022" s="10">
        <f t="shared" si="125"/>
        <v>42057.190960648149</v>
      </c>
    </row>
    <row r="4023" spans="1:5" x14ac:dyDescent="0.2">
      <c r="A4023">
        <v>1414360358</v>
      </c>
      <c r="B4023" s="10">
        <f t="shared" si="124"/>
        <v>41938.911550925928</v>
      </c>
      <c r="D4023">
        <v>1409176358</v>
      </c>
      <c r="E4023" s="10">
        <f t="shared" si="125"/>
        <v>41878.911550925928</v>
      </c>
    </row>
    <row r="4024" spans="1:5" x14ac:dyDescent="0.2">
      <c r="A4024">
        <v>1422759240</v>
      </c>
      <c r="B4024" s="10">
        <f t="shared" si="124"/>
        <v>42036.120833333334</v>
      </c>
      <c r="D4024">
        <v>1418824867</v>
      </c>
      <c r="E4024" s="10">
        <f t="shared" si="125"/>
        <v>41990.584108796298</v>
      </c>
    </row>
    <row r="4025" spans="1:5" x14ac:dyDescent="0.2">
      <c r="A4025">
        <v>1458860363</v>
      </c>
      <c r="B4025" s="10">
        <f t="shared" si="124"/>
        <v>42453.957905092597</v>
      </c>
      <c r="D4025">
        <v>1454975963</v>
      </c>
      <c r="E4025" s="10">
        <f t="shared" si="125"/>
        <v>42408.999571759261</v>
      </c>
    </row>
    <row r="4026" spans="1:5" x14ac:dyDescent="0.2">
      <c r="A4026">
        <v>1441037097</v>
      </c>
      <c r="B4026" s="10">
        <f t="shared" si="124"/>
        <v>42247.670104166667</v>
      </c>
      <c r="D4026">
        <v>1438445097</v>
      </c>
      <c r="E4026" s="10">
        <f t="shared" si="125"/>
        <v>42217.670104166667</v>
      </c>
    </row>
    <row r="4027" spans="1:5" x14ac:dyDescent="0.2">
      <c r="A4027">
        <v>1437889336</v>
      </c>
      <c r="B4027" s="10">
        <f t="shared" si="124"/>
        <v>42211.237685185188</v>
      </c>
      <c r="D4027">
        <v>1432705336</v>
      </c>
      <c r="E4027" s="10">
        <f t="shared" si="125"/>
        <v>42151.237685185188</v>
      </c>
    </row>
    <row r="4028" spans="1:5" x14ac:dyDescent="0.2">
      <c r="A4028">
        <v>1449247439</v>
      </c>
      <c r="B4028" s="10">
        <f t="shared" si="124"/>
        <v>42342.697210648148</v>
      </c>
      <c r="D4028">
        <v>1444059839</v>
      </c>
      <c r="E4028" s="10">
        <f t="shared" si="125"/>
        <v>42282.655543981484</v>
      </c>
    </row>
    <row r="4029" spans="1:5" x14ac:dyDescent="0.2">
      <c r="A4029">
        <v>1487811600</v>
      </c>
      <c r="B4029" s="10">
        <f t="shared" si="124"/>
        <v>42789.041666666672</v>
      </c>
      <c r="D4029">
        <v>1486077481</v>
      </c>
      <c r="E4029" s="10">
        <f t="shared" si="125"/>
        <v>42768.97084490741</v>
      </c>
    </row>
    <row r="4030" spans="1:5" x14ac:dyDescent="0.2">
      <c r="A4030">
        <v>1402007500</v>
      </c>
      <c r="B4030" s="10">
        <f t="shared" si="124"/>
        <v>41795.938657407409</v>
      </c>
      <c r="D4030">
        <v>1399415500</v>
      </c>
      <c r="E4030" s="10">
        <f t="shared" si="125"/>
        <v>41765.938657407409</v>
      </c>
    </row>
    <row r="4031" spans="1:5" x14ac:dyDescent="0.2">
      <c r="A4031">
        <v>1450053370</v>
      </c>
      <c r="B4031" s="10">
        <f t="shared" si="124"/>
        <v>42352.02511574074</v>
      </c>
      <c r="D4031">
        <v>1447461370</v>
      </c>
      <c r="E4031" s="10">
        <f t="shared" si="125"/>
        <v>42322.02511574074</v>
      </c>
    </row>
    <row r="4032" spans="1:5" x14ac:dyDescent="0.2">
      <c r="A4032">
        <v>1454525340</v>
      </c>
      <c r="B4032" s="10">
        <f t="shared" si="124"/>
        <v>42403.78402777778</v>
      </c>
      <c r="D4032">
        <v>1452008599</v>
      </c>
      <c r="E4032" s="10">
        <f t="shared" si="125"/>
        <v>42374.655081018514</v>
      </c>
    </row>
    <row r="4033" spans="1:5" x14ac:dyDescent="0.2">
      <c r="A4033">
        <v>1418914964</v>
      </c>
      <c r="B4033" s="10">
        <f t="shared" si="124"/>
        <v>41991.626898148148</v>
      </c>
      <c r="D4033">
        <v>1414591364</v>
      </c>
      <c r="E4033" s="10">
        <f t="shared" si="125"/>
        <v>41941.585231481484</v>
      </c>
    </row>
    <row r="4034" spans="1:5" x14ac:dyDescent="0.2">
      <c r="A4034">
        <v>1450211116</v>
      </c>
      <c r="B4034" s="10">
        <f t="shared" si="124"/>
        <v>42353.85087962963</v>
      </c>
      <c r="D4034">
        <v>1445023516</v>
      </c>
      <c r="E4034" s="10">
        <f t="shared" si="125"/>
        <v>42293.809212962966</v>
      </c>
    </row>
    <row r="4035" spans="1:5" x14ac:dyDescent="0.2">
      <c r="A4035">
        <v>1475398800</v>
      </c>
      <c r="B4035" s="10">
        <f t="shared" ref="B4035:B4098" si="126">(A4035/86400)+25569</f>
        <v>42645.375</v>
      </c>
      <c r="D4035">
        <v>1472711224</v>
      </c>
      <c r="E4035" s="10">
        <f t="shared" ref="E4035:E4098" si="127">(D4035/86400) + 25569</f>
        <v>42614.268796296295</v>
      </c>
    </row>
    <row r="4036" spans="1:5" x14ac:dyDescent="0.2">
      <c r="A4036">
        <v>1428097450</v>
      </c>
      <c r="B4036" s="10">
        <f t="shared" si="126"/>
        <v>42097.905671296292</v>
      </c>
      <c r="D4036">
        <v>1425509050</v>
      </c>
      <c r="E4036" s="10">
        <f t="shared" si="127"/>
        <v>42067.947337962964</v>
      </c>
    </row>
    <row r="4037" spans="1:5" x14ac:dyDescent="0.2">
      <c r="A4037">
        <v>1413925887</v>
      </c>
      <c r="B4037" s="10">
        <f t="shared" si="126"/>
        <v>41933.882951388892</v>
      </c>
      <c r="D4037">
        <v>1411333887</v>
      </c>
      <c r="E4037" s="10">
        <f t="shared" si="127"/>
        <v>41903.882951388892</v>
      </c>
    </row>
    <row r="4038" spans="1:5" x14ac:dyDescent="0.2">
      <c r="A4038">
        <v>1404253800</v>
      </c>
      <c r="B4038" s="10">
        <f t="shared" si="126"/>
        <v>41821.9375</v>
      </c>
      <c r="D4038">
        <v>1402784964</v>
      </c>
      <c r="E4038" s="10">
        <f t="shared" si="127"/>
        <v>41804.937083333338</v>
      </c>
    </row>
    <row r="4039" spans="1:5" x14ac:dyDescent="0.2">
      <c r="A4039">
        <v>1464099900</v>
      </c>
      <c r="B4039" s="10">
        <f t="shared" si="126"/>
        <v>42514.600694444445</v>
      </c>
      <c r="D4039">
        <v>1462585315</v>
      </c>
      <c r="E4039" s="10">
        <f t="shared" si="127"/>
        <v>42497.070775462962</v>
      </c>
    </row>
    <row r="4040" spans="1:5" x14ac:dyDescent="0.2">
      <c r="A4040">
        <v>1413573010</v>
      </c>
      <c r="B4040" s="10">
        <f t="shared" si="126"/>
        <v>41929.798726851848</v>
      </c>
      <c r="D4040">
        <v>1408389010</v>
      </c>
      <c r="E4040" s="10">
        <f t="shared" si="127"/>
        <v>41869.798726851848</v>
      </c>
    </row>
    <row r="4041" spans="1:5" x14ac:dyDescent="0.2">
      <c r="A4041">
        <v>1448949540</v>
      </c>
      <c r="B4041" s="10">
        <f t="shared" si="126"/>
        <v>42339.249305555553</v>
      </c>
      <c r="D4041">
        <v>1446048367</v>
      </c>
      <c r="E4041" s="10">
        <f t="shared" si="127"/>
        <v>42305.670914351853</v>
      </c>
    </row>
    <row r="4042" spans="1:5" x14ac:dyDescent="0.2">
      <c r="A4042">
        <v>1437188400</v>
      </c>
      <c r="B4042" s="10">
        <f t="shared" si="126"/>
        <v>42203.125</v>
      </c>
      <c r="D4042">
        <v>1432100004</v>
      </c>
      <c r="E4042" s="10">
        <f t="shared" si="127"/>
        <v>42144.231527777782</v>
      </c>
    </row>
    <row r="4043" spans="1:5" x14ac:dyDescent="0.2">
      <c r="A4043">
        <v>1473160954</v>
      </c>
      <c r="B4043" s="10">
        <f t="shared" si="126"/>
        <v>42619.474004629628</v>
      </c>
      <c r="D4043">
        <v>1467976954</v>
      </c>
      <c r="E4043" s="10">
        <f t="shared" si="127"/>
        <v>42559.474004629628</v>
      </c>
    </row>
    <row r="4044" spans="1:5" x14ac:dyDescent="0.2">
      <c r="A4044">
        <v>1421781360</v>
      </c>
      <c r="B4044" s="10">
        <f t="shared" si="126"/>
        <v>42024.802777777775</v>
      </c>
      <c r="D4044">
        <v>1419213664</v>
      </c>
      <c r="E4044" s="10">
        <f t="shared" si="127"/>
        <v>41995.084074074075</v>
      </c>
    </row>
    <row r="4045" spans="1:5" x14ac:dyDescent="0.2">
      <c r="A4045">
        <v>1416524325</v>
      </c>
      <c r="B4045" s="10">
        <f t="shared" si="126"/>
        <v>41963.957465277781</v>
      </c>
      <c r="D4045">
        <v>1415228325</v>
      </c>
      <c r="E4045" s="10">
        <f t="shared" si="127"/>
        <v>41948.957465277781</v>
      </c>
    </row>
    <row r="4046" spans="1:5" x14ac:dyDescent="0.2">
      <c r="A4046">
        <v>1428642000</v>
      </c>
      <c r="B4046" s="10">
        <f t="shared" si="126"/>
        <v>42104.208333333328</v>
      </c>
      <c r="D4046">
        <v>1426050982</v>
      </c>
      <c r="E4046" s="10">
        <f t="shared" si="127"/>
        <v>42074.219699074078</v>
      </c>
    </row>
    <row r="4047" spans="1:5" x14ac:dyDescent="0.2">
      <c r="A4047">
        <v>1408596589</v>
      </c>
      <c r="B4047" s="10">
        <f t="shared" si="126"/>
        <v>41872.201261574075</v>
      </c>
      <c r="D4047">
        <v>1406004589</v>
      </c>
      <c r="E4047" s="10">
        <f t="shared" si="127"/>
        <v>41842.201261574075</v>
      </c>
    </row>
    <row r="4048" spans="1:5" x14ac:dyDescent="0.2">
      <c r="A4048">
        <v>1413992210</v>
      </c>
      <c r="B4048" s="10">
        <f t="shared" si="126"/>
        <v>41934.650578703702</v>
      </c>
      <c r="D4048">
        <v>1411400210</v>
      </c>
      <c r="E4048" s="10">
        <f t="shared" si="127"/>
        <v>41904.650578703702</v>
      </c>
    </row>
    <row r="4049" spans="1:5" x14ac:dyDescent="0.2">
      <c r="A4049">
        <v>1420938000</v>
      </c>
      <c r="B4049" s="10">
        <f t="shared" si="126"/>
        <v>42015.041666666672</v>
      </c>
      <c r="D4049">
        <v>1418862743</v>
      </c>
      <c r="E4049" s="10">
        <f t="shared" si="127"/>
        <v>41991.022488425922</v>
      </c>
    </row>
    <row r="4050" spans="1:5" x14ac:dyDescent="0.2">
      <c r="A4050">
        <v>1460373187</v>
      </c>
      <c r="B4050" s="10">
        <f t="shared" si="126"/>
        <v>42471.467442129629</v>
      </c>
      <c r="D4050">
        <v>1457352787</v>
      </c>
      <c r="E4050" s="10">
        <f t="shared" si="127"/>
        <v>42436.509108796294</v>
      </c>
    </row>
    <row r="4051" spans="1:5" x14ac:dyDescent="0.2">
      <c r="A4051">
        <v>1436914815</v>
      </c>
      <c r="B4051" s="10">
        <f t="shared" si="126"/>
        <v>42199.958506944444</v>
      </c>
      <c r="D4051">
        <v>1434322815</v>
      </c>
      <c r="E4051" s="10">
        <f t="shared" si="127"/>
        <v>42169.958506944444</v>
      </c>
    </row>
    <row r="4052" spans="1:5" x14ac:dyDescent="0.2">
      <c r="A4052">
        <v>1414077391</v>
      </c>
      <c r="B4052" s="10">
        <f t="shared" si="126"/>
        <v>41935.636469907404</v>
      </c>
      <c r="D4052">
        <v>1411485391</v>
      </c>
      <c r="E4052" s="10">
        <f t="shared" si="127"/>
        <v>41905.636469907404</v>
      </c>
    </row>
    <row r="4053" spans="1:5" x14ac:dyDescent="0.2">
      <c r="A4053">
        <v>1399618380</v>
      </c>
      <c r="B4053" s="10">
        <f t="shared" si="126"/>
        <v>41768.286805555559</v>
      </c>
      <c r="D4053">
        <v>1399058797</v>
      </c>
      <c r="E4053" s="10">
        <f t="shared" si="127"/>
        <v>41761.810150462959</v>
      </c>
    </row>
    <row r="4054" spans="1:5" x14ac:dyDescent="0.2">
      <c r="A4054">
        <v>1413234316</v>
      </c>
      <c r="B4054" s="10">
        <f t="shared" si="126"/>
        <v>41925.878657407404</v>
      </c>
      <c r="D4054">
        <v>1408050316</v>
      </c>
      <c r="E4054" s="10">
        <f t="shared" si="127"/>
        <v>41865.878657407404</v>
      </c>
    </row>
    <row r="4055" spans="1:5" x14ac:dyDescent="0.2">
      <c r="A4055">
        <v>1416081600</v>
      </c>
      <c r="B4055" s="10">
        <f t="shared" si="126"/>
        <v>41958.833333333328</v>
      </c>
      <c r="D4055">
        <v>1413477228</v>
      </c>
      <c r="E4055" s="10">
        <f t="shared" si="127"/>
        <v>41928.690138888887</v>
      </c>
    </row>
    <row r="4056" spans="1:5" x14ac:dyDescent="0.2">
      <c r="A4056">
        <v>1475294400</v>
      </c>
      <c r="B4056" s="10">
        <f t="shared" si="126"/>
        <v>42644.166666666672</v>
      </c>
      <c r="D4056">
        <v>1472674285</v>
      </c>
      <c r="E4056" s="10">
        <f t="shared" si="127"/>
        <v>42613.841261574074</v>
      </c>
    </row>
    <row r="4057" spans="1:5" x14ac:dyDescent="0.2">
      <c r="A4057">
        <v>1403192031</v>
      </c>
      <c r="B4057" s="10">
        <f t="shared" si="126"/>
        <v>41809.648506944446</v>
      </c>
      <c r="D4057">
        <v>1400600031</v>
      </c>
      <c r="E4057" s="10">
        <f t="shared" si="127"/>
        <v>41779.648506944446</v>
      </c>
    </row>
    <row r="4058" spans="1:5" x14ac:dyDescent="0.2">
      <c r="A4058">
        <v>1467575940</v>
      </c>
      <c r="B4058" s="10">
        <f t="shared" si="126"/>
        <v>42554.832638888889</v>
      </c>
      <c r="D4058">
        <v>1465856639</v>
      </c>
      <c r="E4058" s="10">
        <f t="shared" si="127"/>
        <v>42534.933321759258</v>
      </c>
    </row>
    <row r="4059" spans="1:5" x14ac:dyDescent="0.2">
      <c r="A4059">
        <v>1448492400</v>
      </c>
      <c r="B4059" s="10">
        <f t="shared" si="126"/>
        <v>42333.958333333328</v>
      </c>
      <c r="D4059">
        <v>1446506080</v>
      </c>
      <c r="E4059" s="10">
        <f t="shared" si="127"/>
        <v>42310.968518518523</v>
      </c>
    </row>
    <row r="4060" spans="1:5" x14ac:dyDescent="0.2">
      <c r="A4060">
        <v>1459483140</v>
      </c>
      <c r="B4060" s="10">
        <f t="shared" si="126"/>
        <v>42461.165972222225</v>
      </c>
      <c r="D4060">
        <v>1458178044</v>
      </c>
      <c r="E4060" s="10">
        <f t="shared" si="127"/>
        <v>42446.060694444444</v>
      </c>
    </row>
    <row r="4061" spans="1:5" x14ac:dyDescent="0.2">
      <c r="A4061">
        <v>1410836400</v>
      </c>
      <c r="B4061" s="10">
        <f t="shared" si="126"/>
        <v>41898.125</v>
      </c>
      <c r="D4061">
        <v>1408116152</v>
      </c>
      <c r="E4061" s="10">
        <f t="shared" si="127"/>
        <v>41866.640648148146</v>
      </c>
    </row>
    <row r="4062" spans="1:5" x14ac:dyDescent="0.2">
      <c r="A4062">
        <v>1403539200</v>
      </c>
      <c r="B4062" s="10">
        <f t="shared" si="126"/>
        <v>41813.666666666664</v>
      </c>
      <c r="D4062">
        <v>1400604056</v>
      </c>
      <c r="E4062" s="10">
        <f t="shared" si="127"/>
        <v>41779.695092592592</v>
      </c>
    </row>
    <row r="4063" spans="1:5" x14ac:dyDescent="0.2">
      <c r="A4063">
        <v>1461205423</v>
      </c>
      <c r="B4063" s="10">
        <f t="shared" si="126"/>
        <v>42481.099803240737</v>
      </c>
      <c r="D4063">
        <v>1456025023</v>
      </c>
      <c r="E4063" s="10">
        <f t="shared" si="127"/>
        <v>42421.141469907408</v>
      </c>
    </row>
    <row r="4064" spans="1:5" x14ac:dyDescent="0.2">
      <c r="A4064">
        <v>1467481468</v>
      </c>
      <c r="B4064" s="10">
        <f t="shared" si="126"/>
        <v>42553.739212962959</v>
      </c>
      <c r="D4064">
        <v>1464889468</v>
      </c>
      <c r="E4064" s="10">
        <f t="shared" si="127"/>
        <v>42523.739212962959</v>
      </c>
    </row>
    <row r="4065" spans="1:5" x14ac:dyDescent="0.2">
      <c r="A4065">
        <v>1403886084</v>
      </c>
      <c r="B4065" s="10">
        <f t="shared" si="126"/>
        <v>41817.681527777779</v>
      </c>
      <c r="D4065">
        <v>1401294084</v>
      </c>
      <c r="E4065" s="10">
        <f t="shared" si="127"/>
        <v>41787.681527777779</v>
      </c>
    </row>
    <row r="4066" spans="1:5" x14ac:dyDescent="0.2">
      <c r="A4066">
        <v>1430316426</v>
      </c>
      <c r="B4066" s="10">
        <f t="shared" si="126"/>
        <v>42123.588263888887</v>
      </c>
      <c r="D4066">
        <v>1427724426</v>
      </c>
      <c r="E4066" s="10">
        <f t="shared" si="127"/>
        <v>42093.588263888887</v>
      </c>
    </row>
    <row r="4067" spans="1:5" x14ac:dyDescent="0.2">
      <c r="A4067">
        <v>1407883811</v>
      </c>
      <c r="B4067" s="10">
        <f t="shared" si="126"/>
        <v>41863.951516203706</v>
      </c>
      <c r="D4067">
        <v>1405291811</v>
      </c>
      <c r="E4067" s="10">
        <f t="shared" si="127"/>
        <v>41833.951516203706</v>
      </c>
    </row>
    <row r="4068" spans="1:5" x14ac:dyDescent="0.2">
      <c r="A4068">
        <v>1463619388</v>
      </c>
      <c r="B4068" s="10">
        <f t="shared" si="126"/>
        <v>42509.039212962962</v>
      </c>
      <c r="D4068">
        <v>1461027388</v>
      </c>
      <c r="E4068" s="10">
        <f t="shared" si="127"/>
        <v>42479.039212962962</v>
      </c>
    </row>
    <row r="4069" spans="1:5" x14ac:dyDescent="0.2">
      <c r="A4069">
        <v>1443408550</v>
      </c>
      <c r="B4069" s="10">
        <f t="shared" si="126"/>
        <v>42275.117476851854</v>
      </c>
      <c r="D4069">
        <v>1439952550</v>
      </c>
      <c r="E4069" s="10">
        <f t="shared" si="127"/>
        <v>42235.117476851854</v>
      </c>
    </row>
    <row r="4070" spans="1:5" x14ac:dyDescent="0.2">
      <c r="A4070">
        <v>1484348700</v>
      </c>
      <c r="B4070" s="10">
        <f t="shared" si="126"/>
        <v>42748.961805555555</v>
      </c>
      <c r="D4070">
        <v>1481756855</v>
      </c>
      <c r="E4070" s="10">
        <f t="shared" si="127"/>
        <v>42718.963599537034</v>
      </c>
    </row>
    <row r="4071" spans="1:5" x14ac:dyDescent="0.2">
      <c r="A4071">
        <v>1425124800</v>
      </c>
      <c r="B4071" s="10">
        <f t="shared" si="126"/>
        <v>42063.5</v>
      </c>
      <c r="D4071">
        <v>1421596356</v>
      </c>
      <c r="E4071" s="10">
        <f t="shared" si="127"/>
        <v>42022.661527777775</v>
      </c>
    </row>
    <row r="4072" spans="1:5" x14ac:dyDescent="0.2">
      <c r="A4072">
        <v>1425178800</v>
      </c>
      <c r="B4072" s="10">
        <f t="shared" si="126"/>
        <v>42064.125</v>
      </c>
      <c r="D4072">
        <v>1422374420</v>
      </c>
      <c r="E4072" s="10">
        <f t="shared" si="127"/>
        <v>42031.666898148149</v>
      </c>
    </row>
    <row r="4073" spans="1:5" x14ac:dyDescent="0.2">
      <c r="A4073">
        <v>1482779931</v>
      </c>
      <c r="B4073" s="10">
        <f t="shared" si="126"/>
        <v>42730.804756944446</v>
      </c>
      <c r="D4073">
        <v>1480187931</v>
      </c>
      <c r="E4073" s="10">
        <f t="shared" si="127"/>
        <v>42700.804756944446</v>
      </c>
    </row>
    <row r="4074" spans="1:5" x14ac:dyDescent="0.2">
      <c r="A4074">
        <v>1408646111</v>
      </c>
      <c r="B4074" s="10">
        <f t="shared" si="126"/>
        <v>41872.77443287037</v>
      </c>
      <c r="D4074">
        <v>1403462111</v>
      </c>
      <c r="E4074" s="10">
        <f t="shared" si="127"/>
        <v>41812.77443287037</v>
      </c>
    </row>
    <row r="4075" spans="1:5" x14ac:dyDescent="0.2">
      <c r="A4075">
        <v>1431144000</v>
      </c>
      <c r="B4075" s="10">
        <f t="shared" si="126"/>
        <v>42133.166666666672</v>
      </c>
      <c r="D4075">
        <v>1426407426</v>
      </c>
      <c r="E4075" s="10">
        <f t="shared" si="127"/>
        <v>42078.345208333332</v>
      </c>
    </row>
    <row r="4076" spans="1:5" x14ac:dyDescent="0.2">
      <c r="A4076">
        <v>1446732975</v>
      </c>
      <c r="B4076" s="10">
        <f t="shared" si="126"/>
        <v>42313.594618055555</v>
      </c>
      <c r="D4076">
        <v>1444137375</v>
      </c>
      <c r="E4076" s="10">
        <f t="shared" si="127"/>
        <v>42283.552951388891</v>
      </c>
    </row>
    <row r="4077" spans="1:5" x14ac:dyDescent="0.2">
      <c r="A4077">
        <v>1404149280</v>
      </c>
      <c r="B4077" s="10">
        <f t="shared" si="126"/>
        <v>41820.727777777778</v>
      </c>
      <c r="D4077">
        <v>1400547969</v>
      </c>
      <c r="E4077" s="10">
        <f t="shared" si="127"/>
        <v>41779.045937499999</v>
      </c>
    </row>
    <row r="4078" spans="1:5" x14ac:dyDescent="0.2">
      <c r="A4078">
        <v>1413921060</v>
      </c>
      <c r="B4078" s="10">
        <f t="shared" si="126"/>
        <v>41933.827083333337</v>
      </c>
      <c r="D4078">
        <v>1411499149</v>
      </c>
      <c r="E4078" s="10">
        <f t="shared" si="127"/>
        <v>41905.795706018514</v>
      </c>
    </row>
    <row r="4079" spans="1:5" x14ac:dyDescent="0.2">
      <c r="A4079">
        <v>1482339794</v>
      </c>
      <c r="B4079" s="10">
        <f t="shared" si="126"/>
        <v>42725.7105787037</v>
      </c>
      <c r="D4079">
        <v>1479747794</v>
      </c>
      <c r="E4079" s="10">
        <f t="shared" si="127"/>
        <v>42695.7105787037</v>
      </c>
    </row>
    <row r="4080" spans="1:5" x14ac:dyDescent="0.2">
      <c r="A4080">
        <v>1485543242</v>
      </c>
      <c r="B4080" s="10">
        <f t="shared" si="126"/>
        <v>42762.787523148145</v>
      </c>
      <c r="D4080">
        <v>1482951242</v>
      </c>
      <c r="E4080" s="10">
        <f t="shared" si="127"/>
        <v>42732.787523148145</v>
      </c>
    </row>
    <row r="4081" spans="1:5" x14ac:dyDescent="0.2">
      <c r="A4081">
        <v>1466375521</v>
      </c>
      <c r="B4081" s="10">
        <f t="shared" si="126"/>
        <v>42540.938900462963</v>
      </c>
      <c r="D4081">
        <v>1463783521</v>
      </c>
      <c r="E4081" s="10">
        <f t="shared" si="127"/>
        <v>42510.938900462963</v>
      </c>
    </row>
    <row r="4082" spans="1:5" x14ac:dyDescent="0.2">
      <c r="A4082">
        <v>1465930440</v>
      </c>
      <c r="B4082" s="10">
        <f t="shared" si="126"/>
        <v>42535.787499999999</v>
      </c>
      <c r="D4082">
        <v>1463849116</v>
      </c>
      <c r="E4082" s="10">
        <f t="shared" si="127"/>
        <v>42511.698101851856</v>
      </c>
    </row>
    <row r="4083" spans="1:5" x14ac:dyDescent="0.2">
      <c r="A4083">
        <v>1425819425</v>
      </c>
      <c r="B4083" s="10">
        <f t="shared" si="126"/>
        <v>42071.539641203708</v>
      </c>
      <c r="D4083">
        <v>1423231025</v>
      </c>
      <c r="E4083" s="10">
        <f t="shared" si="127"/>
        <v>42041.581307870365</v>
      </c>
    </row>
    <row r="4084" spans="1:5" x14ac:dyDescent="0.2">
      <c r="A4084">
        <v>1447542000</v>
      </c>
      <c r="B4084" s="10">
        <f t="shared" si="126"/>
        <v>42322.958333333328</v>
      </c>
      <c r="D4084">
        <v>1446179553</v>
      </c>
      <c r="E4084" s="10">
        <f t="shared" si="127"/>
        <v>42307.189270833333</v>
      </c>
    </row>
    <row r="4085" spans="1:5" x14ac:dyDescent="0.2">
      <c r="A4085">
        <v>1452795416</v>
      </c>
      <c r="B4085" s="10">
        <f t="shared" si="126"/>
        <v>42383.761759259258</v>
      </c>
      <c r="D4085">
        <v>1450203416</v>
      </c>
      <c r="E4085" s="10">
        <f t="shared" si="127"/>
        <v>42353.761759259258</v>
      </c>
    </row>
    <row r="4086" spans="1:5" x14ac:dyDescent="0.2">
      <c r="A4086">
        <v>1476008906</v>
      </c>
      <c r="B4086" s="10">
        <f t="shared" si="126"/>
        <v>42652.436412037037</v>
      </c>
      <c r="D4086">
        <v>1473416906</v>
      </c>
      <c r="E4086" s="10">
        <f t="shared" si="127"/>
        <v>42622.436412037037</v>
      </c>
    </row>
    <row r="4087" spans="1:5" x14ac:dyDescent="0.2">
      <c r="A4087">
        <v>1427169540</v>
      </c>
      <c r="B4087" s="10">
        <f t="shared" si="126"/>
        <v>42087.165972222225</v>
      </c>
      <c r="D4087">
        <v>1424701775</v>
      </c>
      <c r="E4087" s="10">
        <f t="shared" si="127"/>
        <v>42058.603877314818</v>
      </c>
    </row>
    <row r="4088" spans="1:5" x14ac:dyDescent="0.2">
      <c r="A4088">
        <v>1448078400</v>
      </c>
      <c r="B4088" s="10">
        <f t="shared" si="126"/>
        <v>42329.166666666672</v>
      </c>
      <c r="D4088">
        <v>1445985299</v>
      </c>
      <c r="E4088" s="10">
        <f t="shared" si="127"/>
        <v>42304.940960648149</v>
      </c>
    </row>
    <row r="4089" spans="1:5" x14ac:dyDescent="0.2">
      <c r="A4089">
        <v>1468777786</v>
      </c>
      <c r="B4089" s="10">
        <f t="shared" si="126"/>
        <v>42568.742893518516</v>
      </c>
      <c r="D4089">
        <v>1466185786</v>
      </c>
      <c r="E4089" s="10">
        <f t="shared" si="127"/>
        <v>42538.742893518516</v>
      </c>
    </row>
    <row r="4090" spans="1:5" x14ac:dyDescent="0.2">
      <c r="A4090">
        <v>1421403960</v>
      </c>
      <c r="B4090" s="10">
        <f t="shared" si="126"/>
        <v>42020.43472222222</v>
      </c>
      <c r="D4090">
        <v>1418827324</v>
      </c>
      <c r="E4090" s="10">
        <f t="shared" si="127"/>
        <v>41990.612546296295</v>
      </c>
    </row>
    <row r="4091" spans="1:5" x14ac:dyDescent="0.2">
      <c r="A4091">
        <v>1433093700</v>
      </c>
      <c r="B4091" s="10">
        <f t="shared" si="126"/>
        <v>42155.732638888891</v>
      </c>
      <c r="D4091">
        <v>1430242488</v>
      </c>
      <c r="E4091" s="10">
        <f t="shared" si="127"/>
        <v>42122.732499999998</v>
      </c>
    </row>
    <row r="4092" spans="1:5" x14ac:dyDescent="0.2">
      <c r="A4092">
        <v>1438959600</v>
      </c>
      <c r="B4092" s="10">
        <f t="shared" si="126"/>
        <v>42223.625</v>
      </c>
      <c r="D4092">
        <v>1437754137</v>
      </c>
      <c r="E4092" s="10">
        <f t="shared" si="127"/>
        <v>42209.67288194444</v>
      </c>
    </row>
    <row r="4093" spans="1:5" x14ac:dyDescent="0.2">
      <c r="A4093">
        <v>1421410151</v>
      </c>
      <c r="B4093" s="10">
        <f t="shared" si="126"/>
        <v>42020.506377314814</v>
      </c>
      <c r="D4093">
        <v>1418818151</v>
      </c>
      <c r="E4093" s="10">
        <f t="shared" si="127"/>
        <v>41990.506377314814</v>
      </c>
    </row>
    <row r="4094" spans="1:5" x14ac:dyDescent="0.2">
      <c r="A4094">
        <v>1428205247</v>
      </c>
      <c r="B4094" s="10">
        <f t="shared" si="126"/>
        <v>42099.153321759259</v>
      </c>
      <c r="D4094">
        <v>1423024847</v>
      </c>
      <c r="E4094" s="10">
        <f t="shared" si="127"/>
        <v>42039.194988425923</v>
      </c>
    </row>
    <row r="4095" spans="1:5" x14ac:dyDescent="0.2">
      <c r="A4095">
        <v>1440272093</v>
      </c>
      <c r="B4095" s="10">
        <f t="shared" si="126"/>
        <v>42238.815891203703</v>
      </c>
      <c r="D4095">
        <v>1435088093</v>
      </c>
      <c r="E4095" s="10">
        <f t="shared" si="127"/>
        <v>42178.815891203703</v>
      </c>
    </row>
    <row r="4096" spans="1:5" x14ac:dyDescent="0.2">
      <c r="A4096">
        <v>1413953940</v>
      </c>
      <c r="B4096" s="10">
        <f t="shared" si="126"/>
        <v>41934.207638888889</v>
      </c>
      <c r="D4096">
        <v>1410141900</v>
      </c>
      <c r="E4096" s="10">
        <f t="shared" si="127"/>
        <v>41890.086805555555</v>
      </c>
    </row>
    <row r="4097" spans="1:5" x14ac:dyDescent="0.2">
      <c r="A4097">
        <v>1482108350</v>
      </c>
      <c r="B4097" s="10">
        <f t="shared" si="126"/>
        <v>42723.031828703708</v>
      </c>
      <c r="D4097">
        <v>1479516350</v>
      </c>
      <c r="E4097" s="10">
        <f t="shared" si="127"/>
        <v>42693.031828703708</v>
      </c>
    </row>
    <row r="4098" spans="1:5" x14ac:dyDescent="0.2">
      <c r="A4098">
        <v>1488271860</v>
      </c>
      <c r="B4098" s="10">
        <f t="shared" si="126"/>
        <v>42794.368750000001</v>
      </c>
      <c r="D4098">
        <v>1484484219</v>
      </c>
      <c r="E4098" s="10">
        <f t="shared" si="127"/>
        <v>42750.530312499999</v>
      </c>
    </row>
    <row r="4099" spans="1:5" x14ac:dyDescent="0.2">
      <c r="A4099">
        <v>1454284500</v>
      </c>
      <c r="B4099" s="10">
        <f t="shared" ref="B4099:B4115" si="128">(A4099/86400)+25569</f>
        <v>42400.996527777781</v>
      </c>
      <c r="D4099">
        <v>1449431237</v>
      </c>
      <c r="E4099" s="10">
        <f t="shared" ref="E4099:E4115" si="129">(D4099/86400) + 25569</f>
        <v>42344.824502314819</v>
      </c>
    </row>
    <row r="4100" spans="1:5" x14ac:dyDescent="0.2">
      <c r="A4100">
        <v>1465060797</v>
      </c>
      <c r="B4100" s="10">
        <f t="shared" si="128"/>
        <v>42525.722187499996</v>
      </c>
      <c r="D4100">
        <v>1462468797</v>
      </c>
      <c r="E4100" s="10">
        <f t="shared" si="129"/>
        <v>42495.722187499996</v>
      </c>
    </row>
    <row r="4101" spans="1:5" x14ac:dyDescent="0.2">
      <c r="A4101">
        <v>1472847873</v>
      </c>
      <c r="B4101" s="10">
        <f t="shared" si="128"/>
        <v>42615.850381944445</v>
      </c>
      <c r="D4101">
        <v>1468959873</v>
      </c>
      <c r="E4101" s="10">
        <f t="shared" si="129"/>
        <v>42570.850381944445</v>
      </c>
    </row>
    <row r="4102" spans="1:5" x14ac:dyDescent="0.2">
      <c r="A4102">
        <v>1414205990</v>
      </c>
      <c r="B4102" s="10">
        <f t="shared" si="128"/>
        <v>41937.124884259261</v>
      </c>
      <c r="D4102">
        <v>1413341990</v>
      </c>
      <c r="E4102" s="10">
        <f t="shared" si="129"/>
        <v>41927.124884259261</v>
      </c>
    </row>
    <row r="4103" spans="1:5" x14ac:dyDescent="0.2">
      <c r="A4103">
        <v>1485380482</v>
      </c>
      <c r="B4103" s="10">
        <f t="shared" si="128"/>
        <v>42760.903726851851</v>
      </c>
      <c r="D4103">
        <v>1482788482</v>
      </c>
      <c r="E4103" s="10">
        <f t="shared" si="129"/>
        <v>42730.903726851851</v>
      </c>
    </row>
    <row r="4104" spans="1:5" x14ac:dyDescent="0.2">
      <c r="A4104">
        <v>1463343673</v>
      </c>
      <c r="B4104" s="10">
        <f t="shared" si="128"/>
        <v>42505.848067129627</v>
      </c>
      <c r="D4104">
        <v>1460751673</v>
      </c>
      <c r="E4104" s="10">
        <f t="shared" si="129"/>
        <v>42475.848067129627</v>
      </c>
    </row>
    <row r="4105" spans="1:5" x14ac:dyDescent="0.2">
      <c r="A4105">
        <v>1440613920</v>
      </c>
      <c r="B4105" s="10">
        <f t="shared" si="128"/>
        <v>42242.772222222222</v>
      </c>
      <c r="D4105">
        <v>1435953566</v>
      </c>
      <c r="E4105" s="10">
        <f t="shared" si="129"/>
        <v>42188.83293981482</v>
      </c>
    </row>
    <row r="4106" spans="1:5" x14ac:dyDescent="0.2">
      <c r="A4106">
        <v>1477550434</v>
      </c>
      <c r="B4106" s="10">
        <f t="shared" si="128"/>
        <v>42670.278171296297</v>
      </c>
      <c r="D4106">
        <v>1474958434</v>
      </c>
      <c r="E4106" s="10">
        <f t="shared" si="129"/>
        <v>42640.278171296297</v>
      </c>
    </row>
    <row r="4107" spans="1:5" x14ac:dyDescent="0.2">
      <c r="A4107">
        <v>1482711309</v>
      </c>
      <c r="B4107" s="10">
        <f t="shared" si="128"/>
        <v>42730.010520833333</v>
      </c>
      <c r="D4107">
        <v>1479860109</v>
      </c>
      <c r="E4107" s="10">
        <f t="shared" si="129"/>
        <v>42697.010520833333</v>
      </c>
    </row>
    <row r="4108" spans="1:5" x14ac:dyDescent="0.2">
      <c r="A4108">
        <v>1427936400</v>
      </c>
      <c r="B4108" s="10">
        <f t="shared" si="128"/>
        <v>42096.041666666672</v>
      </c>
      <c r="D4108">
        <v>1424221866</v>
      </c>
      <c r="E4108" s="10">
        <f t="shared" si="129"/>
        <v>42053.049375000002</v>
      </c>
    </row>
    <row r="4109" spans="1:5" x14ac:dyDescent="0.2">
      <c r="A4109">
        <v>1411596001</v>
      </c>
      <c r="B4109" s="10">
        <f t="shared" si="128"/>
        <v>41906.916678240741</v>
      </c>
      <c r="D4109">
        <v>1409608801</v>
      </c>
      <c r="E4109" s="10">
        <f t="shared" si="129"/>
        <v>41883.916678240741</v>
      </c>
    </row>
    <row r="4110" spans="1:5" x14ac:dyDescent="0.2">
      <c r="A4110">
        <v>1488517200</v>
      </c>
      <c r="B4110" s="10">
        <f t="shared" si="128"/>
        <v>42797.208333333328</v>
      </c>
      <c r="D4110">
        <v>1485909937</v>
      </c>
      <c r="E4110" s="10">
        <f t="shared" si="129"/>
        <v>42767.031678240739</v>
      </c>
    </row>
    <row r="4111" spans="1:5" x14ac:dyDescent="0.2">
      <c r="A4111">
        <v>1448805404</v>
      </c>
      <c r="B4111" s="10">
        <f t="shared" si="128"/>
        <v>42337.581064814818</v>
      </c>
      <c r="D4111">
        <v>1446209804</v>
      </c>
      <c r="E4111" s="10">
        <f t="shared" si="129"/>
        <v>42307.539398148147</v>
      </c>
    </row>
    <row r="4112" spans="1:5" x14ac:dyDescent="0.2">
      <c r="A4112">
        <v>1469113351</v>
      </c>
      <c r="B4112" s="10">
        <f t="shared" si="128"/>
        <v>42572.626747685186</v>
      </c>
      <c r="D4112">
        <v>1463929351</v>
      </c>
      <c r="E4112" s="10">
        <f t="shared" si="129"/>
        <v>42512.626747685186</v>
      </c>
    </row>
    <row r="4113" spans="1:5" x14ac:dyDescent="0.2">
      <c r="A4113">
        <v>1424747740</v>
      </c>
      <c r="B4113" s="10">
        <f t="shared" si="128"/>
        <v>42059.135879629626</v>
      </c>
      <c r="D4113">
        <v>1422155740</v>
      </c>
      <c r="E4113" s="10">
        <f t="shared" si="129"/>
        <v>42029.135879629626</v>
      </c>
    </row>
    <row r="4114" spans="1:5" x14ac:dyDescent="0.2">
      <c r="A4114">
        <v>1456617600</v>
      </c>
      <c r="B4114" s="10">
        <f t="shared" si="128"/>
        <v>42428</v>
      </c>
      <c r="D4114">
        <v>1454280186</v>
      </c>
      <c r="E4114" s="10">
        <f t="shared" si="129"/>
        <v>42400.946597222224</v>
      </c>
    </row>
    <row r="4115" spans="1:5" x14ac:dyDescent="0.2">
      <c r="A4115">
        <v>1452234840</v>
      </c>
      <c r="B4115" s="10">
        <f t="shared" si="128"/>
        <v>42377.273611111115</v>
      </c>
      <c r="D4115">
        <v>1450619123</v>
      </c>
      <c r="E4115" s="10">
        <f t="shared" si="129"/>
        <v>42358.573182870372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Dates</vt:lpstr>
      <vt:lpstr>Box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Sofiya Malko</cp:lastModifiedBy>
  <dcterms:created xsi:type="dcterms:W3CDTF">2017-04-20T15:17:24Z</dcterms:created>
  <dcterms:modified xsi:type="dcterms:W3CDTF">2022-08-17T02:02:28Z</dcterms:modified>
</cp:coreProperties>
</file>