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pivotTables/pivotTable8.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pivotTables/pivotTable9.xml" ContentType="application/vnd.openxmlformats-officedocument.spreadsheetml.pivotTable+xml"/>
  <Override PartName="/xl/drawings/drawing4.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1.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drawings/drawing8.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mc:AlternateContent xmlns:mc="http://schemas.openxmlformats.org/markup-compatibility/2006">
    <mc:Choice Requires="x15">
      <x15ac:absPath xmlns:x15ac="http://schemas.microsoft.com/office/spreadsheetml/2010/11/ac" url="C:\Users\HP\Documents\"/>
    </mc:Choice>
  </mc:AlternateContent>
  <xr:revisionPtr revIDLastSave="0" documentId="13_ncr:1_{94D9BF96-5410-4AD3-9DDB-17DADA69B88B}" xr6:coauthVersionLast="47" xr6:coauthVersionMax="47" xr10:uidLastSave="{00000000-0000-0000-0000-000000000000}"/>
  <bookViews>
    <workbookView xWindow="-108" yWindow="-108" windowWidth="23256" windowHeight="12576" activeTab="1" xr2:uid="{00000000-000D-0000-FFFF-FFFF00000000}"/>
  </bookViews>
  <sheets>
    <sheet name="Pivot tables" sheetId="3" r:id="rId1"/>
    <sheet name="Dashboard" sheetId="4" r:id="rId2"/>
    <sheet name="datasets" sheetId="2" r:id="rId3"/>
    <sheet name="Index" sheetId="7" r:id="rId4"/>
    <sheet name="Phones" sheetId="13" r:id="rId5"/>
    <sheet name="State-wise" sheetId="11" r:id="rId6"/>
    <sheet name="Month-wise" sheetId="12" r:id="rId7"/>
    <sheet name="Overall" sheetId="8" r:id="rId8"/>
    <sheet name="Quarter" sheetId="9" r:id="rId9"/>
    <sheet name="Segment" sheetId="10" r:id="rId10"/>
    <sheet name="Images" sheetId="6" r:id="rId11"/>
  </sheets>
  <definedNames>
    <definedName name="_xlchart.v5.0" hidden="1">'Pivot tables'!$G$15</definedName>
    <definedName name="_xlchart.v5.1" hidden="1">'Pivot tables'!$G$16:$G$33</definedName>
    <definedName name="_xlchart.v5.2" hidden="1">'Pivot tables'!$H$15</definedName>
    <definedName name="_xlchart.v5.3" hidden="1">'Pivot tables'!$H$16:$H$33</definedName>
    <definedName name="_xlchart.v5.4" hidden="1">'Pivot tables'!$G$15</definedName>
    <definedName name="_xlchart.v5.5" hidden="1">'Pivot tables'!$G$16:$G$33</definedName>
    <definedName name="_xlchart.v5.6" hidden="1">'Pivot tables'!$H$15</definedName>
    <definedName name="_xlchart.v5.7" hidden="1">'Pivot tables'!$H$16:$H$33</definedName>
    <definedName name="Slicer_Month_Name">#N/A</definedName>
    <definedName name="Slicer_Product">#N/A</definedName>
    <definedName name="Slicer_Quarters">#N/A</definedName>
    <definedName name="Slicer_Segment">#N/A</definedName>
    <definedName name="Slicer_State">#N/A</definedName>
    <definedName name="Slicer_Year">#N/A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G16" i="3" l="1"/>
  <c r="G17" i="3"/>
  <c r="G18" i="3"/>
  <c r="G19" i="3"/>
  <c r="G20" i="3"/>
  <c r="G21" i="3"/>
  <c r="G22" i="3"/>
  <c r="G23" i="3"/>
  <c r="G24" i="3"/>
  <c r="G25" i="3"/>
  <c r="G26" i="3"/>
  <c r="G27" i="3"/>
  <c r="G28" i="3"/>
  <c r="G29" i="3"/>
  <c r="G30" i="3"/>
  <c r="G31" i="3"/>
  <c r="G32" i="3"/>
  <c r="G33" i="3"/>
  <c r="D8" i="4"/>
  <c r="H30" i="3"/>
  <c r="H22" i="3"/>
  <c r="H29" i="3"/>
  <c r="H21" i="3"/>
  <c r="E10" i="3"/>
  <c r="H28" i="3"/>
  <c r="H20" i="3"/>
  <c r="H17" i="3"/>
  <c r="H32" i="3"/>
  <c r="H24" i="3"/>
  <c r="H31" i="3"/>
  <c r="D10" i="3"/>
  <c r="H27" i="3"/>
  <c r="H19" i="3"/>
  <c r="B5" i="3"/>
  <c r="H26" i="3"/>
  <c r="H18" i="3"/>
  <c r="H33" i="3"/>
  <c r="H25" i="3"/>
  <c r="H16" i="3"/>
  <c r="H23" i="3"/>
  <c r="D9" i="4" l="1"/>
  <c r="B6" i="3"/>
</calcChain>
</file>

<file path=xl/sharedStrings.xml><?xml version="1.0" encoding="utf-8"?>
<sst xmlns="http://schemas.openxmlformats.org/spreadsheetml/2006/main" count="2963" uniqueCount="83">
  <si>
    <t>Shoping Mall</t>
  </si>
  <si>
    <t>Andhra Pradesh</t>
  </si>
  <si>
    <t>Xiaomi Redmi 9i 128GB</t>
  </si>
  <si>
    <t>Jan</t>
  </si>
  <si>
    <t>Gujarat</t>
  </si>
  <si>
    <t>Midmarket</t>
  </si>
  <si>
    <t xml:space="preserve">Maharashtra </t>
  </si>
  <si>
    <t>Jun</t>
  </si>
  <si>
    <t>Haryana</t>
  </si>
  <si>
    <t>Tamil Nadu</t>
  </si>
  <si>
    <t>Karnataka</t>
  </si>
  <si>
    <t>Dec</t>
  </si>
  <si>
    <t>Kerala</t>
  </si>
  <si>
    <t>Realme 8</t>
  </si>
  <si>
    <t>Mar</t>
  </si>
  <si>
    <t>Channel Partners</t>
  </si>
  <si>
    <t>Punjab</t>
  </si>
  <si>
    <t>Telangana</t>
  </si>
  <si>
    <t>Enterprise</t>
  </si>
  <si>
    <t>Uttar Pradesh</t>
  </si>
  <si>
    <t>Jul</t>
  </si>
  <si>
    <t>Small Business</t>
  </si>
  <si>
    <t>West Bengal</t>
  </si>
  <si>
    <t>Aug</t>
  </si>
  <si>
    <t>Sep</t>
  </si>
  <si>
    <t>Rajasthan</t>
  </si>
  <si>
    <t>Oct</t>
  </si>
  <si>
    <t>Realme 8 Pro</t>
  </si>
  <si>
    <t>Feb</t>
  </si>
  <si>
    <t>Madhya Pradesh</t>
  </si>
  <si>
    <t>Nov</t>
  </si>
  <si>
    <t>Vivo V17 Pro</t>
  </si>
  <si>
    <t>Xiaomi Redmi K20 Pro 6GB</t>
  </si>
  <si>
    <t>Apr</t>
  </si>
  <si>
    <t>Samsung Galaxy F62</t>
  </si>
  <si>
    <t>May</t>
  </si>
  <si>
    <t>Odisha</t>
  </si>
  <si>
    <t>Uttarakhand</t>
  </si>
  <si>
    <t>Jharkhand</t>
  </si>
  <si>
    <t>Chhattisgarh</t>
  </si>
  <si>
    <t>Bihar</t>
  </si>
  <si>
    <t>Segment</t>
  </si>
  <si>
    <t>State</t>
  </si>
  <si>
    <t>Product</t>
  </si>
  <si>
    <t>Units Sold</t>
  </si>
  <si>
    <t>Manufacturing Price</t>
  </si>
  <si>
    <t>Sale Price</t>
  </si>
  <si>
    <t>Gross Sales</t>
  </si>
  <si>
    <t xml:space="preserve"> Sales</t>
  </si>
  <si>
    <t>COGS</t>
  </si>
  <si>
    <t>Profit</t>
  </si>
  <si>
    <t>Date</t>
  </si>
  <si>
    <t>Month Number</t>
  </si>
  <si>
    <t>Month Name</t>
  </si>
  <si>
    <t>Year</t>
  </si>
  <si>
    <t>Sum of Profit%</t>
  </si>
  <si>
    <t>Sum of  Sales</t>
  </si>
  <si>
    <t>Sum of Profit</t>
  </si>
  <si>
    <t>Grand Total</t>
  </si>
  <si>
    <t>Qtr3</t>
  </si>
  <si>
    <t>Qtr4</t>
  </si>
  <si>
    <t>Qtr1</t>
  </si>
  <si>
    <t>Qtr2</t>
  </si>
  <si>
    <t>Years</t>
  </si>
  <si>
    <t>(All)</t>
  </si>
  <si>
    <t>MOBILE SALES DASHBORD - INDIA</t>
  </si>
  <si>
    <t>others</t>
  </si>
  <si>
    <t>Segement</t>
  </si>
  <si>
    <t>Quaterly</t>
  </si>
  <si>
    <t>Month</t>
  </si>
  <si>
    <t>States</t>
  </si>
  <si>
    <t>Phones</t>
  </si>
  <si>
    <t>Sales</t>
  </si>
  <si>
    <t>Profits</t>
  </si>
  <si>
    <t xml:space="preserve">Units Sold </t>
  </si>
  <si>
    <t>profit%</t>
  </si>
  <si>
    <t>Quarterly Sales and Profit</t>
  </si>
  <si>
    <t>Overall Sales,Profit and Profit%</t>
  </si>
  <si>
    <t>Segment-wise Sales and Profit</t>
  </si>
  <si>
    <t>State-wise Unit Phones sold</t>
  </si>
  <si>
    <t>Month-wise Unit sold</t>
  </si>
  <si>
    <t>Each Comapny Phones sold</t>
  </si>
  <si>
    <t>OBJECTIVES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</si>
</sst>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4009]\ * #,##0_ ;_ [$₹-4009]\ * \-#,##0_ ;_ [$₹-4009]\ * &quot;-&quot;??_ ;_ @_ "/>
    <numFmt numFmtId="165" formatCode="[$-14009]yyyy/mm/dd;@"/>
    <numFmt numFmtId="166" formatCode="&quot;₹&quot;\ #,##0.00"/>
    <numFmt numFmtId="167" formatCode="&quot;₹&quot;\ #,##0"/>
    <numFmt numFmtId="168" formatCode="0.000,,,&quot;B&quot;"/>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8"/>
      <color theme="0"/>
      <name val="Algerian"/>
      <family val="5"/>
    </font>
    <font>
      <b/>
      <sz val="22"/>
      <color theme="0"/>
      <name val="Calibri"/>
      <family val="2"/>
      <scheme val="minor"/>
    </font>
    <font>
      <b/>
      <sz val="22"/>
      <color rgb="FFFAFAFA"/>
      <name val="Calibri"/>
      <family val="2"/>
      <scheme val="minor"/>
    </font>
    <font>
      <b/>
      <sz val="22"/>
      <color rgb="FFF6F8FC"/>
      <name val="Calibri"/>
      <family val="2"/>
      <scheme val="minor"/>
    </font>
    <font>
      <b/>
      <sz val="48"/>
      <color theme="0"/>
      <name val="Algerian"/>
      <family val="5"/>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rgb="FF3240A8"/>
        <bgColor indexed="64"/>
      </patternFill>
    </fill>
    <fill>
      <patternFill patternType="solid">
        <fgColor theme="4"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1" fontId="0" fillId="0" borderId="0" xfId="0" applyNumberFormat="1"/>
    <xf numFmtId="164" fontId="0" fillId="0" borderId="0" xfId="0" applyNumberFormat="1"/>
    <xf numFmtId="165" fontId="0" fillId="0" borderId="0" xfId="0" applyNumberFormat="1"/>
    <xf numFmtId="0" fontId="0" fillId="33" borderId="0" xfId="0" applyFill="1"/>
    <xf numFmtId="9" fontId="0" fillId="33" borderId="0" xfId="0" applyNumberFormat="1" applyFill="1"/>
    <xf numFmtId="0" fontId="0" fillId="33" borderId="10" xfId="0" applyFill="1" applyBorder="1" applyAlignment="1">
      <alignment horizontal="left"/>
    </xf>
    <xf numFmtId="0" fontId="0" fillId="33" borderId="10" xfId="0" applyNumberFormat="1" applyFill="1" applyBorder="1"/>
    <xf numFmtId="9" fontId="0" fillId="33" borderId="10" xfId="0" applyNumberFormat="1" applyFill="1" applyBorder="1"/>
    <xf numFmtId="0" fontId="0" fillId="34" borderId="10" xfId="0" applyFill="1" applyBorder="1"/>
    <xf numFmtId="0" fontId="0" fillId="34" borderId="10" xfId="0" applyFill="1" applyBorder="1" applyAlignment="1">
      <alignment horizontal="left"/>
    </xf>
    <xf numFmtId="166" fontId="0" fillId="34" borderId="10" xfId="0" applyNumberFormat="1" applyFill="1" applyBorder="1"/>
    <xf numFmtId="166" fontId="0" fillId="33" borderId="10" xfId="0" applyNumberFormat="1" applyFill="1" applyBorder="1"/>
    <xf numFmtId="167" fontId="0" fillId="33" borderId="10" xfId="0" applyNumberFormat="1" applyFill="1" applyBorder="1"/>
    <xf numFmtId="167" fontId="0" fillId="34" borderId="10" xfId="0" applyNumberFormat="1" applyFill="1" applyBorder="1"/>
    <xf numFmtId="0" fontId="0" fillId="34" borderId="10" xfId="0" applyFont="1" applyFill="1" applyBorder="1"/>
    <xf numFmtId="0" fontId="16" fillId="34" borderId="10" xfId="0" applyFont="1" applyFill="1" applyBorder="1"/>
    <xf numFmtId="0" fontId="0" fillId="34" borderId="10" xfId="0" applyNumberFormat="1" applyFill="1" applyBorder="1"/>
    <xf numFmtId="0" fontId="0" fillId="33" borderId="10" xfId="0" applyFill="1" applyBorder="1"/>
    <xf numFmtId="3" fontId="0" fillId="33" borderId="10" xfId="0" applyNumberFormat="1" applyFill="1" applyBorder="1"/>
    <xf numFmtId="3" fontId="0" fillId="34" borderId="10" xfId="0" applyNumberFormat="1" applyFill="1" applyBorder="1"/>
    <xf numFmtId="168" fontId="16" fillId="34" borderId="10" xfId="0" applyNumberFormat="1" applyFont="1" applyFill="1" applyBorder="1"/>
    <xf numFmtId="0" fontId="0" fillId="36" borderId="0" xfId="0" applyFill="1"/>
    <xf numFmtId="0" fontId="19" fillId="36" borderId="0" xfId="0" applyFont="1" applyFill="1"/>
    <xf numFmtId="0" fontId="20" fillId="36" borderId="0" xfId="0" applyFont="1" applyFill="1" applyAlignment="1">
      <alignment horizontal="left" vertical="center"/>
    </xf>
    <xf numFmtId="0" fontId="21" fillId="36" borderId="0" xfId="0" applyFont="1" applyFill="1" applyAlignment="1">
      <alignment horizontal="left" vertical="center"/>
    </xf>
    <xf numFmtId="0" fontId="22" fillId="36" borderId="0" xfId="0" applyFont="1" applyFill="1"/>
    <xf numFmtId="0" fontId="16" fillId="33" borderId="10" xfId="0" applyFont="1" applyFill="1" applyBorder="1" applyAlignment="1">
      <alignment horizontal="left"/>
    </xf>
    <xf numFmtId="166" fontId="16" fillId="33" borderId="10" xfId="0" applyNumberFormat="1" applyFont="1" applyFill="1" applyBorder="1"/>
    <xf numFmtId="167" fontId="16" fillId="33" borderId="10" xfId="0" applyNumberFormat="1" applyFont="1" applyFill="1" applyBorder="1"/>
    <xf numFmtId="0" fontId="16" fillId="34" borderId="10" xfId="0" applyFont="1" applyFill="1" applyBorder="1" applyAlignment="1">
      <alignment horizontal="left"/>
    </xf>
    <xf numFmtId="166" fontId="16" fillId="34" borderId="10" xfId="0" applyNumberFormat="1" applyFont="1" applyFill="1" applyBorder="1"/>
    <xf numFmtId="167" fontId="16" fillId="34" borderId="10" xfId="0" applyNumberFormat="1" applyFont="1" applyFill="1" applyBorder="1"/>
    <xf numFmtId="0" fontId="0" fillId="37" borderId="10" xfId="0" applyFill="1" applyBorder="1"/>
    <xf numFmtId="0" fontId="18" fillId="35"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6">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59999389629810485"/>
        </patternFill>
      </fill>
    </dxf>
    <dxf>
      <fill>
        <patternFill>
          <bgColor theme="4" tint="0.39997558519241921"/>
        </patternFill>
      </fill>
    </dxf>
    <dxf>
      <fill>
        <patternFill>
          <bgColor theme="4" tint="0.39997558519241921"/>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numFmt numFmtId="3" formatCode="#,##0"/>
    </dxf>
    <dxf>
      <fill>
        <patternFill>
          <bgColor theme="4" tint="0.59999389629810485"/>
        </patternFill>
      </fill>
    </dxf>
    <dxf>
      <fill>
        <patternFill>
          <bgColor theme="4" tint="0.59999389629810485"/>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numFmt numFmtId="167" formatCode="&quot;₹&quot;\ #,##0"/>
    </dxf>
    <dxf>
      <fill>
        <patternFill>
          <bgColor theme="4" tint="0.59999389629810485"/>
        </patternFill>
      </fill>
    </dxf>
    <dxf>
      <fill>
        <patternFill>
          <bgColor theme="4" tint="0.59999389629810485"/>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59999389629810485"/>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numFmt numFmtId="3" formatCode="#,##0"/>
    </dxf>
    <dxf>
      <fill>
        <patternFill>
          <bgColor theme="4" tint="0.59999389629810485"/>
        </patternFill>
      </fill>
    </dxf>
    <dxf>
      <fill>
        <patternFill>
          <bgColor theme="4" tint="0.59999389629810485"/>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numFmt numFmtId="167" formatCode="&quot;₹&quot;\ #,##0"/>
    </dxf>
    <dxf>
      <fill>
        <patternFill>
          <bgColor theme="4" tint="0.59999389629810485"/>
        </patternFill>
      </fill>
    </dxf>
    <dxf>
      <fill>
        <patternFill>
          <bgColor theme="4" tint="0.59999389629810485"/>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59999389629810485"/>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numFmt numFmtId="169" formatCode="0.00,,,&quot;B&quot;"/>
    </dxf>
    <dxf>
      <numFmt numFmtId="166" formatCode="&quot;₹&quot;\ #,##0.00"/>
    </dxf>
    <dxf>
      <numFmt numFmtId="166" formatCode="&quot;₹&quot;\ #,##0.00"/>
    </dxf>
    <dxf>
      <numFmt numFmtId="166" formatCode="&quot;₹&quot;\ #,##0.00"/>
    </dxf>
    <dxf>
      <numFmt numFmtId="166" formatCode="&quot;₹&quot;\ #,##0.00"/>
    </dxf>
    <dxf>
      <numFmt numFmtId="166" formatCode="&quot;₹&quot;\ #,##0.00"/>
    </dxf>
    <dxf>
      <font>
        <color theme="1"/>
      </font>
    </dxf>
    <dxf>
      <fill>
        <patternFill>
          <bgColor theme="4" tint="0.59999389629810485"/>
        </patternFill>
      </fill>
    </dxf>
    <dxf>
      <numFmt numFmtId="167" formatCode="&quot;₹&quot;\ #,##0"/>
    </dxf>
    <dxf>
      <fill>
        <patternFill>
          <bgColor theme="4" tint="0.59999389629810485"/>
        </patternFill>
      </fill>
    </dxf>
    <dxf>
      <numFmt numFmtId="165" formatCode="[$-14009]yyyy/mm/dd;@"/>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 formatCode="0"/>
    </dxf>
    <dxf>
      <fill>
        <patternFill>
          <bgColor theme="4" tint="0.59999389629810485"/>
        </patternFill>
      </fill>
    </dxf>
    <dxf>
      <fill>
        <patternFill>
          <bgColor theme="4" tint="0.59999389629810485"/>
        </patternFill>
      </fill>
    </dxf>
    <dxf>
      <numFmt numFmtId="167" formatCode="&quot;₹&quot;\ #,##0"/>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patternFill>
      </fill>
    </dxf>
    <dxf>
      <fill>
        <patternFill patternType="solid">
          <bgColor theme="0"/>
        </patternFill>
      </fill>
    </dxf>
    <dxf>
      <fill>
        <patternFill patternType="solid">
          <bgColor theme="0"/>
        </patternFill>
      </fill>
    </dxf>
    <dxf>
      <fill>
        <patternFill>
          <bgColor theme="4" tint="0.39997558519241921"/>
        </patternFill>
      </fill>
    </dxf>
    <dxf>
      <fill>
        <patternFill>
          <bgColor theme="4" tint="0.39997558519241921"/>
        </patternFill>
      </fill>
    </dxf>
    <dxf>
      <fill>
        <patternFill>
          <bgColor theme="4"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patternFill>
      </fill>
    </dxf>
    <dxf>
      <fill>
        <patternFill patternType="solid">
          <bgColor theme="0"/>
        </patternFill>
      </fill>
    </dxf>
    <dxf>
      <fill>
        <patternFill patternType="solid">
          <bgColor theme="0"/>
        </patternFill>
      </fill>
    </dxf>
    <dxf>
      <fill>
        <patternFill>
          <bgColor theme="4" tint="0.59999389629810485"/>
        </patternFill>
      </fill>
    </dxf>
    <dxf>
      <fill>
        <patternFill>
          <bgColor theme="4" tint="0.59999389629810485"/>
        </patternFill>
      </fill>
    </dxf>
    <dxf>
      <fill>
        <patternFill>
          <bgColor theme="4"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patternFill>
      </fill>
    </dxf>
    <dxf>
      <fill>
        <patternFill patternType="solid">
          <bgColor theme="0"/>
        </patternFill>
      </fill>
    </dxf>
    <dxf>
      <fill>
        <patternFill patternType="solid">
          <bgColor theme="0"/>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patternFill>
      </fill>
    </dxf>
    <dxf>
      <fill>
        <patternFill patternType="solid">
          <bgColor theme="0"/>
        </patternFill>
      </fill>
    </dxf>
    <dxf>
      <fill>
        <patternFill patternType="solid">
          <bgColor theme="0"/>
        </patternFill>
      </fill>
    </dxf>
    <dxf>
      <fill>
        <patternFill>
          <bgColor theme="4" tint="0.59999389629810485"/>
        </patternFill>
      </fill>
    </dxf>
    <dxf>
      <fill>
        <patternFill>
          <bgColor theme="4" tint="0.59999389629810485"/>
        </patternFill>
      </fill>
    </dxf>
    <dxf>
      <numFmt numFmtId="3" formatCode="#,##0"/>
    </dxf>
    <dxf>
      <fill>
        <patternFill>
          <bgColor theme="4" tint="0.59999389629810485"/>
        </patternFill>
      </fill>
    </dxf>
    <dxf>
      <fill>
        <patternFill>
          <bgColor theme="4" tint="0.59999389629810485"/>
        </patternFill>
      </fill>
    </dxf>
    <dxf>
      <fill>
        <patternFill>
          <bgColor theme="4"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patternFill>
      </fill>
    </dxf>
    <dxf>
      <fill>
        <patternFill patternType="solid">
          <bgColor theme="0"/>
        </patternFill>
      </fill>
    </dxf>
    <dxf>
      <fill>
        <patternFill patternType="solid">
          <bgColor theme="0"/>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patternFill>
      </fill>
    </dxf>
    <dxf>
      <fill>
        <patternFill patternType="solid">
          <bgColor theme="0"/>
        </patternFill>
      </fill>
    </dxf>
    <dxf>
      <fill>
        <patternFill patternType="solid">
          <bgColor theme="0"/>
        </patternFill>
      </fill>
    </dxf>
    <dxf>
      <fill>
        <patternFill>
          <bgColor theme="4" tint="0.59999389629810485"/>
        </patternFill>
      </fill>
    </dxf>
    <dxf>
      <fill>
        <patternFill>
          <bgColor theme="4" tint="0.59999389629810485"/>
        </patternFill>
      </fill>
    </dxf>
    <dxf>
      <fill>
        <patternFill>
          <bgColor theme="4"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patternFill>
      </fill>
    </dxf>
    <dxf>
      <fill>
        <patternFill patternType="solid">
          <bgColor theme="0"/>
        </patternFill>
      </fill>
    </dxf>
    <dxf>
      <fill>
        <patternFill patternType="solid">
          <bgColor theme="0"/>
        </patternFill>
      </fill>
    </dxf>
    <dxf>
      <fill>
        <patternFill>
          <bgColor theme="4"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patternFill>
      </fill>
    </dxf>
    <dxf>
      <fill>
        <patternFill patternType="solid">
          <bgColor theme="0"/>
        </patternFill>
      </fill>
    </dxf>
    <dxf>
      <fill>
        <patternFill patternType="solid">
          <bgColor theme="0"/>
        </patternFill>
      </fill>
    </dxf>
    <dxf>
      <fill>
        <patternFill>
          <bgColor theme="4" tint="0.59999389629810485"/>
        </patternFill>
      </fill>
    </dxf>
    <dxf>
      <fill>
        <patternFill>
          <bgColor theme="4" tint="0.59999389629810485"/>
        </patternFill>
      </fill>
    </dxf>
    <dxf>
      <numFmt numFmtId="167" formatCode="&quot;₹&quot;\ #,##0"/>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patternFill>
      </fill>
    </dxf>
    <dxf>
      <fill>
        <patternFill patternType="solid">
          <bgColor theme="0"/>
        </patternFill>
      </fill>
    </dxf>
    <dxf>
      <fill>
        <patternFill patternType="solid">
          <bgColor theme="0"/>
        </patternFill>
      </fill>
    </dxf>
    <dxf>
      <fill>
        <patternFill>
          <bgColor theme="4" tint="0.59999389629810485"/>
        </patternFill>
      </fill>
    </dxf>
    <dxf>
      <numFmt numFmtId="167" formatCode="&quot;₹&quot;\ #,##0"/>
    </dxf>
    <dxf>
      <fill>
        <patternFill>
          <bgColor theme="4" tint="0.59999389629810485"/>
        </patternFill>
      </fill>
    </dxf>
    <dxf>
      <font>
        <color theme="1"/>
      </font>
    </dxf>
    <dxf>
      <numFmt numFmtId="166" formatCode="&quot;₹&quot;\ #,##0.00"/>
    </dxf>
    <dxf>
      <numFmt numFmtId="166" formatCode="&quot;₹&quot;\ #,##0.00"/>
    </dxf>
    <dxf>
      <numFmt numFmtId="166" formatCode="&quot;₹&quot;\ #,##0.00"/>
    </dxf>
    <dxf>
      <numFmt numFmtId="166" formatCode="&quot;₹&quot;\ #,##0.00"/>
    </dxf>
    <dxf>
      <numFmt numFmtId="166" formatCode="&quot;₹&quot;\ #,##0.00"/>
    </dxf>
    <dxf>
      <numFmt numFmtId="169" formatCode="0.00,,,&quot;B&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bgColor theme="4"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patternFill>
      </fill>
    </dxf>
    <dxf>
      <fill>
        <patternFill patternType="solid">
          <bgColor theme="0"/>
        </patternFill>
      </fill>
    </dxf>
    <dxf>
      <fill>
        <patternFill patternType="solid">
          <bgColor theme="0"/>
        </patternFill>
      </fill>
    </dxf>
    <dxf>
      <fill>
        <patternFill>
          <bgColor theme="4" tint="0.59999389629810485"/>
        </patternFill>
      </fill>
    </dxf>
    <dxf>
      <fill>
        <patternFill>
          <bgColor theme="4" tint="0.59999389629810485"/>
        </patternFill>
      </fill>
    </dxf>
    <dxf>
      <numFmt numFmtId="3" formatCode="#,##0"/>
    </dxf>
    <dxf>
      <fill>
        <patternFill>
          <bgColor theme="4" tint="0.59999389629810485"/>
        </patternFill>
      </fill>
    </dxf>
    <dxf>
      <fill>
        <patternFill>
          <bgColor theme="4" tint="0.59999389629810485"/>
        </patternFill>
      </fill>
    </dxf>
    <dxf>
      <fill>
        <patternFill>
          <bgColor theme="4"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patternFill>
      </fill>
    </dxf>
    <dxf>
      <fill>
        <patternFill patternType="solid">
          <bgColor theme="0"/>
        </patternFill>
      </fill>
    </dxf>
    <dxf>
      <fill>
        <patternFill patternType="solid">
          <bgColor theme="0"/>
        </patternFill>
      </fill>
    </dxf>
    <dxf>
      <font>
        <b/>
        <i val="0"/>
        <color theme="0"/>
      </font>
      <fill>
        <patternFill>
          <bgColor theme="4" tint="-0.499984740745262"/>
        </patternFill>
      </fill>
      <border diagonalUp="0" diagonalDown="0">
        <left/>
        <right/>
        <top/>
        <bottom/>
        <vertical/>
        <horizontal/>
      </border>
    </dxf>
    <dxf>
      <font>
        <color theme="1"/>
      </font>
      <fill>
        <patternFill patternType="solid">
          <fgColor auto="1"/>
          <bgColor theme="4" tint="-0.499984740745262"/>
        </patternFill>
      </fill>
      <border diagonalUp="0" diagonalDown="0">
        <left/>
        <right/>
        <top/>
        <bottom/>
        <vertical/>
        <horizontal/>
      </border>
    </dxf>
  </dxfs>
  <tableStyles count="1" defaultTableStyle="TableStyleMedium2" defaultPivotStyle="PivotStyleLight16">
    <tableStyle name="CUSTOM STYLE" pivot="0" table="0" count="10" xr9:uid="{62F5919C-4377-445D-A864-03F53D7931B5}">
      <tableStyleElement type="wholeTable" dxfId="295"/>
      <tableStyleElement type="headerRow" dxfId="294"/>
    </tableStyle>
  </tableStyles>
  <colors>
    <mruColors>
      <color rgb="FF3240A8"/>
      <color rgb="FF0000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color theme="0"/>
          </font>
          <fill>
            <patternFill patternType="solid">
              <fgColor theme="4" tint="0.59999389629810485"/>
              <bgColor theme="4" tint="0.39994506668294322"/>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noFill/>
          </c:spPr>
          <c:dPt>
            <c:idx val="0"/>
            <c:bubble3D val="0"/>
            <c:spPr>
              <a:gradFill>
                <a:gsLst>
                  <a:gs pos="0">
                    <a:schemeClr val="accent1">
                      <a:lumMod val="40000"/>
                      <a:lumOff val="60000"/>
                    </a:schemeClr>
                  </a:gs>
                  <a:gs pos="39000">
                    <a:schemeClr val="accent1">
                      <a:lumMod val="95000"/>
                      <a:lumOff val="5000"/>
                    </a:schemeClr>
                  </a:gs>
                  <a:gs pos="95000">
                    <a:schemeClr val="accent1">
                      <a:lumMod val="60000"/>
                    </a:schemeClr>
                  </a:gs>
                </a:gsLst>
                <a:path path="circle">
                  <a:fillToRect l="100000" t="100000"/>
                </a:path>
              </a:gradFill>
              <a:ln w="19050">
                <a:solidFill>
                  <a:schemeClr val="lt1"/>
                </a:solidFill>
              </a:ln>
              <a:effectLst/>
            </c:spPr>
            <c:extLst>
              <c:ext xmlns:c16="http://schemas.microsoft.com/office/drawing/2014/chart" uri="{C3380CC4-5D6E-409C-BE32-E72D297353CC}">
                <c16:uniqueId val="{00000001-62B2-426B-A013-A9C0FDDFF094}"/>
              </c:ext>
            </c:extLst>
          </c:dPt>
          <c:dPt>
            <c:idx val="1"/>
            <c:bubble3D val="0"/>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rect">
                  <a:fillToRect l="100000" t="100000"/>
                </a:path>
                <a:tileRect r="-100000" b="-100000"/>
              </a:gradFill>
              <a:ln w="19050">
                <a:solidFill>
                  <a:schemeClr val="lt1"/>
                </a:solidFill>
              </a:ln>
              <a:effectLst/>
            </c:spPr>
            <c:extLst>
              <c:ext xmlns:c16="http://schemas.microsoft.com/office/drawing/2014/chart" uri="{C3380CC4-5D6E-409C-BE32-E72D297353CC}">
                <c16:uniqueId val="{00000003-62B2-426B-A013-A9C0FDDFF094}"/>
              </c:ext>
            </c:extLst>
          </c:dPt>
          <c:dLbls>
            <c:dLbl>
              <c:idx val="0"/>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1162908498438593"/>
                      <c:h val="0.19685749895300272"/>
                    </c:manualLayout>
                  </c15:layout>
                </c:ext>
                <c:ext xmlns:c16="http://schemas.microsoft.com/office/drawing/2014/chart" uri="{C3380CC4-5D6E-409C-BE32-E72D297353CC}">
                  <c16:uniqueId val="{00000001-62B2-426B-A013-A9C0FDDFF094}"/>
                </c:ext>
              </c:extLst>
            </c:dLbl>
            <c:dLbl>
              <c:idx val="1"/>
              <c:delete val="1"/>
              <c:extLst>
                <c:ext xmlns:c15="http://schemas.microsoft.com/office/drawing/2012/chart" uri="{CE6537A1-D6FC-4f65-9D91-7224C49458BB}"/>
                <c:ext xmlns:c16="http://schemas.microsoft.com/office/drawing/2014/chart" uri="{C3380CC4-5D6E-409C-BE32-E72D297353CC}">
                  <c16:uniqueId val="{00000003-62B2-426B-A013-A9C0FDDFF09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tables'!$A$5:$A$6</c:f>
              <c:strCache>
                <c:ptCount val="2"/>
                <c:pt idx="0">
                  <c:v>profit%</c:v>
                </c:pt>
                <c:pt idx="1">
                  <c:v>others</c:v>
                </c:pt>
              </c:strCache>
            </c:strRef>
          </c:cat>
          <c:val>
            <c:numRef>
              <c:f>'Pivot tables'!$B$5:$B$6</c:f>
              <c:numCache>
                <c:formatCode>0%</c:formatCode>
                <c:ptCount val="2"/>
                <c:pt idx="0">
                  <c:v>0.37632808776435367</c:v>
                </c:pt>
                <c:pt idx="1">
                  <c:v>0.62367191223564633</c:v>
                </c:pt>
              </c:numCache>
            </c:numRef>
          </c:val>
          <c:extLst>
            <c:ext xmlns:c16="http://schemas.microsoft.com/office/drawing/2014/chart" uri="{C3380CC4-5D6E-409C-BE32-E72D297353CC}">
              <c16:uniqueId val="{00000004-62B2-426B-A013-A9C0FDDFF094}"/>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dashbord.xlsx]Pivot tables!PivotTable2</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5.2041704279304213E-18"/>
              <c:y val="-2.8241161459466209E-3"/>
            </c:manualLayout>
          </c:layout>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0051278002972342"/>
                  <c:h val="7.4487898201933425E-2"/>
                </c:manualLayout>
              </c15:layout>
            </c:ext>
          </c:extLst>
        </c:dLbl>
      </c:pivotFmt>
      <c:pivotFmt>
        <c:idx val="11"/>
        <c:dLbl>
          <c:idx val="0"/>
          <c:showLegendKey val="0"/>
          <c:showVal val="1"/>
          <c:showCatName val="0"/>
          <c:showSerName val="0"/>
          <c:showPercent val="0"/>
          <c:showBubbleSize val="0"/>
          <c:extLst>
            <c:ext xmlns:c15="http://schemas.microsoft.com/office/drawing/2012/chart" uri="{CE6537A1-D6FC-4f65-9D91-7224C49458BB}">
              <c15:layout>
                <c:manualLayout>
                  <c:w val="0.18912816694363677"/>
                  <c:h val="8.0136910896020985E-2"/>
                </c:manualLayout>
              </c15:layout>
            </c:ext>
          </c:extLst>
        </c:dLbl>
      </c:pivotFmt>
      <c:pivotFmt>
        <c:idx val="12"/>
        <c:dLbl>
          <c:idx val="0"/>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9169226899005265"/>
                  <c:h val="0.14316898370821701"/>
                </c:manualLayout>
              </c15:layout>
            </c:ext>
          </c:extLst>
        </c:dLbl>
      </c:pivotFmt>
      <c:pivotFmt>
        <c:idx val="13"/>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t="100000" r="100000"/>
            </a:path>
            <a:tileRect l="-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tables'!$D$3</c:f>
              <c:strCache>
                <c:ptCount val="1"/>
                <c:pt idx="0">
                  <c:v>Sales</c:v>
                </c:pt>
              </c:strCache>
            </c:strRef>
          </c:tx>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invertIfNegative val="0"/>
          <c:dPt>
            <c:idx val="0"/>
            <c:invertIfNegative val="0"/>
            <c:bubble3D val="0"/>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extLst>
              <c:ext xmlns:c16="http://schemas.microsoft.com/office/drawing/2014/chart" uri="{C3380CC4-5D6E-409C-BE32-E72D297353CC}">
                <c16:uniqueId val="{00000006-1BF3-4466-963A-4123537C9A0E}"/>
              </c:ext>
            </c:extLst>
          </c:dPt>
          <c:dPt>
            <c:idx val="1"/>
            <c:invertIfNegative val="0"/>
            <c:bubble3D val="0"/>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extLst>
              <c:ext xmlns:c16="http://schemas.microsoft.com/office/drawing/2014/chart" uri="{C3380CC4-5D6E-409C-BE32-E72D297353CC}">
                <c16:uniqueId val="{00000004-1BF3-4466-963A-4123537C9A0E}"/>
              </c:ext>
            </c:extLst>
          </c:dPt>
          <c:dPt>
            <c:idx val="2"/>
            <c:invertIfNegative val="0"/>
            <c:bubble3D val="0"/>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extLst>
              <c:ext xmlns:c16="http://schemas.microsoft.com/office/drawing/2014/chart" uri="{C3380CC4-5D6E-409C-BE32-E72D297353CC}">
                <c16:uniqueId val="{00000005-1BF3-4466-963A-4123537C9A0E}"/>
              </c:ext>
            </c:extLst>
          </c:dPt>
          <c:dPt>
            <c:idx val="3"/>
            <c:invertIfNegative val="0"/>
            <c:bubble3D val="0"/>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extLst>
              <c:ext xmlns:c16="http://schemas.microsoft.com/office/drawing/2014/chart" uri="{C3380CC4-5D6E-409C-BE32-E72D297353CC}">
                <c16:uniqueId val="{00000003-1BF3-4466-963A-4123537C9A0E}"/>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BF3-4466-963A-4123537C9A0E}"/>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BF3-4466-963A-4123537C9A0E}"/>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BF3-4466-963A-4123537C9A0E}"/>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BF3-4466-963A-4123537C9A0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tables'!$C$4:$C$8</c:f>
              <c:strCache>
                <c:ptCount val="4"/>
                <c:pt idx="0">
                  <c:v>Qtr1</c:v>
                </c:pt>
                <c:pt idx="1">
                  <c:v>Qtr2</c:v>
                </c:pt>
                <c:pt idx="2">
                  <c:v>Qtr3</c:v>
                </c:pt>
                <c:pt idx="3">
                  <c:v>Qtr4</c:v>
                </c:pt>
              </c:strCache>
            </c:strRef>
          </c:cat>
          <c:val>
            <c:numRef>
              <c:f>'Pivot tables'!$D$4:$D$8</c:f>
              <c:numCache>
                <c:formatCode>"₹"\ #,##0.00</c:formatCode>
                <c:ptCount val="4"/>
                <c:pt idx="0">
                  <c:v>325801272.82250017</c:v>
                </c:pt>
                <c:pt idx="1">
                  <c:v>430630648.96000004</c:v>
                </c:pt>
                <c:pt idx="2">
                  <c:v>344250264</c:v>
                </c:pt>
                <c:pt idx="3">
                  <c:v>471482608.10499984</c:v>
                </c:pt>
              </c:numCache>
            </c:numRef>
          </c:val>
          <c:extLst>
            <c:ext xmlns:c16="http://schemas.microsoft.com/office/drawing/2014/chart" uri="{C3380CC4-5D6E-409C-BE32-E72D297353CC}">
              <c16:uniqueId val="{00000000-1BF3-4466-963A-4123537C9A0E}"/>
            </c:ext>
          </c:extLst>
        </c:ser>
        <c:ser>
          <c:idx val="1"/>
          <c:order val="1"/>
          <c:tx>
            <c:strRef>
              <c:f>'Pivot tables'!$E$3</c:f>
              <c:strCache>
                <c:ptCount val="1"/>
                <c:pt idx="0">
                  <c:v>Profits</c:v>
                </c:pt>
              </c:strCache>
            </c:strRef>
          </c:tx>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t="100000" r="100000"/>
              </a:path>
              <a:tileRect l="-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tables'!$C$4:$C$8</c:f>
              <c:strCache>
                <c:ptCount val="4"/>
                <c:pt idx="0">
                  <c:v>Qtr1</c:v>
                </c:pt>
                <c:pt idx="1">
                  <c:v>Qtr2</c:v>
                </c:pt>
                <c:pt idx="2">
                  <c:v>Qtr3</c:v>
                </c:pt>
                <c:pt idx="3">
                  <c:v>Qtr4</c:v>
                </c:pt>
              </c:strCache>
            </c:strRef>
          </c:cat>
          <c:val>
            <c:numRef>
              <c:f>'Pivot tables'!$E$4:$E$8</c:f>
              <c:numCache>
                <c:formatCode>"₹"\ #,##0</c:formatCode>
                <c:ptCount val="4"/>
                <c:pt idx="0">
                  <c:v>90513557.508100003</c:v>
                </c:pt>
                <c:pt idx="1">
                  <c:v>119762864.88925007</c:v>
                </c:pt>
                <c:pt idx="2">
                  <c:v>92871395.98847501</c:v>
                </c:pt>
                <c:pt idx="3">
                  <c:v>126727714.77659994</c:v>
                </c:pt>
              </c:numCache>
            </c:numRef>
          </c:val>
          <c:extLst>
            <c:ext xmlns:c16="http://schemas.microsoft.com/office/drawing/2014/chart" uri="{C3380CC4-5D6E-409C-BE32-E72D297353CC}">
              <c16:uniqueId val="{00000001-8C97-46FB-B30F-7BCB976AFA89}"/>
            </c:ext>
          </c:extLst>
        </c:ser>
        <c:dLbls>
          <c:showLegendKey val="0"/>
          <c:showVal val="0"/>
          <c:showCatName val="0"/>
          <c:showSerName val="0"/>
          <c:showPercent val="0"/>
          <c:showBubbleSize val="0"/>
        </c:dLbls>
        <c:gapWidth val="21"/>
        <c:overlap val="100"/>
        <c:axId val="583636616"/>
        <c:axId val="583635304"/>
      </c:barChart>
      <c:catAx>
        <c:axId val="5836366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83635304"/>
        <c:crosses val="autoZero"/>
        <c:auto val="1"/>
        <c:lblAlgn val="ctr"/>
        <c:lblOffset val="100"/>
        <c:noMultiLvlLbl val="0"/>
      </c:catAx>
      <c:valAx>
        <c:axId val="583635304"/>
        <c:scaling>
          <c:orientation val="minMax"/>
        </c:scaling>
        <c:delete val="1"/>
        <c:axPos val="l"/>
        <c:numFmt formatCode="&quot;₹&quot;\ #,##0.00" sourceLinked="1"/>
        <c:majorTickMark val="out"/>
        <c:minorTickMark val="none"/>
        <c:tickLblPos val="nextTo"/>
        <c:crossAx val="583636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dashbord.xlsx]Pivot tables!PivotTable3</c:name>
    <c:fmtId val="1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lumMod val="40000"/>
                  <a:lumOff val="60000"/>
                </a:schemeClr>
              </a:gs>
              <a:gs pos="39000">
                <a:schemeClr val="accent1">
                  <a:lumMod val="95000"/>
                  <a:lumOff val="5000"/>
                </a:schemeClr>
              </a:gs>
              <a:gs pos="95000">
                <a:schemeClr val="accent1">
                  <a:lumMod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2">
                  <a:lumMod val="89000"/>
                </a:schemeClr>
              </a:gs>
              <a:gs pos="23000">
                <a:schemeClr val="accent2">
                  <a:lumMod val="89000"/>
                </a:schemeClr>
              </a:gs>
              <a:gs pos="53000">
                <a:schemeClr val="accent2">
                  <a:lumMod val="75000"/>
                </a:schemeClr>
              </a:gs>
              <a:gs pos="97000">
                <a:schemeClr val="accent2">
                  <a:lumMod val="7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1">
                  <a:lumMod val="40000"/>
                  <a:lumOff val="60000"/>
                </a:schemeClr>
              </a:gs>
              <a:gs pos="39000">
                <a:schemeClr val="accent1">
                  <a:lumMod val="95000"/>
                  <a:lumOff val="5000"/>
                </a:schemeClr>
              </a:gs>
              <a:gs pos="95000">
                <a:schemeClr val="accent1">
                  <a:lumMod val="60000"/>
                </a:schemeClr>
              </a:gs>
            </a:gsLst>
            <a:path path="circle">
              <a:fillToRect l="100000" t="100000"/>
            </a:path>
            <a:tileRect r="-100000" b="-100000"/>
          </a:gradFill>
          <a:ln>
            <a:noFill/>
          </a:ln>
          <a:effectLst>
            <a:glow rad="1130300">
              <a:schemeClr val="accent1">
                <a:alpha val="40000"/>
              </a:schemeClr>
            </a:glow>
            <a:outerShdw blurRad="50800" dist="50800" dir="5400000" sx="200000" sy="200000" algn="ctr" rotWithShape="0">
              <a:srgbClr val="000000">
                <a:alpha val="0"/>
              </a:srgbClr>
            </a:outerShdw>
            <a:softEdge rad="0"/>
          </a:effectLst>
        </c:spPr>
      </c:pivotFmt>
      <c:pivotFmt>
        <c:idx val="7"/>
        <c:spPr>
          <a:gradFill flip="none" rotWithShape="1">
            <a:gsLst>
              <a:gs pos="0">
                <a:schemeClr val="accent1">
                  <a:lumMod val="40000"/>
                  <a:lumOff val="60000"/>
                </a:schemeClr>
              </a:gs>
              <a:gs pos="39000">
                <a:schemeClr val="accent1">
                  <a:lumMod val="95000"/>
                  <a:lumOff val="5000"/>
                </a:schemeClr>
              </a:gs>
              <a:gs pos="95000">
                <a:schemeClr val="accent1">
                  <a:lumMod val="60000"/>
                </a:schemeClr>
              </a:gs>
            </a:gsLst>
            <a:path path="circle">
              <a:fillToRect l="100000" t="100000"/>
            </a:path>
            <a:tileRect r="-100000" b="-100000"/>
          </a:gradFill>
          <a:ln>
            <a:noFill/>
          </a:ln>
          <a:effectLst>
            <a:glow rad="1435100">
              <a:schemeClr val="accent1">
                <a:alpha val="40000"/>
              </a:schemeClr>
            </a:glow>
          </a:effectLst>
        </c:spPr>
      </c:pivotFmt>
    </c:pivotFmts>
    <c:plotArea>
      <c:layout>
        <c:manualLayout>
          <c:layoutTarget val="inner"/>
          <c:xMode val="edge"/>
          <c:yMode val="edge"/>
          <c:x val="0.17169615002895966"/>
          <c:y val="8.1142748472888965E-2"/>
          <c:w val="0.80346096742132478"/>
          <c:h val="0.7275828593742425"/>
        </c:manualLayout>
      </c:layout>
      <c:barChart>
        <c:barDir val="col"/>
        <c:grouping val="stacked"/>
        <c:varyColors val="0"/>
        <c:ser>
          <c:idx val="0"/>
          <c:order val="0"/>
          <c:tx>
            <c:strRef>
              <c:f>'Pivot tables'!$H$3</c:f>
              <c:strCache>
                <c:ptCount val="1"/>
                <c:pt idx="0">
                  <c:v>Sales</c:v>
                </c:pt>
              </c:strCache>
            </c:strRef>
          </c:tx>
          <c:spPr>
            <a:gradFill flip="none" rotWithShape="1">
              <a:gsLst>
                <a:gs pos="0">
                  <a:schemeClr val="accent1">
                    <a:lumMod val="40000"/>
                    <a:lumOff val="60000"/>
                  </a:schemeClr>
                </a:gs>
                <a:gs pos="39000">
                  <a:schemeClr val="accent1">
                    <a:lumMod val="95000"/>
                    <a:lumOff val="5000"/>
                  </a:schemeClr>
                </a:gs>
                <a:gs pos="95000">
                  <a:schemeClr val="accent1">
                    <a:lumMod val="60000"/>
                  </a:schemeClr>
                </a:gs>
              </a:gsLst>
              <a:path path="circle">
                <a:fillToRect l="100000" t="100000"/>
              </a:path>
              <a:tileRect r="-100000" b="-100000"/>
            </a:gradFill>
            <a:ln>
              <a:noFill/>
            </a:ln>
            <a:effectLst/>
          </c:spPr>
          <c:invertIfNegative val="0"/>
          <c:dPt>
            <c:idx val="1"/>
            <c:invertIfNegative val="0"/>
            <c:bubble3D val="0"/>
            <c:spPr>
              <a:gradFill flip="none" rotWithShape="1">
                <a:gsLst>
                  <a:gs pos="0">
                    <a:schemeClr val="accent1">
                      <a:lumMod val="40000"/>
                      <a:lumOff val="60000"/>
                    </a:schemeClr>
                  </a:gs>
                  <a:gs pos="39000">
                    <a:schemeClr val="accent1">
                      <a:lumMod val="95000"/>
                      <a:lumOff val="5000"/>
                    </a:schemeClr>
                  </a:gs>
                  <a:gs pos="95000">
                    <a:schemeClr val="accent1">
                      <a:lumMod val="60000"/>
                    </a:schemeClr>
                  </a:gs>
                </a:gsLst>
                <a:path path="circle">
                  <a:fillToRect l="100000" t="100000"/>
                </a:path>
                <a:tileRect r="-100000" b="-100000"/>
              </a:gradFill>
              <a:ln>
                <a:noFill/>
              </a:ln>
              <a:effectLst>
                <a:glow rad="1435100">
                  <a:schemeClr val="accent1">
                    <a:alpha val="40000"/>
                  </a:schemeClr>
                </a:glow>
              </a:effectLst>
            </c:spPr>
            <c:extLst>
              <c:ext xmlns:c16="http://schemas.microsoft.com/office/drawing/2014/chart" uri="{C3380CC4-5D6E-409C-BE32-E72D297353CC}">
                <c16:uniqueId val="{00000004-E6DB-4C85-B0C5-9668D1789421}"/>
              </c:ext>
            </c:extLst>
          </c:dPt>
          <c:dPt>
            <c:idx val="3"/>
            <c:invertIfNegative val="0"/>
            <c:bubble3D val="0"/>
            <c:spPr>
              <a:gradFill flip="none" rotWithShape="1">
                <a:gsLst>
                  <a:gs pos="0">
                    <a:schemeClr val="accent1">
                      <a:lumMod val="40000"/>
                      <a:lumOff val="60000"/>
                    </a:schemeClr>
                  </a:gs>
                  <a:gs pos="39000">
                    <a:schemeClr val="accent1">
                      <a:lumMod val="95000"/>
                      <a:lumOff val="5000"/>
                    </a:schemeClr>
                  </a:gs>
                  <a:gs pos="95000">
                    <a:schemeClr val="accent1">
                      <a:lumMod val="60000"/>
                    </a:schemeClr>
                  </a:gs>
                </a:gsLst>
                <a:path path="circle">
                  <a:fillToRect l="100000" t="100000"/>
                </a:path>
                <a:tileRect r="-100000" b="-100000"/>
              </a:gradFill>
              <a:ln>
                <a:noFill/>
              </a:ln>
              <a:effectLst>
                <a:glow rad="1130300">
                  <a:schemeClr val="accent1">
                    <a:alpha val="40000"/>
                  </a:schemeClr>
                </a:glow>
                <a:outerShdw blurRad="50800" dist="50800" dir="5400000" sx="200000" sy="200000" algn="ctr" rotWithShape="0">
                  <a:srgbClr val="000000">
                    <a:alpha val="0"/>
                  </a:srgbClr>
                </a:outerShdw>
                <a:softEdge rad="0"/>
              </a:effectLst>
            </c:spPr>
            <c:extLst>
              <c:ext xmlns:c16="http://schemas.microsoft.com/office/drawing/2014/chart" uri="{C3380CC4-5D6E-409C-BE32-E72D297353CC}">
                <c16:uniqueId val="{00000003-E6DB-4C85-B0C5-9668D178942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tables'!$G$4:$G$9</c:f>
              <c:strCache>
                <c:ptCount val="5"/>
                <c:pt idx="0">
                  <c:v>Channel Partners</c:v>
                </c:pt>
                <c:pt idx="1">
                  <c:v>Enterprise</c:v>
                </c:pt>
                <c:pt idx="2">
                  <c:v>Midmarket</c:v>
                </c:pt>
                <c:pt idx="3">
                  <c:v>Shoping Mall</c:v>
                </c:pt>
                <c:pt idx="4">
                  <c:v>Small Business</c:v>
                </c:pt>
              </c:strCache>
            </c:strRef>
          </c:cat>
          <c:val>
            <c:numRef>
              <c:f>'Pivot tables'!$H$4:$H$9</c:f>
              <c:numCache>
                <c:formatCode>"₹"\ #,##0</c:formatCode>
                <c:ptCount val="5"/>
                <c:pt idx="0">
                  <c:v>224228523.09249997</c:v>
                </c:pt>
                <c:pt idx="1">
                  <c:v>248267732.39749995</c:v>
                </c:pt>
                <c:pt idx="2">
                  <c:v>232978552.9025</c:v>
                </c:pt>
                <c:pt idx="3">
                  <c:v>644174444.27500021</c:v>
                </c:pt>
                <c:pt idx="4">
                  <c:v>222515541.22000003</c:v>
                </c:pt>
              </c:numCache>
            </c:numRef>
          </c:val>
          <c:extLst>
            <c:ext xmlns:c16="http://schemas.microsoft.com/office/drawing/2014/chart" uri="{C3380CC4-5D6E-409C-BE32-E72D297353CC}">
              <c16:uniqueId val="{00000000-E6DB-4C85-B0C5-9668D1789421}"/>
            </c:ext>
          </c:extLst>
        </c:ser>
        <c:ser>
          <c:idx val="1"/>
          <c:order val="1"/>
          <c:tx>
            <c:strRef>
              <c:f>'Pivot tables'!$I$3</c:f>
              <c:strCache>
                <c:ptCount val="1"/>
                <c:pt idx="0">
                  <c:v>Profits</c:v>
                </c:pt>
              </c:strCache>
            </c:strRef>
          </c:tx>
          <c:spPr>
            <a:gradFill flip="none" rotWithShape="1">
              <a:gsLst>
                <a:gs pos="0">
                  <a:schemeClr val="accent2">
                    <a:lumMod val="89000"/>
                  </a:schemeClr>
                </a:gs>
                <a:gs pos="23000">
                  <a:schemeClr val="accent2">
                    <a:lumMod val="89000"/>
                  </a:schemeClr>
                </a:gs>
                <a:gs pos="53000">
                  <a:schemeClr val="accent2">
                    <a:lumMod val="75000"/>
                  </a:schemeClr>
                </a:gs>
                <a:gs pos="97000">
                  <a:schemeClr val="accent2">
                    <a:lumMod val="7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tables'!$G$4:$G$9</c:f>
              <c:strCache>
                <c:ptCount val="5"/>
                <c:pt idx="0">
                  <c:v>Channel Partners</c:v>
                </c:pt>
                <c:pt idx="1">
                  <c:v>Enterprise</c:v>
                </c:pt>
                <c:pt idx="2">
                  <c:v>Midmarket</c:v>
                </c:pt>
                <c:pt idx="3">
                  <c:v>Shoping Mall</c:v>
                </c:pt>
                <c:pt idx="4">
                  <c:v>Small Business</c:v>
                </c:pt>
              </c:strCache>
            </c:strRef>
          </c:cat>
          <c:val>
            <c:numRef>
              <c:f>'Pivot tables'!$I$4:$I$9</c:f>
              <c:numCache>
                <c:formatCode>"₹"\ #,##0</c:formatCode>
                <c:ptCount val="5"/>
                <c:pt idx="0">
                  <c:v>89691409.237000003</c:v>
                </c:pt>
                <c:pt idx="1">
                  <c:v>54618901.127449989</c:v>
                </c:pt>
                <c:pt idx="2">
                  <c:v>81542493.515874967</c:v>
                </c:pt>
                <c:pt idx="3">
                  <c:v>141718377.74049997</c:v>
                </c:pt>
                <c:pt idx="4">
                  <c:v>62304351.541600019</c:v>
                </c:pt>
              </c:numCache>
            </c:numRef>
          </c:val>
          <c:extLst>
            <c:ext xmlns:c16="http://schemas.microsoft.com/office/drawing/2014/chart" uri="{C3380CC4-5D6E-409C-BE32-E72D297353CC}">
              <c16:uniqueId val="{00000001-E6DB-4C85-B0C5-9668D1789421}"/>
            </c:ext>
          </c:extLst>
        </c:ser>
        <c:dLbls>
          <c:showLegendKey val="0"/>
          <c:showVal val="0"/>
          <c:showCatName val="0"/>
          <c:showSerName val="0"/>
          <c:showPercent val="0"/>
          <c:showBubbleSize val="0"/>
        </c:dLbls>
        <c:gapWidth val="24"/>
        <c:overlap val="100"/>
        <c:axId val="591695520"/>
        <c:axId val="591695848"/>
      </c:barChart>
      <c:catAx>
        <c:axId val="591695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91695848"/>
        <c:crosses val="autoZero"/>
        <c:auto val="1"/>
        <c:lblAlgn val="ctr"/>
        <c:lblOffset val="100"/>
        <c:noMultiLvlLbl val="0"/>
      </c:catAx>
      <c:valAx>
        <c:axId val="591695848"/>
        <c:scaling>
          <c:orientation val="minMax"/>
        </c:scaling>
        <c:delete val="0"/>
        <c:axPos val="l"/>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916955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dashbord.xlsx]Pivot tables!PivotTable4</c:name>
    <c:fmtId val="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tables'!$B$14:$B$26</c:f>
              <c:numCache>
                <c:formatCode>General</c:formatCode>
                <c:ptCount val="12"/>
                <c:pt idx="0">
                  <c:v>6783.5499999999984</c:v>
                </c:pt>
                <c:pt idx="1">
                  <c:v>5511.4999999999991</c:v>
                </c:pt>
                <c:pt idx="2">
                  <c:v>5341.9999999999991</c:v>
                </c:pt>
                <c:pt idx="3">
                  <c:v>7888.65</c:v>
                </c:pt>
                <c:pt idx="4">
                  <c:v>5177.1000000000004</c:v>
                </c:pt>
                <c:pt idx="5">
                  <c:v>10330.199999999995</c:v>
                </c:pt>
                <c:pt idx="6">
                  <c:v>6934.9000000000005</c:v>
                </c:pt>
                <c:pt idx="7">
                  <c:v>6070.4999999999991</c:v>
                </c:pt>
                <c:pt idx="8">
                  <c:v>5728</c:v>
                </c:pt>
                <c:pt idx="9">
                  <c:v>10548.200000000006</c:v>
                </c:pt>
                <c:pt idx="10">
                  <c:v>5564.9999999999991</c:v>
                </c:pt>
                <c:pt idx="11">
                  <c:v>10233.600000000002</c:v>
                </c:pt>
              </c:numCache>
            </c:numRef>
          </c:val>
          <c:smooth val="0"/>
          <c:extLst>
            <c:ext xmlns:c16="http://schemas.microsoft.com/office/drawing/2014/chart" uri="{C3380CC4-5D6E-409C-BE32-E72D297353CC}">
              <c16:uniqueId val="{00000000-AEB4-43ED-899A-B05CFCB0BFF8}"/>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447976976"/>
        <c:axId val="447976320"/>
      </c:lineChart>
      <c:catAx>
        <c:axId val="447976976"/>
        <c:scaling>
          <c:orientation val="minMax"/>
        </c:scaling>
        <c:delete val="0"/>
        <c:axPos val="b"/>
        <c:numFmt formatCode="General" sourceLinked="1"/>
        <c:majorTickMark val="out"/>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447976320"/>
        <c:crosses val="autoZero"/>
        <c:auto val="1"/>
        <c:lblAlgn val="ctr"/>
        <c:lblOffset val="100"/>
        <c:noMultiLvlLbl val="0"/>
      </c:catAx>
      <c:valAx>
        <c:axId val="44797632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47976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dashbord.xlsx]Pivot tables!PivotTable6</c:name>
    <c:fmtId val="46"/>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3500000" scaled="1"/>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tables'!$K$15</c:f>
              <c:strCache>
                <c:ptCount val="1"/>
                <c:pt idx="0">
                  <c:v>Total</c:v>
                </c:pt>
              </c:strCache>
            </c:strRef>
          </c:tx>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3500000" scaled="1"/>
              <a:tileRect/>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tables'!$J$16:$J$22</c:f>
              <c:strCache>
                <c:ptCount val="6"/>
                <c:pt idx="0">
                  <c:v>Realme 8</c:v>
                </c:pt>
                <c:pt idx="1">
                  <c:v>Realme 8 Pro</c:v>
                </c:pt>
                <c:pt idx="2">
                  <c:v>Samsung Galaxy F62</c:v>
                </c:pt>
                <c:pt idx="3">
                  <c:v>Vivo V17 Pro</c:v>
                </c:pt>
                <c:pt idx="4">
                  <c:v>Xiaomi Redmi 9i 128GB</c:v>
                </c:pt>
                <c:pt idx="5">
                  <c:v>Xiaomi Redmi K20 Pro 6GB</c:v>
                </c:pt>
              </c:strCache>
            </c:strRef>
          </c:cat>
          <c:val>
            <c:numRef>
              <c:f>'Pivot tables'!$K$16:$K$22</c:f>
              <c:numCache>
                <c:formatCode>#,##0</c:formatCode>
                <c:ptCount val="6"/>
                <c:pt idx="0">
                  <c:v>11791.800000000001</c:v>
                </c:pt>
                <c:pt idx="1">
                  <c:v>25599.249999999996</c:v>
                </c:pt>
                <c:pt idx="2">
                  <c:v>12162.699999999997</c:v>
                </c:pt>
                <c:pt idx="3">
                  <c:v>12295.350000000002</c:v>
                </c:pt>
                <c:pt idx="4">
                  <c:v>11544.200000000003</c:v>
                </c:pt>
                <c:pt idx="5">
                  <c:v>12719.900000000003</c:v>
                </c:pt>
              </c:numCache>
            </c:numRef>
          </c:val>
          <c:extLst>
            <c:ext xmlns:c16="http://schemas.microsoft.com/office/drawing/2014/chart" uri="{C3380CC4-5D6E-409C-BE32-E72D297353CC}">
              <c16:uniqueId val="{00000000-612B-4270-AA40-15BBDE58FD78}"/>
            </c:ext>
          </c:extLst>
        </c:ser>
        <c:dLbls>
          <c:showLegendKey val="0"/>
          <c:showVal val="0"/>
          <c:showCatName val="0"/>
          <c:showSerName val="0"/>
          <c:showPercent val="0"/>
          <c:showBubbleSize val="0"/>
        </c:dLbls>
        <c:gapWidth val="150"/>
        <c:shape val="box"/>
        <c:axId val="562845448"/>
        <c:axId val="562841840"/>
        <c:axId val="0"/>
      </c:bar3DChart>
      <c:catAx>
        <c:axId val="5628454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gradFill flip="none" rotWithShape="1">
                  <a:gsLst>
                    <a:gs pos="0">
                      <a:schemeClr val="accent5">
                        <a:lumMod val="5000"/>
                        <a:lumOff val="9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lin ang="5400000" scaled="1"/>
                  <a:tileRect/>
                </a:gradFill>
                <a:latin typeface="+mn-lt"/>
                <a:ea typeface="+mn-ea"/>
                <a:cs typeface="+mn-cs"/>
              </a:defRPr>
            </a:pPr>
            <a:endParaRPr lang="en-US"/>
          </a:p>
        </c:txPr>
        <c:crossAx val="562841840"/>
        <c:crosses val="autoZero"/>
        <c:auto val="1"/>
        <c:lblAlgn val="ctr"/>
        <c:lblOffset val="100"/>
        <c:noMultiLvlLbl val="0"/>
      </c:catAx>
      <c:valAx>
        <c:axId val="562841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562845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dashbord.xlsx]Pivot tables!PivotTable6</c:name>
    <c:fmtId val="48"/>
  </c:pivotSource>
  <c:chart>
    <c:autoTitleDeleted val="1"/>
    <c:pivotFmts>
      <c:pivotFmt>
        <c:idx val="0"/>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3500000" scaled="1"/>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3500000" scaled="1"/>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3500000" scaled="1"/>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3500000" scaled="1"/>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tables'!$K$15</c:f>
              <c:strCache>
                <c:ptCount val="1"/>
                <c:pt idx="0">
                  <c:v>Total</c:v>
                </c:pt>
              </c:strCache>
            </c:strRef>
          </c:tx>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3500000" scaled="1"/>
              <a:tileRect/>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tables'!$J$16:$J$22</c:f>
              <c:strCache>
                <c:ptCount val="6"/>
                <c:pt idx="0">
                  <c:v>Realme 8</c:v>
                </c:pt>
                <c:pt idx="1">
                  <c:v>Realme 8 Pro</c:v>
                </c:pt>
                <c:pt idx="2">
                  <c:v>Samsung Galaxy F62</c:v>
                </c:pt>
                <c:pt idx="3">
                  <c:v>Vivo V17 Pro</c:v>
                </c:pt>
                <c:pt idx="4">
                  <c:v>Xiaomi Redmi 9i 128GB</c:v>
                </c:pt>
                <c:pt idx="5">
                  <c:v>Xiaomi Redmi K20 Pro 6GB</c:v>
                </c:pt>
              </c:strCache>
            </c:strRef>
          </c:cat>
          <c:val>
            <c:numRef>
              <c:f>'Pivot tables'!$K$16:$K$22</c:f>
              <c:numCache>
                <c:formatCode>#,##0</c:formatCode>
                <c:ptCount val="6"/>
                <c:pt idx="0">
                  <c:v>11791.800000000001</c:v>
                </c:pt>
                <c:pt idx="1">
                  <c:v>25599.249999999996</c:v>
                </c:pt>
                <c:pt idx="2">
                  <c:v>12162.699999999997</c:v>
                </c:pt>
                <c:pt idx="3">
                  <c:v>12295.350000000002</c:v>
                </c:pt>
                <c:pt idx="4">
                  <c:v>11544.200000000003</c:v>
                </c:pt>
                <c:pt idx="5">
                  <c:v>12719.900000000003</c:v>
                </c:pt>
              </c:numCache>
            </c:numRef>
          </c:val>
          <c:extLst>
            <c:ext xmlns:c16="http://schemas.microsoft.com/office/drawing/2014/chart" uri="{C3380CC4-5D6E-409C-BE32-E72D297353CC}">
              <c16:uniqueId val="{00000003-21BB-4714-9335-B3321ED8D18C}"/>
            </c:ext>
          </c:extLst>
        </c:ser>
        <c:dLbls>
          <c:showLegendKey val="0"/>
          <c:showVal val="0"/>
          <c:showCatName val="0"/>
          <c:showSerName val="0"/>
          <c:showPercent val="0"/>
          <c:showBubbleSize val="0"/>
        </c:dLbls>
        <c:gapWidth val="150"/>
        <c:shape val="box"/>
        <c:axId val="562845448"/>
        <c:axId val="562841840"/>
        <c:axId val="0"/>
      </c:bar3DChart>
      <c:catAx>
        <c:axId val="5628454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gradFill flip="none" rotWithShape="1">
                  <a:gsLst>
                    <a:gs pos="0">
                      <a:schemeClr val="accent5">
                        <a:lumMod val="5000"/>
                        <a:lumOff val="9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lin ang="5400000" scaled="1"/>
                  <a:tileRect/>
                </a:gradFill>
                <a:latin typeface="+mn-lt"/>
                <a:ea typeface="+mn-ea"/>
                <a:cs typeface="+mn-cs"/>
              </a:defRPr>
            </a:pPr>
            <a:endParaRPr lang="en-US"/>
          </a:p>
        </c:txPr>
        <c:crossAx val="562841840"/>
        <c:crosses val="autoZero"/>
        <c:auto val="1"/>
        <c:lblAlgn val="ctr"/>
        <c:lblOffset val="100"/>
        <c:noMultiLvlLbl val="0"/>
      </c:catAx>
      <c:valAx>
        <c:axId val="562841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562845448"/>
        <c:crosses val="autoZero"/>
        <c:crossBetween val="between"/>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dashbord.xlsx]Pivot tables!PivotTable4</c:name>
    <c:fmtId val="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tables'!$B$14:$B$26</c:f>
              <c:numCache>
                <c:formatCode>General</c:formatCode>
                <c:ptCount val="12"/>
                <c:pt idx="0">
                  <c:v>6783.5499999999984</c:v>
                </c:pt>
                <c:pt idx="1">
                  <c:v>5511.4999999999991</c:v>
                </c:pt>
                <c:pt idx="2">
                  <c:v>5341.9999999999991</c:v>
                </c:pt>
                <c:pt idx="3">
                  <c:v>7888.65</c:v>
                </c:pt>
                <c:pt idx="4">
                  <c:v>5177.1000000000004</c:v>
                </c:pt>
                <c:pt idx="5">
                  <c:v>10330.199999999995</c:v>
                </c:pt>
                <c:pt idx="6">
                  <c:v>6934.9000000000005</c:v>
                </c:pt>
                <c:pt idx="7">
                  <c:v>6070.4999999999991</c:v>
                </c:pt>
                <c:pt idx="8">
                  <c:v>5728</c:v>
                </c:pt>
                <c:pt idx="9">
                  <c:v>10548.200000000006</c:v>
                </c:pt>
                <c:pt idx="10">
                  <c:v>5564.9999999999991</c:v>
                </c:pt>
                <c:pt idx="11">
                  <c:v>10233.600000000002</c:v>
                </c:pt>
              </c:numCache>
            </c:numRef>
          </c:val>
          <c:smooth val="0"/>
          <c:extLst>
            <c:ext xmlns:c16="http://schemas.microsoft.com/office/drawing/2014/chart" uri="{C3380CC4-5D6E-409C-BE32-E72D297353CC}">
              <c16:uniqueId val="{00000000-38BF-47BD-9DB2-F6DCE8A75C26}"/>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a:glow rad="101600">
                <a:schemeClr val="accent5">
                  <a:satMod val="175000"/>
                  <a:alpha val="40000"/>
                </a:schemeClr>
              </a:glow>
            </a:effectLst>
          </c:spPr>
        </c:dropLines>
        <c:marker val="1"/>
        <c:smooth val="0"/>
        <c:axId val="447976976"/>
        <c:axId val="447976320"/>
      </c:lineChart>
      <c:catAx>
        <c:axId val="447976976"/>
        <c:scaling>
          <c:orientation val="minMax"/>
        </c:scaling>
        <c:delete val="0"/>
        <c:axPos val="b"/>
        <c:numFmt formatCode="General" sourceLinked="1"/>
        <c:majorTickMark val="out"/>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447976320"/>
        <c:crosses val="autoZero"/>
        <c:auto val="1"/>
        <c:lblAlgn val="ctr"/>
        <c:lblOffset val="100"/>
        <c:noMultiLvlLbl val="0"/>
      </c:catAx>
      <c:valAx>
        <c:axId val="44797632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47976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01600">
        <a:schemeClr val="accent2">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noFill/>
          </c:spPr>
          <c:dPt>
            <c:idx val="0"/>
            <c:bubble3D val="0"/>
            <c:spPr>
              <a:gradFill>
                <a:gsLst>
                  <a:gs pos="0">
                    <a:schemeClr val="accent1">
                      <a:lumMod val="40000"/>
                      <a:lumOff val="60000"/>
                    </a:schemeClr>
                  </a:gs>
                  <a:gs pos="39000">
                    <a:schemeClr val="accent1">
                      <a:lumMod val="95000"/>
                      <a:lumOff val="5000"/>
                    </a:schemeClr>
                  </a:gs>
                  <a:gs pos="95000">
                    <a:schemeClr val="accent1">
                      <a:lumMod val="60000"/>
                    </a:schemeClr>
                  </a:gs>
                </a:gsLst>
                <a:path path="circle">
                  <a:fillToRect l="100000" t="100000"/>
                </a:path>
              </a:gradFill>
              <a:ln w="19050">
                <a:solidFill>
                  <a:schemeClr val="lt1"/>
                </a:solidFill>
              </a:ln>
              <a:effectLst/>
            </c:spPr>
            <c:extLst>
              <c:ext xmlns:c16="http://schemas.microsoft.com/office/drawing/2014/chart" uri="{C3380CC4-5D6E-409C-BE32-E72D297353CC}">
                <c16:uniqueId val="{00000001-19AD-497F-A170-CC8416CD9C63}"/>
              </c:ext>
            </c:extLst>
          </c:dPt>
          <c:dPt>
            <c:idx val="1"/>
            <c:bubble3D val="0"/>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rect">
                  <a:fillToRect l="100000" t="100000"/>
                </a:path>
                <a:tileRect r="-100000" b="-100000"/>
              </a:gradFill>
              <a:ln w="19050">
                <a:solidFill>
                  <a:schemeClr val="lt1"/>
                </a:solidFill>
              </a:ln>
              <a:effectLst/>
            </c:spPr>
            <c:extLst>
              <c:ext xmlns:c16="http://schemas.microsoft.com/office/drawing/2014/chart" uri="{C3380CC4-5D6E-409C-BE32-E72D297353CC}">
                <c16:uniqueId val="{00000003-19AD-497F-A170-CC8416CD9C63}"/>
              </c:ext>
            </c:extLst>
          </c:dPt>
          <c:dLbls>
            <c:dLbl>
              <c:idx val="0"/>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1162908498438593"/>
                      <c:h val="0.19685749895300272"/>
                    </c:manualLayout>
                  </c15:layout>
                </c:ext>
                <c:ext xmlns:c16="http://schemas.microsoft.com/office/drawing/2014/chart" uri="{C3380CC4-5D6E-409C-BE32-E72D297353CC}">
                  <c16:uniqueId val="{00000001-19AD-497F-A170-CC8416CD9C63}"/>
                </c:ext>
              </c:extLst>
            </c:dLbl>
            <c:dLbl>
              <c:idx val="1"/>
              <c:delete val="1"/>
              <c:extLst>
                <c:ext xmlns:c15="http://schemas.microsoft.com/office/drawing/2012/chart" uri="{CE6537A1-D6FC-4f65-9D91-7224C49458BB}"/>
                <c:ext xmlns:c16="http://schemas.microsoft.com/office/drawing/2014/chart" uri="{C3380CC4-5D6E-409C-BE32-E72D297353CC}">
                  <c16:uniqueId val="{00000003-19AD-497F-A170-CC8416CD9C6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tables'!$A$5:$A$6</c:f>
              <c:strCache>
                <c:ptCount val="2"/>
                <c:pt idx="0">
                  <c:v>profit%</c:v>
                </c:pt>
                <c:pt idx="1">
                  <c:v>others</c:v>
                </c:pt>
              </c:strCache>
            </c:strRef>
          </c:cat>
          <c:val>
            <c:numRef>
              <c:f>'Pivot tables'!$B$5:$B$6</c:f>
              <c:numCache>
                <c:formatCode>0%</c:formatCode>
                <c:ptCount val="2"/>
                <c:pt idx="0">
                  <c:v>0.37632808776435367</c:v>
                </c:pt>
                <c:pt idx="1">
                  <c:v>0.62367191223564633</c:v>
                </c:pt>
              </c:numCache>
            </c:numRef>
          </c:val>
          <c:extLst>
            <c:ext xmlns:c16="http://schemas.microsoft.com/office/drawing/2014/chart" uri="{C3380CC4-5D6E-409C-BE32-E72D297353CC}">
              <c16:uniqueId val="{00000004-19AD-497F-A170-CC8416CD9C63}"/>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dashbord.xlsx]Pivot tables!PivotTable2</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5.2041704279304213E-18"/>
              <c:y val="-2.8241161459466209E-3"/>
            </c:manualLayout>
          </c:layout>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0051278002972342"/>
                  <c:h val="7.4487898201933425E-2"/>
                </c:manualLayout>
              </c15:layout>
            </c:ext>
          </c:extLst>
        </c:dLbl>
      </c:pivotFmt>
      <c:pivotFmt>
        <c:idx val="11"/>
        <c:dLbl>
          <c:idx val="0"/>
          <c:showLegendKey val="0"/>
          <c:showVal val="1"/>
          <c:showCatName val="0"/>
          <c:showSerName val="0"/>
          <c:showPercent val="0"/>
          <c:showBubbleSize val="0"/>
          <c:extLst>
            <c:ext xmlns:c15="http://schemas.microsoft.com/office/drawing/2012/chart" uri="{CE6537A1-D6FC-4f65-9D91-7224C49458BB}">
              <c15:layout>
                <c:manualLayout>
                  <c:w val="0.18912816694363677"/>
                  <c:h val="8.0136910896020985E-2"/>
                </c:manualLayout>
              </c15:layout>
            </c:ext>
          </c:extLst>
        </c:dLbl>
      </c:pivotFmt>
      <c:pivotFmt>
        <c:idx val="12"/>
        <c:dLbl>
          <c:idx val="0"/>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9169226899005265"/>
                  <c:h val="0.14316898370821701"/>
                </c:manualLayout>
              </c15:layout>
            </c:ext>
          </c:extLst>
        </c:dLbl>
      </c:pivotFmt>
      <c:pivotFmt>
        <c:idx val="13"/>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t="100000" r="100000"/>
            </a:path>
            <a:tileRect l="-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t="100000" r="100000"/>
            </a:path>
            <a:tileRect l="-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t="100000" r="100000"/>
            </a:path>
            <a:tileRect l="-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tables'!$D$3</c:f>
              <c:strCache>
                <c:ptCount val="1"/>
                <c:pt idx="0">
                  <c:v>Sales</c:v>
                </c:pt>
              </c:strCache>
            </c:strRef>
          </c:tx>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invertIfNegative val="0"/>
          <c:dPt>
            <c:idx val="0"/>
            <c:invertIfNegative val="0"/>
            <c:bubble3D val="0"/>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extLst>
              <c:ext xmlns:c16="http://schemas.microsoft.com/office/drawing/2014/chart" uri="{C3380CC4-5D6E-409C-BE32-E72D297353CC}">
                <c16:uniqueId val="{00000001-F669-481F-A673-58E6A9FF22E0}"/>
              </c:ext>
            </c:extLst>
          </c:dPt>
          <c:dPt>
            <c:idx val="1"/>
            <c:invertIfNegative val="0"/>
            <c:bubble3D val="0"/>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extLst>
              <c:ext xmlns:c16="http://schemas.microsoft.com/office/drawing/2014/chart" uri="{C3380CC4-5D6E-409C-BE32-E72D297353CC}">
                <c16:uniqueId val="{00000003-F669-481F-A673-58E6A9FF22E0}"/>
              </c:ext>
            </c:extLst>
          </c:dPt>
          <c:dPt>
            <c:idx val="2"/>
            <c:invertIfNegative val="0"/>
            <c:bubble3D val="0"/>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extLst>
              <c:ext xmlns:c16="http://schemas.microsoft.com/office/drawing/2014/chart" uri="{C3380CC4-5D6E-409C-BE32-E72D297353CC}">
                <c16:uniqueId val="{00000005-F669-481F-A673-58E6A9FF22E0}"/>
              </c:ext>
            </c:extLst>
          </c:dPt>
          <c:dPt>
            <c:idx val="3"/>
            <c:invertIfNegative val="0"/>
            <c:bubble3D val="0"/>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extLst>
              <c:ext xmlns:c16="http://schemas.microsoft.com/office/drawing/2014/chart" uri="{C3380CC4-5D6E-409C-BE32-E72D297353CC}">
                <c16:uniqueId val="{00000007-F669-481F-A673-58E6A9FF22E0}"/>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669-481F-A673-58E6A9FF22E0}"/>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669-481F-A673-58E6A9FF22E0}"/>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669-481F-A673-58E6A9FF22E0}"/>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669-481F-A673-58E6A9FF22E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tables'!$C$4:$C$8</c:f>
              <c:strCache>
                <c:ptCount val="4"/>
                <c:pt idx="0">
                  <c:v>Qtr1</c:v>
                </c:pt>
                <c:pt idx="1">
                  <c:v>Qtr2</c:v>
                </c:pt>
                <c:pt idx="2">
                  <c:v>Qtr3</c:v>
                </c:pt>
                <c:pt idx="3">
                  <c:v>Qtr4</c:v>
                </c:pt>
              </c:strCache>
            </c:strRef>
          </c:cat>
          <c:val>
            <c:numRef>
              <c:f>'Pivot tables'!$D$4:$D$8</c:f>
              <c:numCache>
                <c:formatCode>"₹"\ #,##0.00</c:formatCode>
                <c:ptCount val="4"/>
                <c:pt idx="0">
                  <c:v>325801272.82250017</c:v>
                </c:pt>
                <c:pt idx="1">
                  <c:v>430630648.96000004</c:v>
                </c:pt>
                <c:pt idx="2">
                  <c:v>344250264</c:v>
                </c:pt>
                <c:pt idx="3">
                  <c:v>471482608.10499984</c:v>
                </c:pt>
              </c:numCache>
            </c:numRef>
          </c:val>
          <c:extLst>
            <c:ext xmlns:c16="http://schemas.microsoft.com/office/drawing/2014/chart" uri="{C3380CC4-5D6E-409C-BE32-E72D297353CC}">
              <c16:uniqueId val="{00000008-F669-481F-A673-58E6A9FF22E0}"/>
            </c:ext>
          </c:extLst>
        </c:ser>
        <c:ser>
          <c:idx val="1"/>
          <c:order val="1"/>
          <c:tx>
            <c:strRef>
              <c:f>'Pivot tables'!$E$3</c:f>
              <c:strCache>
                <c:ptCount val="1"/>
                <c:pt idx="0">
                  <c:v>Profits</c:v>
                </c:pt>
              </c:strCache>
            </c:strRef>
          </c:tx>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t="100000" r="100000"/>
              </a:path>
              <a:tileRect l="-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tables'!$C$4:$C$8</c:f>
              <c:strCache>
                <c:ptCount val="4"/>
                <c:pt idx="0">
                  <c:v>Qtr1</c:v>
                </c:pt>
                <c:pt idx="1">
                  <c:v>Qtr2</c:v>
                </c:pt>
                <c:pt idx="2">
                  <c:v>Qtr3</c:v>
                </c:pt>
                <c:pt idx="3">
                  <c:v>Qtr4</c:v>
                </c:pt>
              </c:strCache>
            </c:strRef>
          </c:cat>
          <c:val>
            <c:numRef>
              <c:f>'Pivot tables'!$E$4:$E$8</c:f>
              <c:numCache>
                <c:formatCode>"₹"\ #,##0</c:formatCode>
                <c:ptCount val="4"/>
                <c:pt idx="0">
                  <c:v>90513557.508100003</c:v>
                </c:pt>
                <c:pt idx="1">
                  <c:v>119762864.88925007</c:v>
                </c:pt>
                <c:pt idx="2">
                  <c:v>92871395.98847501</c:v>
                </c:pt>
                <c:pt idx="3">
                  <c:v>126727714.77659994</c:v>
                </c:pt>
              </c:numCache>
            </c:numRef>
          </c:val>
          <c:extLst>
            <c:ext xmlns:c16="http://schemas.microsoft.com/office/drawing/2014/chart" uri="{C3380CC4-5D6E-409C-BE32-E72D297353CC}">
              <c16:uniqueId val="{00000009-F669-481F-A673-58E6A9FF22E0}"/>
            </c:ext>
          </c:extLst>
        </c:ser>
        <c:dLbls>
          <c:showLegendKey val="0"/>
          <c:showVal val="0"/>
          <c:showCatName val="0"/>
          <c:showSerName val="0"/>
          <c:showPercent val="0"/>
          <c:showBubbleSize val="0"/>
        </c:dLbls>
        <c:gapWidth val="21"/>
        <c:overlap val="100"/>
        <c:axId val="583636616"/>
        <c:axId val="583635304"/>
      </c:barChart>
      <c:catAx>
        <c:axId val="5836366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83635304"/>
        <c:crosses val="autoZero"/>
        <c:auto val="1"/>
        <c:lblAlgn val="ctr"/>
        <c:lblOffset val="100"/>
        <c:noMultiLvlLbl val="0"/>
      </c:catAx>
      <c:valAx>
        <c:axId val="583635304"/>
        <c:scaling>
          <c:orientation val="minMax"/>
        </c:scaling>
        <c:delete val="1"/>
        <c:axPos val="l"/>
        <c:numFmt formatCode="&quot;₹&quot;\ #,##0.00" sourceLinked="1"/>
        <c:majorTickMark val="out"/>
        <c:minorTickMark val="none"/>
        <c:tickLblPos val="nextTo"/>
        <c:crossAx val="583636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dashbord.xlsx]Pivot tables!PivotTable3</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lumMod val="40000"/>
                  <a:lumOff val="60000"/>
                </a:schemeClr>
              </a:gs>
              <a:gs pos="39000">
                <a:schemeClr val="accent1">
                  <a:lumMod val="95000"/>
                  <a:lumOff val="5000"/>
                </a:schemeClr>
              </a:gs>
              <a:gs pos="95000">
                <a:schemeClr val="accent1">
                  <a:lumMod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2">
                  <a:lumMod val="89000"/>
                </a:schemeClr>
              </a:gs>
              <a:gs pos="23000">
                <a:schemeClr val="accent2">
                  <a:lumMod val="89000"/>
                </a:schemeClr>
              </a:gs>
              <a:gs pos="53000">
                <a:schemeClr val="accent2">
                  <a:lumMod val="75000"/>
                </a:schemeClr>
              </a:gs>
              <a:gs pos="97000">
                <a:schemeClr val="accent2">
                  <a:lumMod val="7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1">
                  <a:lumMod val="40000"/>
                  <a:lumOff val="60000"/>
                </a:schemeClr>
              </a:gs>
              <a:gs pos="39000">
                <a:schemeClr val="accent1">
                  <a:lumMod val="95000"/>
                  <a:lumOff val="5000"/>
                </a:schemeClr>
              </a:gs>
              <a:gs pos="95000">
                <a:schemeClr val="accent1">
                  <a:lumMod val="60000"/>
                </a:schemeClr>
              </a:gs>
            </a:gsLst>
            <a:path path="circle">
              <a:fillToRect l="100000" t="100000"/>
            </a:path>
            <a:tileRect r="-100000" b="-100000"/>
          </a:gradFill>
          <a:ln>
            <a:noFill/>
          </a:ln>
          <a:effectLst>
            <a:glow rad="1130300">
              <a:schemeClr val="accent1">
                <a:alpha val="40000"/>
              </a:schemeClr>
            </a:glow>
            <a:outerShdw blurRad="50800" dist="50800" dir="5400000" sx="200000" sy="200000" algn="ctr" rotWithShape="0">
              <a:srgbClr val="000000">
                <a:alpha val="0"/>
              </a:srgbClr>
            </a:outerShdw>
            <a:softEdge rad="0"/>
          </a:effectLst>
        </c:spPr>
      </c:pivotFmt>
      <c:pivotFmt>
        <c:idx val="7"/>
        <c:spPr>
          <a:gradFill flip="none" rotWithShape="1">
            <a:gsLst>
              <a:gs pos="0">
                <a:schemeClr val="accent1">
                  <a:lumMod val="40000"/>
                  <a:lumOff val="60000"/>
                </a:schemeClr>
              </a:gs>
              <a:gs pos="39000">
                <a:schemeClr val="accent1">
                  <a:lumMod val="95000"/>
                  <a:lumOff val="5000"/>
                </a:schemeClr>
              </a:gs>
              <a:gs pos="95000">
                <a:schemeClr val="accent1">
                  <a:lumMod val="60000"/>
                </a:schemeClr>
              </a:gs>
            </a:gsLst>
            <a:path path="circle">
              <a:fillToRect l="100000" t="100000"/>
            </a:path>
            <a:tileRect r="-100000" b="-100000"/>
          </a:gradFill>
          <a:ln>
            <a:noFill/>
          </a:ln>
          <a:effectLst>
            <a:glow rad="1435100">
              <a:schemeClr val="accent1">
                <a:alpha val="40000"/>
              </a:schemeClr>
            </a:glow>
          </a:effectLst>
        </c:spPr>
      </c:pivotFmt>
      <c:pivotFmt>
        <c:idx val="8"/>
        <c:spPr>
          <a:gradFill flip="none" rotWithShape="1">
            <a:gsLst>
              <a:gs pos="0">
                <a:schemeClr val="accent1">
                  <a:lumMod val="40000"/>
                  <a:lumOff val="60000"/>
                </a:schemeClr>
              </a:gs>
              <a:gs pos="39000">
                <a:schemeClr val="accent1">
                  <a:lumMod val="95000"/>
                  <a:lumOff val="5000"/>
                </a:schemeClr>
              </a:gs>
              <a:gs pos="95000">
                <a:schemeClr val="accent1">
                  <a:lumMod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chemeClr val="accent1">
                  <a:lumMod val="40000"/>
                  <a:lumOff val="60000"/>
                </a:schemeClr>
              </a:gs>
              <a:gs pos="39000">
                <a:schemeClr val="accent1">
                  <a:lumMod val="95000"/>
                  <a:lumOff val="5000"/>
                </a:schemeClr>
              </a:gs>
              <a:gs pos="95000">
                <a:schemeClr val="accent1">
                  <a:lumMod val="60000"/>
                </a:schemeClr>
              </a:gs>
            </a:gsLst>
            <a:path path="circle">
              <a:fillToRect l="100000" t="100000"/>
            </a:path>
            <a:tileRect r="-100000" b="-100000"/>
          </a:gradFill>
          <a:ln>
            <a:noFill/>
          </a:ln>
          <a:effectLst>
            <a:glow rad="1435100">
              <a:schemeClr val="accent1">
                <a:alpha val="40000"/>
              </a:schemeClr>
            </a:glow>
          </a:effectLst>
        </c:spPr>
      </c:pivotFmt>
      <c:pivotFmt>
        <c:idx val="10"/>
        <c:spPr>
          <a:gradFill flip="none" rotWithShape="1">
            <a:gsLst>
              <a:gs pos="0">
                <a:schemeClr val="accent1">
                  <a:lumMod val="40000"/>
                  <a:lumOff val="60000"/>
                </a:schemeClr>
              </a:gs>
              <a:gs pos="39000">
                <a:schemeClr val="accent1">
                  <a:lumMod val="95000"/>
                  <a:lumOff val="5000"/>
                </a:schemeClr>
              </a:gs>
              <a:gs pos="95000">
                <a:schemeClr val="accent1">
                  <a:lumMod val="60000"/>
                </a:schemeClr>
              </a:gs>
            </a:gsLst>
            <a:path path="circle">
              <a:fillToRect l="100000" t="100000"/>
            </a:path>
            <a:tileRect r="-100000" b="-100000"/>
          </a:gradFill>
          <a:ln>
            <a:noFill/>
          </a:ln>
          <a:effectLst>
            <a:glow rad="1130300">
              <a:schemeClr val="accent1">
                <a:alpha val="40000"/>
              </a:schemeClr>
            </a:glow>
            <a:outerShdw blurRad="50800" dist="50800" dir="5400000" sx="200000" sy="200000" algn="ctr" rotWithShape="0">
              <a:srgbClr val="000000">
                <a:alpha val="0"/>
              </a:srgbClr>
            </a:outerShdw>
            <a:softEdge rad="0"/>
          </a:effectLst>
        </c:spPr>
      </c:pivotFmt>
      <c:pivotFmt>
        <c:idx val="11"/>
        <c:spPr>
          <a:gradFill flip="none" rotWithShape="1">
            <a:gsLst>
              <a:gs pos="0">
                <a:schemeClr val="accent2">
                  <a:lumMod val="89000"/>
                </a:schemeClr>
              </a:gs>
              <a:gs pos="23000">
                <a:schemeClr val="accent2">
                  <a:lumMod val="89000"/>
                </a:schemeClr>
              </a:gs>
              <a:gs pos="53000">
                <a:schemeClr val="accent2">
                  <a:lumMod val="75000"/>
                </a:schemeClr>
              </a:gs>
              <a:gs pos="97000">
                <a:schemeClr val="accent2">
                  <a:lumMod val="7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flip="none" rotWithShape="1">
            <a:gsLst>
              <a:gs pos="0">
                <a:schemeClr val="accent1">
                  <a:lumMod val="40000"/>
                  <a:lumOff val="60000"/>
                </a:schemeClr>
              </a:gs>
              <a:gs pos="39000">
                <a:schemeClr val="accent1">
                  <a:lumMod val="95000"/>
                  <a:lumOff val="5000"/>
                </a:schemeClr>
              </a:gs>
              <a:gs pos="95000">
                <a:schemeClr val="accent1">
                  <a:lumMod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flip="none" rotWithShape="1">
            <a:gsLst>
              <a:gs pos="0">
                <a:schemeClr val="accent1">
                  <a:lumMod val="40000"/>
                  <a:lumOff val="60000"/>
                </a:schemeClr>
              </a:gs>
              <a:gs pos="39000">
                <a:schemeClr val="accent1">
                  <a:lumMod val="95000"/>
                  <a:lumOff val="5000"/>
                </a:schemeClr>
              </a:gs>
              <a:gs pos="95000">
                <a:schemeClr val="accent1">
                  <a:lumMod val="60000"/>
                </a:schemeClr>
              </a:gs>
            </a:gsLst>
            <a:path path="circle">
              <a:fillToRect l="100000" t="100000"/>
            </a:path>
            <a:tileRect r="-100000" b="-100000"/>
          </a:gradFill>
          <a:ln>
            <a:noFill/>
          </a:ln>
          <a:effectLst>
            <a:glow rad="1435100">
              <a:schemeClr val="accent1">
                <a:alpha val="40000"/>
              </a:schemeClr>
            </a:glow>
          </a:effectLst>
        </c:spPr>
      </c:pivotFmt>
      <c:pivotFmt>
        <c:idx val="14"/>
        <c:spPr>
          <a:gradFill flip="none" rotWithShape="1">
            <a:gsLst>
              <a:gs pos="0">
                <a:schemeClr val="accent1">
                  <a:lumMod val="40000"/>
                  <a:lumOff val="60000"/>
                </a:schemeClr>
              </a:gs>
              <a:gs pos="39000">
                <a:schemeClr val="accent1">
                  <a:lumMod val="95000"/>
                  <a:lumOff val="5000"/>
                </a:schemeClr>
              </a:gs>
              <a:gs pos="95000">
                <a:schemeClr val="accent1">
                  <a:lumMod val="60000"/>
                </a:schemeClr>
              </a:gs>
            </a:gsLst>
            <a:path path="circle">
              <a:fillToRect l="100000" t="100000"/>
            </a:path>
            <a:tileRect r="-100000" b="-100000"/>
          </a:gradFill>
          <a:ln>
            <a:noFill/>
          </a:ln>
          <a:effectLst>
            <a:glow rad="1130300">
              <a:schemeClr val="accent1">
                <a:alpha val="40000"/>
              </a:schemeClr>
            </a:glow>
            <a:outerShdw blurRad="50800" dist="50800" dir="5400000" sx="200000" sy="200000" algn="ctr" rotWithShape="0">
              <a:srgbClr val="000000">
                <a:alpha val="0"/>
              </a:srgbClr>
            </a:outerShdw>
            <a:softEdge rad="0"/>
          </a:effectLst>
        </c:spPr>
      </c:pivotFmt>
      <c:pivotFmt>
        <c:idx val="15"/>
        <c:spPr>
          <a:gradFill flip="none" rotWithShape="1">
            <a:gsLst>
              <a:gs pos="0">
                <a:schemeClr val="accent2">
                  <a:lumMod val="89000"/>
                </a:schemeClr>
              </a:gs>
              <a:gs pos="23000">
                <a:schemeClr val="accent2">
                  <a:lumMod val="89000"/>
                </a:schemeClr>
              </a:gs>
              <a:gs pos="53000">
                <a:schemeClr val="accent2">
                  <a:lumMod val="75000"/>
                </a:schemeClr>
              </a:gs>
              <a:gs pos="97000">
                <a:schemeClr val="accent2">
                  <a:lumMod val="7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69615002895966"/>
          <c:y val="8.1142748472888965E-2"/>
          <c:w val="0.80346096742132478"/>
          <c:h val="0.7275828593742425"/>
        </c:manualLayout>
      </c:layout>
      <c:barChart>
        <c:barDir val="col"/>
        <c:grouping val="stacked"/>
        <c:varyColors val="0"/>
        <c:ser>
          <c:idx val="0"/>
          <c:order val="0"/>
          <c:tx>
            <c:strRef>
              <c:f>'Pivot tables'!$H$3</c:f>
              <c:strCache>
                <c:ptCount val="1"/>
                <c:pt idx="0">
                  <c:v>Sales</c:v>
                </c:pt>
              </c:strCache>
            </c:strRef>
          </c:tx>
          <c:spPr>
            <a:gradFill flip="none" rotWithShape="1">
              <a:gsLst>
                <a:gs pos="0">
                  <a:schemeClr val="accent1">
                    <a:lumMod val="40000"/>
                    <a:lumOff val="60000"/>
                  </a:schemeClr>
                </a:gs>
                <a:gs pos="39000">
                  <a:schemeClr val="accent1">
                    <a:lumMod val="95000"/>
                    <a:lumOff val="5000"/>
                  </a:schemeClr>
                </a:gs>
                <a:gs pos="95000">
                  <a:schemeClr val="accent1">
                    <a:lumMod val="60000"/>
                  </a:schemeClr>
                </a:gs>
              </a:gsLst>
              <a:path path="circle">
                <a:fillToRect l="100000" t="100000"/>
              </a:path>
              <a:tileRect r="-100000" b="-100000"/>
            </a:gradFill>
            <a:ln>
              <a:noFill/>
            </a:ln>
            <a:effectLst/>
          </c:spPr>
          <c:invertIfNegative val="0"/>
          <c:dPt>
            <c:idx val="1"/>
            <c:invertIfNegative val="0"/>
            <c:bubble3D val="0"/>
            <c:spPr>
              <a:gradFill flip="none" rotWithShape="1">
                <a:gsLst>
                  <a:gs pos="0">
                    <a:schemeClr val="accent1">
                      <a:lumMod val="40000"/>
                      <a:lumOff val="60000"/>
                    </a:schemeClr>
                  </a:gs>
                  <a:gs pos="39000">
                    <a:schemeClr val="accent1">
                      <a:lumMod val="95000"/>
                      <a:lumOff val="5000"/>
                    </a:schemeClr>
                  </a:gs>
                  <a:gs pos="95000">
                    <a:schemeClr val="accent1">
                      <a:lumMod val="60000"/>
                    </a:schemeClr>
                  </a:gs>
                </a:gsLst>
                <a:path path="circle">
                  <a:fillToRect l="100000" t="100000"/>
                </a:path>
                <a:tileRect r="-100000" b="-100000"/>
              </a:gradFill>
              <a:ln>
                <a:noFill/>
              </a:ln>
              <a:effectLst>
                <a:glow rad="1435100">
                  <a:schemeClr val="accent1">
                    <a:alpha val="40000"/>
                  </a:schemeClr>
                </a:glow>
              </a:effectLst>
            </c:spPr>
            <c:extLst>
              <c:ext xmlns:c16="http://schemas.microsoft.com/office/drawing/2014/chart" uri="{C3380CC4-5D6E-409C-BE32-E72D297353CC}">
                <c16:uniqueId val="{00000001-C9CE-4588-8F6D-758EEADE75D4}"/>
              </c:ext>
            </c:extLst>
          </c:dPt>
          <c:dPt>
            <c:idx val="3"/>
            <c:invertIfNegative val="0"/>
            <c:bubble3D val="0"/>
            <c:spPr>
              <a:gradFill flip="none" rotWithShape="1">
                <a:gsLst>
                  <a:gs pos="0">
                    <a:schemeClr val="accent1">
                      <a:lumMod val="40000"/>
                      <a:lumOff val="60000"/>
                    </a:schemeClr>
                  </a:gs>
                  <a:gs pos="39000">
                    <a:schemeClr val="accent1">
                      <a:lumMod val="95000"/>
                      <a:lumOff val="5000"/>
                    </a:schemeClr>
                  </a:gs>
                  <a:gs pos="95000">
                    <a:schemeClr val="accent1">
                      <a:lumMod val="60000"/>
                    </a:schemeClr>
                  </a:gs>
                </a:gsLst>
                <a:path path="circle">
                  <a:fillToRect l="100000" t="100000"/>
                </a:path>
                <a:tileRect r="-100000" b="-100000"/>
              </a:gradFill>
              <a:ln>
                <a:noFill/>
              </a:ln>
              <a:effectLst>
                <a:glow rad="1130300">
                  <a:schemeClr val="accent1">
                    <a:alpha val="40000"/>
                  </a:schemeClr>
                </a:glow>
                <a:outerShdw blurRad="50800" dist="50800" dir="5400000" sx="200000" sy="200000" algn="ctr" rotWithShape="0">
                  <a:srgbClr val="000000">
                    <a:alpha val="0"/>
                  </a:srgbClr>
                </a:outerShdw>
                <a:softEdge rad="0"/>
              </a:effectLst>
            </c:spPr>
            <c:extLst>
              <c:ext xmlns:c16="http://schemas.microsoft.com/office/drawing/2014/chart" uri="{C3380CC4-5D6E-409C-BE32-E72D297353CC}">
                <c16:uniqueId val="{00000003-C9CE-4588-8F6D-758EEADE75D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tables'!$G$4:$G$9</c:f>
              <c:strCache>
                <c:ptCount val="5"/>
                <c:pt idx="0">
                  <c:v>Channel Partners</c:v>
                </c:pt>
                <c:pt idx="1">
                  <c:v>Enterprise</c:v>
                </c:pt>
                <c:pt idx="2">
                  <c:v>Midmarket</c:v>
                </c:pt>
                <c:pt idx="3">
                  <c:v>Shoping Mall</c:v>
                </c:pt>
                <c:pt idx="4">
                  <c:v>Small Business</c:v>
                </c:pt>
              </c:strCache>
            </c:strRef>
          </c:cat>
          <c:val>
            <c:numRef>
              <c:f>'Pivot tables'!$H$4:$H$9</c:f>
              <c:numCache>
                <c:formatCode>"₹"\ #,##0</c:formatCode>
                <c:ptCount val="5"/>
                <c:pt idx="0">
                  <c:v>224228523.09249997</c:v>
                </c:pt>
                <c:pt idx="1">
                  <c:v>248267732.39749995</c:v>
                </c:pt>
                <c:pt idx="2">
                  <c:v>232978552.9025</c:v>
                </c:pt>
                <c:pt idx="3">
                  <c:v>644174444.27500021</c:v>
                </c:pt>
                <c:pt idx="4">
                  <c:v>222515541.22000003</c:v>
                </c:pt>
              </c:numCache>
            </c:numRef>
          </c:val>
          <c:extLst>
            <c:ext xmlns:c16="http://schemas.microsoft.com/office/drawing/2014/chart" uri="{C3380CC4-5D6E-409C-BE32-E72D297353CC}">
              <c16:uniqueId val="{00000004-C9CE-4588-8F6D-758EEADE75D4}"/>
            </c:ext>
          </c:extLst>
        </c:ser>
        <c:ser>
          <c:idx val="1"/>
          <c:order val="1"/>
          <c:tx>
            <c:strRef>
              <c:f>'Pivot tables'!$I$3</c:f>
              <c:strCache>
                <c:ptCount val="1"/>
                <c:pt idx="0">
                  <c:v>Profits</c:v>
                </c:pt>
              </c:strCache>
            </c:strRef>
          </c:tx>
          <c:spPr>
            <a:gradFill flip="none" rotWithShape="1">
              <a:gsLst>
                <a:gs pos="0">
                  <a:schemeClr val="accent2">
                    <a:lumMod val="89000"/>
                  </a:schemeClr>
                </a:gs>
                <a:gs pos="23000">
                  <a:schemeClr val="accent2">
                    <a:lumMod val="89000"/>
                  </a:schemeClr>
                </a:gs>
                <a:gs pos="53000">
                  <a:schemeClr val="accent2">
                    <a:lumMod val="75000"/>
                  </a:schemeClr>
                </a:gs>
                <a:gs pos="97000">
                  <a:schemeClr val="accent2">
                    <a:lumMod val="7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tables'!$G$4:$G$9</c:f>
              <c:strCache>
                <c:ptCount val="5"/>
                <c:pt idx="0">
                  <c:v>Channel Partners</c:v>
                </c:pt>
                <c:pt idx="1">
                  <c:v>Enterprise</c:v>
                </c:pt>
                <c:pt idx="2">
                  <c:v>Midmarket</c:v>
                </c:pt>
                <c:pt idx="3">
                  <c:v>Shoping Mall</c:v>
                </c:pt>
                <c:pt idx="4">
                  <c:v>Small Business</c:v>
                </c:pt>
              </c:strCache>
            </c:strRef>
          </c:cat>
          <c:val>
            <c:numRef>
              <c:f>'Pivot tables'!$I$4:$I$9</c:f>
              <c:numCache>
                <c:formatCode>"₹"\ #,##0</c:formatCode>
                <c:ptCount val="5"/>
                <c:pt idx="0">
                  <c:v>89691409.237000003</c:v>
                </c:pt>
                <c:pt idx="1">
                  <c:v>54618901.127449989</c:v>
                </c:pt>
                <c:pt idx="2">
                  <c:v>81542493.515874967</c:v>
                </c:pt>
                <c:pt idx="3">
                  <c:v>141718377.74049997</c:v>
                </c:pt>
                <c:pt idx="4">
                  <c:v>62304351.541600019</c:v>
                </c:pt>
              </c:numCache>
            </c:numRef>
          </c:val>
          <c:extLst>
            <c:ext xmlns:c16="http://schemas.microsoft.com/office/drawing/2014/chart" uri="{C3380CC4-5D6E-409C-BE32-E72D297353CC}">
              <c16:uniqueId val="{00000005-C9CE-4588-8F6D-758EEADE75D4}"/>
            </c:ext>
          </c:extLst>
        </c:ser>
        <c:dLbls>
          <c:showLegendKey val="0"/>
          <c:showVal val="0"/>
          <c:showCatName val="0"/>
          <c:showSerName val="0"/>
          <c:showPercent val="0"/>
          <c:showBubbleSize val="0"/>
        </c:dLbls>
        <c:gapWidth val="24"/>
        <c:overlap val="100"/>
        <c:axId val="591695520"/>
        <c:axId val="591695848"/>
      </c:barChart>
      <c:catAx>
        <c:axId val="591695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91695848"/>
        <c:crosses val="autoZero"/>
        <c:auto val="1"/>
        <c:lblAlgn val="ctr"/>
        <c:lblOffset val="100"/>
        <c:noMultiLvlLbl val="0"/>
      </c:catAx>
      <c:valAx>
        <c:axId val="591695848"/>
        <c:scaling>
          <c:orientation val="minMax"/>
        </c:scaling>
        <c:delete val="0"/>
        <c:axPos val="l"/>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916955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noFill/>
            <a:ln>
              <a:noFill/>
            </a:ln>
          </cx:spPr>
        </cx:plotSurface>
        <cx:series layoutId="regionMap" uniqueId="{AAEC0CF2-CD1D-4F99-A45B-E47E52332291}">
          <cx:tx>
            <cx:txData>
              <cx:f>_xlchart.v5.2</cx:f>
              <cx:v>Units Sold</cx:v>
            </cx:txData>
          </cx:tx>
          <cx:dataLabels>
            <cx:visibility seriesName="0" categoryName="0" value="1"/>
          </cx:dataLabels>
          <cx:dataId val="0"/>
          <cx:layoutPr>
            <cx:geography cultureLanguage="en-US" cultureRegion="IN" attribution="Powered by Bing">
              <cx:geoCache provider="{E9337A44-BEBE-4D9F-B70C-5C5E7DAFC167}">
                <cx:binary>1HtZc9w40u1fcfj5Qg2QWCemJ2JA1qqqkmRJtqwXRkmWuYALuBP89TflrS21pscT4y9i/GBZVSwU
EzhA5jknqb/fT3+7zx+OzaupyMv2b/fT76+TrrN/++239j55KI7tSZHeN1VbfexO7qvit+rjx/T+
4bcPzXFMy/g3DxP6231ybLqH6fU//g7fFj9Uu+r+2KVVedE/NO7NQ9vnXfsX11689Or4oUjLMG27
Jr3vyO+vTx+aY358/eqh7NLOXTn78PvrJ595/eq359/0p7u+yiGwrv8AYwk+oVQpSrjPiE+kz1+/
yqsy/nJZ8BOKpcfhOiaMe+zrnQ/HAkb/+2g+xXL88KF5aFuYzKf//xj3JHJ4e/f61X3Vl93jesWw
dL+/3pQfUphu2lbB5wtB9Rj25vBpnr89Xel//P3ZGzDzZ+98B8bzZfp3l/6ExT/LD0lzfHXeHD88
tMnXlfkJmLATwRgXzCdMMq58+hQTdaI4o8rzqGSAGgPIPm+Hz6D8eFgvg/N8/DOQ/nn+S4G0Pjbu
WP7EE+OpE6IkUZRhX0hK5FNw+IlPsUcxFfIRmucn5gfCeRmVbwOfwbF+80vBoVPIkl/3639/VDx2
woV6XGkfQPGo5z1BQ8JlrDininClPCIBrO+Pyr+N5mUsvgx7hoT+tZB499B2r/RDGR/zr4vyE/Dw
TySjhGEhPKyo8MRTPMSJEh5X1Ff88ZfnqesHY3oZlSeDn2HzTv9SpyRIkmPXpW18bH5iXfHIice5
pIoRIT0Pfn8KjneCKfEEg/RFCcUcztL3h+VHg3oZnaejn8ETXP1S8Jwem/LYHc1PrCqEngiCKay8
53tECOE/wQZ4GIFEB2nu8QPSk+QpNj8U0cvAfDf0GSqn//ylUFn12bE5dl8X5ickM++EK08QyTDw
MOULYL/fc2NywpTAPuaQzaik/rPi8gPxvIzIt4HP8Fhtfyk8tlDpTXIsP/xERPwTqBnEU9KHhefE
f3pKoNwzkCo+VBg4Soo/L/c/FNHLmHw39Bkq2/Uvhcr++CFx/weixfNPmC8JCBfITpIJ+pSJCXkC
byvu+1B7INMp0DTfF5cfD+tlfJ6PfwbS/tcSLfsjnJ1jm3QgL7+u03+fz4g6oczDQNAUSH5GyFNy
9lhjsFQUE48+XiTq660/68rvgvp64aWY/hU+32b0+qmQ/v31/tc6QWcf0jb5iaXfwydgvWBKfSY8
pSR+WmYkPaEeYOZjBU4M9skzWnbWpG37l+G8jMjXcc9OytmbXyqdnfdldrz7q/34n/lhPj6R1COU
KaLEn8EQ7ASsMBCaIPJfAuPfh/MyGF/HPQPjXP+3YDw1yL4z/h4n6knf9xQmGGMlniUD74QAowEq
Cs4gpIzn+fprwJ9z+I/nga/jnk/0C4zP3L/zowHr81j+2QA8P/0fMADfHLNj2wHF+Xn7z+MnDKgk
cHzpYwbOBRD97znno76GBA2F9pMKeG4v/VBEL2/B74Y+A+fNr8U7r45Fmr86HD/0Pw8WQk4w4QSD
QS7AlIU0/BQWCTa5wB4gJiUVf/I1fiykl3H5fuwzYK7ABX92Yv6X/fKrh/wIdtPPNGOJOJEYc8F9
Cqgwop7WTqFOILVxT3qKSfVnifZDEf0LWP6YzHNUVr8UKtddB32vn97EgESmPB/EGqw/UY920pMT
I4H0cOg5efJlQ+OHo3oZnWfDnyF0/WupgU+TOf5kKQ31H4QyBhNQeD73PzlK3xcadQLZzAfP42Uz
8Adj+gt0vk7oOTZQ2P+Hc9rLoX3Pgp584j/sxnreCRwJRuDgfD41z6q/OgGoOPQEMXiBjw3ZrxXu
s0L7kvz/dTQvw/Fl2JPA/487r/+6K/utWR2Cw7r41OX+rjH711c/TQ8678+GfjEaXiKpXy5tPjx2
wgkW/qPv+q2B/vg9T1yK8Agd/1dgaQG9AG/+1fo4POTpVxCefssDUMPfXwv/BI6XxIRQQaEX9WgS
jtB5gSveCaRFquCejMrPlm5ZNV3y+2tQhD7sAOhrfWrvPpK8tuq/XMFgb2EMPUYJx9cn3x43OK9y
F1fltxX68vpV2RfnVVp2Ldzy9Sv7+VOPoQoQOVA6BXTGMEQCViaG6/fHN/BEA3yY/L8s67zJj/Jo
MdpMs6TSdZUGnCZL0nqhmSgUum9r9cLt/Mfv+/5+HPiRIkTCTYmvYDme3i8ukK0sa6MFK6ulEpGe
ehbm07tWHhL/TUI8jXCvLfwrK7aUnAVjacJul1aRLjALuvGd8peNo8s2SQI/vYqbbC+Eu0v8mzz2
dJEWQWyzELWRruIjLz1wHv5qBo8r/+cZ+NB496FBD41FQPP7FYtsWile1NHCJm7RmXrDBk8nhi5R
djah8TK7HD2xJHGzmLkNBCoC3vClNKVW8RBiqQGTIOMQYs8C07+LYrtiXSBNorOIhRHvQRH+VcTg
Evw5ZAlyAloHHEBm+FnIRSIsUjiOFu3cJysvo5shTuNdPqlbJNZqaO3ZlCRYdyjrdaPmbJkTFEyj
2TZdad5PVWT1xOctPK5RBN3Mep2ZgW7mpLzFs0r3kjdb366ijuSntZzqBUHjqClNN1aUy3yetyCn
sfbL8daLPo7ShGZMFkNFg3EadWpGzdtVXFa6KJj2+lhn3S3jTHddHo7xqFuZBnU1h/yGCPgap0uP
7XGNQmWzpaVlGKlhie68wmjGqHYbZ46M5+FEB807FlRS6eohblkQJUXIEA1pPQTFMATbrn4DGy4c
e6VZEySmDJrprq7HcBxNQDndp8O0SotSzz4LlFfqime60XJOdNwNAbH5wTTNlo7+1jqde3TtG7vC
cbtFTOzihG8Kr74k7XBmJ7EZmkpbRlfSDUE+VKtJhpFfLub5Fvv+Ka7l5jGoMqUrnLCAQsCSuUUh
oi1LutDQSKso37nILLwx0iivzqF8L6fWX7dtEeauanRfdMs8a9YT29Oo3xcWddqvPkdbiWgRwa0H
HJ9WLfxfvns8K7krtaRDgGF6nR/pDB+kLAK/rjRq3pli0GSiYVawoFVKD91BsXnR572W7V2P+lCw
RIsEac+xIHN34wzraXeVnTWH3d8rGvrRXVxHOi2GkKVukc0iVARuhPx145e6tHBYWazjNgtHecer
MkyWCpa49HTLlop1Wg5npL6b5FbGZ7WIN+Xc6TSVwQjTY3miJzstLPXCVl2gsQhwVgQovTRjtUbN
wVk4kJnd9H0ww0yGLFpQeqdYESR02Esx6DK+rzlsCTsGlPahLDzAMtEyTT7NShK4JsUyLaagscVt
O5dNmI/0npborURC7tIuui1steKTQ1tXxzQUvTkrXJnsGakvRkXKFTEMVjqG4zMLEgWor/LloyO4
LOa83ThSNcHUD2zDkgjpemghFw4fi8FmiaaDXLGk3DBUmE1pphqWFiYlp8iukS3HICN9HSBoy1/7
8JmgTRZVLDRPvHlZTclajPSyzurk2rZLbrxhwxGOtbOIhzFrZDgOcPpS1XQwMrqdnL8ceIT2phX3
NBla7UdFsxJpUS+45Xmgko7pkoW+lXmAvEgeVM58jXzbbrIhi7cD4ldeBqlZGtcvCW9FmIHnrJ2U
2dZBs20rCs8FLELvJz7JC8HMrh97fk3Lds/8tlzUCRxVNWZBWrHu/aDkJsJtvOvtu2Sw6c7v/bNh
NFxbn7h1bOpzyD7DHtEyDjppbz+l0C8U5Evd+lw27yvrmjROvjyo9+3lP/Zfn/779DzZH+8/Pur3
x6vVQ/VIxNrnH3q81bdPwZ2+3PqRXjx58Se68y8IzeeHCf/FxR9kO1AMHvMuVItv5eRPdOe7ptdn
TvmJ4fwx8jPFkfBQB3hW8DjUV1PqK8WRPvAYMLbpI5v51D79SnAYdIME9IMouN2PtvYfBIc8PiEC
NjgTDK6BAfafEBzwZf9UsYFygbqRGL6PMmDPTys2LnAWR8jNq9QehgrxhRxV/c5X85nM0v5AUeyH
3Vwumoqyjy1X67hF9iFr5f6RpFgpxqCzKlpxR8brSnTHGcraliQiDuuohqzQUafrLHPalqw8yCS+
7Vq8J3PmTkV2dGVnwqIvxGKm/nzBOm85TKKD7yzr27K+ggdL/aMrunwh54KtUpq/gRbnR0vqIhjN
hHRTsg1WbTBhSMVuFkJ7RtlgpOMuRf2xUm2scY/y0IKhDV/b9gEtrBeiG9k0N0NTj0GEqkkzUazA
vAo6jCbty3HZ5ajY17lJdRc7oguRfCAiXtZxX4X2kZB4/iIqS7rwqrEKbPIeIS/TuZLZvvFsr8dY
fUjiOFRTukU2vZE1rrRsim03CRNWXXxN5Y3vmXsT4VqniAfCjmQRmXlROVtcedWQLOg0pIeiyfTY
oWkxkza6yft2RUk9LXFHmjUd0tsBnJ87lnn7ye5ilPmXEevn/TxBppN+HvAKN6dpXW49P8/Okjwf
DsmwVtgPEpFXZzIa6YWHJ2+fc7SZJkkvPr1V1cl2ErOn+4byM7+XbllVBVn6rMa64LRYJsiPLvJi
9oN0ysd3eQ6lzpo42Qy1i5dNNRS6oYl/beIxXjih5iVu+muXeFClZxomEqXbAsV4K1x1hmjPrqth
CSyHXzWt2tEMT7sqa29iWWeXbi7Qtnf1pOckW9W0qY9CvfX9Mdadl6kPXkHCmkWFJn0Sn9ad6i5b
c5HVimhXlHxF0yhZlk1aB1mP+FmcRGs0HdqoSw9sUm9nwtJ9wgsaIjSEKG7q9QSdwstB9quGFCHt
x+w0cz4PbMOGsPUqev7pB3UNMBtjO+BS0hzKZC4WyDPv3dSSZdWIaV84/taQMdfOx93pRPpDx4nb
mlFUQZQNR5uLat2IKta1yC6iUkxvJ5df543YR93kdqkp53NTuC0Gyuhii2+7XoUMT+wMd7bWzB/m
VZcpHHhTlqwrKOsrROfQ77x60QPrDbMIyMrUBjLrg1KgfoOQvx0NW8BDgatmFru2JbUeorwJ+YCX
Y2YLnXar0Y8LPSlynve01EOMQECYOtedi2otplzqOq+QTjpaaEvQsC7MfEN7/1QMpIR9ptOG851D
cOwoRLvCrRfrsvPWsEXILhtJt02M2TW4MhvkWLLFhaOnwAWWnBTTGipitcj7vrhV6VlpCDCZIn/b
GEbXdQkMIWudu+iYDUoQCdd4GFZ+2eU6kUl3Hc3DSvnxtGReqRY1nu0OJ1MadKXqg6Iox23nNUDc
uuxM0mJH895e+YS+6ZK+2JDIUZBTQEJN117iJCpX3FNFMBejB2zRrNJUrBPJo9Pc8gaUGYoC5fIF
adpdokq1gkdjVw7L8nL2yVtclgEzEVqWzut0j1wWVFE/bzmQ2dM0nZpAjaRa5YS+tVM27svUhC2U
f00jZRbxyokU6znHeNMJ612S3D3uNHyajI88hKYf3ByrvWBZoPIi3aC6bba88nY4LfI1zZja+sCV
omFAWz5HCeDoxoCnSb2ifFgMEvbjwGcXEhzJUNaWHlIDGoAUIMLqyKdB0WXZKiZVeq1GtyEt1/5E
kl2eQiYVUdtuTCE4rFW5YJ2J9nPt+Uu/cmXgvW+nhp72hKhFRzgOZG8DNpfoUIjioLJMrFEUHRDq
6WGI1IKBCqpyMQRRtWuHga+ILQ5zVHwkdXOPGgS6zLtPa6BneXveJPnCK6tTWIWjraEOSIw+zt2c
az5qLyYmdDnmurH8Q1OMx7lRVZB26CoxDqQTalZjm7UBbJ/Lye9C1pW5tgXRkZ/lQVKae+rbOIR0
c4V7ewn3lJ65tWPjL5w5JIW3TreZm887kCzq1JHGLoakWMcqXdl6eFNbOYXOzDZwTXzlZzM76+pc
befRh+DG9lAZtrXIqG3P0XXRp5HGebKKG3pOJtLCxgT+GeHkPPN4qgcobDRKN31+7iaQwmpvilju
/aVBcxY4LnNdOj9Aqmphf/F6m+Cs2YqsglpOK6L9WniF5m4mW1ZeEcSKrfKb89SbxTpKxlWVsosx
i8ZbQZvF1NXuJitIoQWVaulTg9eYgbwKLeTiy8zEZOcr0BQZau1ubrsyUHGBQ8ZapOfSDetoHJhm
bmnSeoJZRPHF7PDbeoxPJ6u6K1J7ZNF7KdPE8LM+ReK0YsD6S+TWIlvkw0Q3tYSwo5SJIPG9MXB5
emX6aN30KVsmtXyoLKqDOYE0VRSSL4qkB7XbILWuFX3HyEz2fZZ4mkWJ2qts1/pNfV7M1TWliAVT
5omQR6Aum4zkq7HgeiplchF1RuqiImyBYxNvFZG7+u3A+bYp6liPaQYKnKlCy15aLSMPJhlVt3Ke
YYGrUHkUkuKQnfd5vq7qOUhjvw5EnF3heKzDFrZ2yeyiT9oWJCErIJEoOAfJ3uXd2lUzAi0nrjpD
PV0zazWdSR4IrZpi3XlDDiKeLUmHU02gq6AFykBiKNYsDb7uy74693K4VBsViMTMYSfHwBcGh4RU
IeydIeg6Pusmt2hRkbHQ81k+ljgYeb4boKiZ/i6jpQ1SoiZQuWwK0ZkC9ysgHjcL6tduBTSm05bj
q5gNNypqb4AtgDg1JNYsTTc+gU/XcWYD6WV3bKx2pel0XbJGMzP42tVDaCJ+xSq8ngQwKW/RDOZN
w+hFC/9GPMqwZOzQufzOAheaGrGtKgruVpLdpLpdD9R42mTmkli+5i0o8qxrUwigAXVM3FLJNgmn
rF01WBA9GM4DVKcrRAZ/MeH8vkTJJXDgOxdBYp9AXwt/DpwpFm6Y88Ao32jj2SwwNpp0Env5EpwE
F5TAG+suwFO3UwXJgQaWZoki+IVUHxAfYi1J+YHhLguiPk62hHCgiO2ksdI97vx17dDCy+sbZkHD
N8Lfm8ht6344xd2w5flBRN5pa+y2jHkLQt189GD1oaW3GLHVY5lmOgMXT3OVLZoepG1r8o9D0mW6
S+KFn2ZQe3111av6pmvUleHunRx7nUzzaph3TviB8N5OKeZhV6dKlyDN6yi5qwRapA7AZl61m7w2
DWKdWLiPEMYG1dRoUfmLHpjhPEWLScor67NWzzT+iClfxBXaSMonsEBgDItgDMbkqh6tjpNp0XQ3
ZJ7XTdcscJK+T8ZUw58nlJr62Ucv4puqAM9qQvJKxP7Fp+n5o5RaTkOm/diuDc4eMgvr4Yk+9CgY
r1kbXUVT5y3KwtuMc7wVU/mxkv41H8EI6dI7WdRJYA4C8cP0tk7mW+Op1ejNVwVsqkiUu6QpLsGp
Mogd0sy7EAOCL/QuWJ99bHq5wX19Ywq4pULzClYxjB9ZN+3FQTTZR/Du7ijOPs55f4MRVNF2XPvW
vyiL6GrOzMdmcMdKLj3IxOpOxNEV69nKcnWVzvESqt0uzrM78OQmXXjsQFp6KLLoqimKXTKgB1sC
6yzOlEVXadneFGW8jOrsrrf5XU/FmxRw7MQGztS5kdsWBgkOE4CZ5mN6p3zvIrJ8k/MpnHv5IHC7
qqdOxyZTkPShTD7eX/EykGhOg7aSGwu0GHhsFcTDILXImxW14q6KWzjvVX1TluldMqdhnt54Vb7z
kb2xE7koCVoI5V1U4DLivDt/nF5d5x+7XG7yps90gtK7UqmraITYk+QiMeMbTKuDtzrEToIlhIrt
ZCbdZ5vSkjSEAC2clbHUfcXsbetJzSPGTieXXoAs5Dpq33m1NboZIZVUCukcqJbGxRwHfLJvWpAF
9YDngNDmbqpVopsJxRt/DAaPZOEwKQNsJ2m1a+6ILMEDqXAAHnsDPqE4N9ZrA9ED1WmqXvspvh2m
dDcZU8NwR8ISJ/ejUOfzhNd8Gqe9KttFNs31Spn0nrYzBd923DKcrWXng9rI3yUu78Mya/kqKgSU
hGYi+1xx3abJqsaG7JvUHMCb6YOk8jJQYGmu5djVIUrqVsvCJlsKfmkw2bI/rYrMrExkK6BMclMP
vds2fuKD2ZSmyyHrypAO2bzMCwSGqumXLqu7nU3nc9JN0Uqmpg4TGk/nWSWWzrk5QMNQnyLDQM/O
hXkPQnnk7b2PGD9TXWY0cchs+dQkyyFHcxD3pt56JqQgIy4h3d7UtLcXqd1msORwQtUQuMqJ0wTU
UYdLvJUgH1AfQ8ZWOUyeOqU9nJQLsHzVhhXpez9Dw856GFQ4cyYkUxuWRtbnY1utlR3z915fbnNB
0Dmz6apPbBJyJ946m5INJ+2FjKtxVwHRxWOTagUgnU7JMOxGO2zgj22ijXSV2SfFUhQjO8gOCjIf
CFkhm/nLiZgoiDuVLHqTDuHoJtAnqh43UJwOZUrAzZel0q5aWVfli85l5gxeyLFYdbkyoSjqYQ9m
CbhohWp16vXRhnqwSVMcqW2dbXo1wpb2EA6m6S1jjXhLARoFR3Ixpbxaj6OzZ30s38YZaRZu9tKt
7dN3Sj7eP2LuWvXjXd81l4bU/Ruwhu6LJKp3qG2q0DFgiNzE0VaMsGpmpsWqlbZeyR7aJNXY0L2v
6k2WjOAp5oYsHR2JLtu20tDv8Dcp79J1xWO0tqRyATiOG5lW6WWZTkaLbMwO7bDjJOFvIgzbOrUo
9JA5l6JQIWJJsbNJouGBQLZQNuq3wBzMqqpXxbyus6QK2hb1F5VtQjrH7cKAXXLwmz40vsGn6eMP
VJQPrMhAcrRZtWpam2swL1zYVwj2xySgURWhbJGRetn0XI+qdCtURfm6NeW+cXgMm8h05/GjaYu9
eRf5Ss81JkvUS3KdD2kTIJ8fJ9eGRW2nU9f2BhSsLZYZR90FLpI8BC/fgilOg4o6Ecwj0BDbqdCL
k6DyCQ9GIk3QDjFUQ2iM5Im3LPLu2icxCuC+e8IeO0RuoMHcOLlTnQEICDYbHLGHynfy9vGXtjAh
WFRgwwCdusyaroNMjo9pjq5zPNJwVWbVfAYEZY+mstNjlMSrUiX4MGIwh6ZE3EAC1NQQGUTlhE6L
YeaaZk2+rP3honcR2G8suUSlEjvRmg9ZHJ8RG3YGGmrwRwHZQkZ1iOMJpH2keDjLHHo7WWJC7i89
GRnQB527QGSGOoCrhakJNCgcZE4qfHYKbZZ1zO0ZqlGh8TzI0A17ryrTq0qi9Yih/1SDi6jzEpHT
2A16ahx0e3xaBXWmqjVH7lyO21qCMV0NIg/ANIL+VDa9TWc7L0mDwTkxdl50WYcCXtfvWZPFi5a5
IGqNWcZgXgVOWhe0lpPAIVj7FMUmKJtxm4O02Sfv8Fz4q9grVwXFhR5Ha1YCr6LIRIt+Tt6DKDWn
4Li8UwOdQY8Z7Re2gfbE4MJkGqKg8uYqRJlrVkM3gvOkal0WRbr2CmBSMnIIimgCqWTEZyyHnKqh
mwpu5OQNgYzrHAyFXK5nO8669/N0VdFBHT794CPxAj9q5ALYTR147dgGePAxtGsVCWiixqCYW7pm
dQ7yowSi6U45S+a1BdEdtGm2V7g1a97X+xpl1SIZEnCEMgH+VuKSLY8PKVV8x1NoI0VyWCe8uZ1G
ui5Iu/LnWmrkIuC98ZkT2VUZ23syp3E45wm0UhK7gNYIW8mWOF2Uzq2LtrmmwxiHFiNdIFydt0Ic
M+TNOkvBURUDDpO8Lk5TqErrOZ/vEWoUFKUBzhQcyFMqIwzEy71tOm5viSvLEDZDfyq7arhqQNMp
AgV/NFDXSD6HRMG55l3dQgZq0TKt/G7BwfcMR8UFkLr8Lu8Z0B6jbmgemWUqXbPNhAXU6g+tbM1V
js1beBp3NbRTdfEuNXYA7Q9ttqLKwbh1zG0ij9/7o4FtVxa+Tpk14TjD+RlICjmY0CsKdlsYDXG/
YWTYChegPOmvCOmPslN03bGZB03iztLWH05d35CtMPm+70S2KSZngRtLdS5odUGGhq6KtrqqczDo
mnfzMDbrMZvTVTdbyLluji553VV6aNNyW7cF6BAH7pMcvFWZe71mdW8Xjx2ANZ9RWMbgfrQen0OF
u/iNQJdN53rw0KHD14hmn0ZsWJaTQUE/FSSwXWKXLN3WLlkbBkswlu2OoGwGhlePi7YZVmAeFivm
YLaFHdYOXE1Y7HMH3pOK04v/z92Z9Uaus0n6FwmQRK2XoyV3b2W77Do3hGsjJZESxUWU9Osn8sPX
mO7GYIC+HeCggFOostOZFPlGxBOsWXd5s7E0hs1ibpnKYWFv5rbpJG/y7DKT6Vtv8/SsOtvVJeke
FpifykpTcaPTx3KQX0i7MPIjCD942JsSWdkxhjioumQsERfE9gR7K8XDBze8CLLyoe99pe3PyLiP
SI7y29Sv7Niv2e+CdfOjGrF07pZLBTFmvmY3nNzKt7/9Cs1BxyoeM/3bWswuyxQ16xgGN0HperI7
y6oRcVUVI1zPevngee4PfMvNQYXpzzGckhvWP1ICkl26sXiapNhvk++hxxlJKrGE9GHCSJR2U8Vl
X5xGMe6PcxHcBmWis+47BmPIuEM48LEJgzGqeZzn9egDDKiLGA4kZ7cuDrd2Z8RhRisVNLpPWrty
mBjrNl+HYmKX+/+JaV9v6DJg8NQIjHNNnxZkDpWLiWx4h1GxC9Po3MEwaqJk3+tyVxCD0O4HDw3v
98lfY1bSarYzDvkx/rl2foLBXbCzG5aylhy7ZYctEitJNGZz8oSm62GQNK94GG9H1pf7aUEy4PJp
uYlUm8rCS785eego9HwGGXETbP4LIbBdYs+3y751v+FDD4/F7sYKmW0JHZf0p73EoEEFzEUVMdoI
Uahjb8vXYckRshP5uSqztfkyd7WSEko6lNmDlT3MrG6Z8WHAFUAkYlsVR8d13aNjJkt6mjk0M03z
NkviX+kWRs9KYu1mtDwIy8lNZuPRqDGqrFD3wJyDqC8VNpgkOeqUyFr7nByTIseQNcIaA3g53ZCz
mgqujDrKef2jUsGupV8mhAXC1so5fkOIUFQezlmjRMguxVRgglCGnWICq8WKYW7H6O6jYJEcaYrd
fIv90OKPdOdyw0QpoR5oDjvF+PlK8s7XOdmidlnoMWJpU/guPqW77o55wR+4I8VpSJyoaJRsB7cz
USc7Js5MRK0BRHNIYfs+9+pxpvQ5tmL8GKLoFpNN1vk0qFNJr9Eeg6IZ2XZco+OUm7VdfHeYZV7R
2KUPKZ0/EgafDrHZ8xLYrsrtED7mYQ9PTp2SqBxAXawN8McQ5ikMRx3MVTiliBDW7edU8vIkXXka
w249z4q3UBrZVW0muw7d+mcd/P5NIiAQy/47InnynnT8z8zDUzRN+2M6Ymibdv+U40Q+DyI5RBEe
0ZHYu3MYHKMOj0meivyUHeR7J1j0QOTSjvfpbcBwftWwBJXO9JlZsl184aN6Vhrnty3GR2PSuSK5
NvWCOQr5BsaJAaE7NesAkzV99mRgGGwxEywU4EqfBLVKy3OUUHtbaFF1DAGJCU3RIMz0B8FfEJuB
HbD8gxndH9iCWGFMwUdk6rciVh7lEO+vqQ0OKtf1HDJ1tuOU1wo1hOc+Wtso6sVRIIBqhWH+pASs
YASo7eaG9VtmDM7z5cORjX3GDtBTb11lTSTfc273Ogv4iDBlgyFOflq1rYcN1DB+APiTluqT6LEf
WIJFxuVlyzZy60v7d0mEAKpRsGOW3/UUNcspxGxde2y6SbSRJ/QAcF4qXnfhKG5auxqpAz/nUTdU
SuWidb1N27UP/0zWSnApVJ6R/j4gMDmztftKIxq31oVh9a8FawYkS3n+TeRwNFdy342xxjg7p2PC
GrOU5aHoEK9uMNQ2HlyhKNNHlhVIgqdv2ybiyu8vCDq/71P8c5+zqzlORPvDpG4GRiTehPcpKZ/W
MDonDHZ9ls3VXMaHTbqDdxTRiCqgo3aATKyos3A54nqhVxWtd0IH2Rgvfm1b9zO2e18NUkKfz38n
/oDCP2yd+6ADLstjm7YGYi+jVRKIojUi1nUuKjYJgVAsAEwVK3ETvIe8yLH98hBj67gqecII+mcM
kqHivXJXOI+vhaM9tHYzW2WxgKNTqYvtIoLyS5POHaibweIkOHmBy5jEZXXme39y0XjW6xw8b4F+
y/MkOAawiXJo5DO3CtpU6Fs0Xnq76avMFoz2CMMrFSddtau5Q5JkenBQoT5g/S55dhWjfnJ0rilL
x1sXbc/hqkccBkX0cxxKc7Tlo9M6r2cenClCiGZlyf2ESWmtkyG/4J6dWug+O3XZLq6TnrFdxe4J
nyOMaI70kS7fN5EiWu/UUJd5sF0D7ePjRjsHCzDZH9iWTgdX6O5lnRVUWJI7mCBpeJB4ZPKJkx/l
GDch5dNnSB3Cl5MJmPvhsvxh0WVxG0J+ZuHdOp/IF52Qgbioo4/ZHlUTYfawe2QJfhvsxfdgEDxH
pJRkvMLPsD7ZMPOv1EyXyG6skkpNtw7g2DBoeYAlMFWi8F/haNNm2eaazz64ij7/iGP23ffTXKts
gCeRkboP/qZsf4xo1p1F8mtwv0eE2zah1z4VT9SM/rBPkNNbPlSSaXkLPzxGwiIrDl4x1e7YoJYo
ZK1m614j8/qRKOeR3Wtd7Zq8Yr4+TJKFwMR02siuh0ufjGCUymfxz8ZDeUnK5WcRgQDg+q2ky3bg
GdL2MI4OXPCsKZYuanwW2Worf61BEkGQ5X1jRXL0AcTSkGTVxodbMNqnSWThaRkPCUPWMpmgq7L9
F+ywY7oG5jRgp1YluIdkpU/S6qc8O2dUi2MaZz+cU66NdfDbZfTnRrq9igJV1LzA6lq7V6VYDyUZ
fg0McWrAAC3F5rXU42uWrI0e1cEXey2Qgo6k69qsT7rDsBdXgtClLhL3zRQ5rEadx5h3wEICfXwx
GDFjZ9d6zk3YkHHCL658dlHwMW7Fb06Tdr5DZ3vCeZsTiHNRHKm213Fd+7PY1d2TNX88sqB2zrNf
Up8Xxf9ZsuWa7ukVV0tcgnL9WQ453p2u/1qYfO2xDe5lOFbhxqHrF+j++4vnZGsWOmHfKf1rRucR
cEYMe7P3SOdWfbNSA7nTGzKcgsetWNV2TqSOkDwSbK5lcUKCap+TeMiPE5IBABQcZ8YiZYvL0szN
AuztHEmO8MOeIKXddYHbeQyT+FuZ3PZwjx79vPzxmhVtFil1TROaNOs+PA4EsXwAFwLoRUw+XZic
kZJFr515K0LHXij1dUzM/JqsgB3YPj+g9BM/BQhFB8aOQFsWrFvW3/It7m5mDdMrPpqdzcEtHta+
WolLH0PgC29+FjUs1XdW+GMoNvM9yLYvPgA6lREy+Mas2ChSQWNVwS+zV4Ad/0QZAM8g1eQy8+lb
wUAAaa361hEaPgoGc5Ho8YWW8201M6nCOQ1fWfFi97y7CtfP9eSW7TXq2wzoH4hS+UqS7E1m5XL0
9D4ZwhBM+rG85TwrKmiYEeDFRk7cZt/DCTgCS7Rv6JQndbJOiB5Kak+75OH9XF6OMkxMY2g5NnHq
8gYfor1QxNbHYehPdOu+BVshn+JJhgirclgigo+HGT/wJZp8C+Q5gkIR0EAeSK6QSYlPAkgmwu+n
0fZ5ZRSZ6iQo/mzS+DoI5/XUrQEWdMJumOOLiwR8fANe+WCyLATZA73HfJzAwhUYX8CtPEHHcAFH
Qsyp+5mJoPWmnRGOvs/plB9LGoE5hUtbTYtNsAs55JVLtx01l0/c7+pJqbR16xo/j/GAkCzM5SEF
dvZPOv8KDOQYer0l9iaDKGb0IriYif+mQHHwTfR4Xtly3hM48TRH1DfijPsoR4rBtGOYmOC0H7JO
l+/QsHmYGnj+MW2jQub1NDh16xDjNYsDqjgU959nMHuduKGhfdK/ML+Eb3NvHzyyOmDF5c2vK3+2
m8T4PvCPXrQp3fnTphV/GjrmjmlOnid0CkGw4LMQAyCyIEjMK6ictfJa3EfeKKojhzCGKTfgDdTz
ZRsEqeMA1CwXABWM2vZzhrS6dbATm9mF6WkJY19FU7Q+IMh4mZdtfHAFBjncmHERG16lmtZLQlkd
cxKehlF9kKjnt2gPYe+Cp7qkyFbhER6wbGc8ywgHgS/lR5Iv/FGOvx1OcDYyAjZ6Bg87+wxRcDxd
unT49y+rsdNF3pWSdeS4qJg/LPTUjfQcgmPgRRFc9LiYlz07iTgNH/71Sz5vdefL+BqWrJZ9Ry+h
es3WqcMXlthClzPPvDyDw9o+72Il5x46Ket8S+aHZMn8by4mUo1nvm/LM/a6VvheAEVVcx1CHb/H
HvEMIFcgGlvYH3QRIJUayvdJlPLkHbsOoSxveHpHhKHeN4MoxksWsgn+mXkcB+QJKlqi8zRHDTFe
vGPgmJ73KLmaHPNzGcZxM6+UVoaI9ZztM3mFUnPnzkqGUQ/bNly+vR3jzX/bZv6Dq5LdlIr7I/q+
8jDR+cfuwGZtOx8eVoRtfZCNb4svXBX69VLmerwVRvQH4zCYrmQBTDZ85d6uT34bh4+l+fTmGTc7
ykuwBC0AsQIPTQ+VJuST9FgohrCD6aNX4ZbyvZwHD5iO/grHubYbEGiQMu+hz8X7iuuJoFUxjm9R
8THvw5eZEPzD2yb3FV8Z2Y9Pg4nDQwCwqCEyAC4SggZIWURvez/7byCIkqPhAKoXZvD1PYhA+A4p
7LAecHIw3/H8xD5mKsb0spLgySGYqUOs54ub+yu+efCsxpAecbHbD5t1xyT2fXSnBD/ZgvF/ZbKl
E42uRhVhhd8yj7sCyrjHsCBLCZHHCWEwVidQKTQ+ZGnO4BGai1njtVI2v45RftAeIP28xP8MijTe
RmD8yamcUcJYtUK6mFj4bEgxq6zHrn0PXItHZce/2zAeZGFy2MrjL4yHz3Ze17ofVt1wUzZaQJfC
8RyOEeFfyP4wiif8W3JP3ou1RzngjnICf8dBICrHMC2Gsr9x+VMYFEV65NmbfkIStB4cC0O49iR4
C7LV4Y3kHgbEp1Bc3PqpfE4G38Q+P6N0Q36YDNnfEtqvDT2MaxCN2xMWtWx5tnTAScBpcnBVbBXN
/xyQfpsk/vvv4PN/5p7/P2SoUQH6f+HT/+v/ej/ovxjqf/3Nf+PTuPkrK/IchPT9Hlb4Nf+BT+NC
lhyVKYL+LPmPVvm/AWpc5RKhRUVKzN5Rhr/zfwjqCLdWxfhSZVqCFEYw+D8BqO+Xi/zXwhNeGjDJ
CGW07H4Z6R2v/k8VscyIYIkgoxFcYZ2+cgdUInfRjvS1s/o5XosprNaIh4Ccx+kl6YCfkZjQQwJk
pBUW1tB/egv/DeP/585aVOS4Kui/vCa8IDjRKM7hNrQMzab/ViML0yXrgq2MgfoY830oNofi1D0f
dUqdCZ3Ii9WjaRZEn5dpHdNjKqU8Br5ArWkcxVptawymd87kd1tsYQUgEga2mtIby5b4OkS7bwfa
69tc9r8Jdo1fq3VbW0qCJGkGzgfyJthtvTJU56zJu188dB7Gx55up77Yymvm0PZAhLsM0Fx62Crv
VpitNFu/YkKmA/F8xd7YjeC8UiIocJS0z5OqhKQFzo2q3u9o0OmboPA7S9GxA2xJcrADtvhODFNf
mXigf7d5SZoQXbnK5oU5O2jpJz303dMssxD9j8IdcBcjgsWM0Abpc95uAYBMNwbmwUeKyWNn+7GZ
EDq+c18Ghz0jyYsKC4sRIMrT7wYFghsOzqH1i/jHBHsIXyRGpgbiGW0rMULwl2utknR8dl3CWuVn
1eZujjGwbIH6wdLMvgGoVk2JTKSxuHToWiYwr8To08+w2IsPHm/dgSZUXqTUyTsv0Ovr2RB8eKiE
w14m+gQfo4TVDIRqnoAw7X3of3jUqU7jHiYHQpVtmSnkH5oF7qHMswgeHFKxIF+2+xs7IDF3/IFN
EQNvOfaHYSr1R0EDbNe9XVtj++WYDyBbQQ+oS0hY98ocHVuGq3eq3Jmx8VJ3pw0HdC2DoH9Ww2A/
u57Z44hhp94ZszVBU67FULmdobkKBLWMPwOoW9BjuS8AUSDkDMOxVcTguO/DqN6HDAhAsIoHpi0O
l1Wxjz0OUMQC1bU9BJmcqkHM8YESER0GTL7Pu5/9zYBgazdmgwtSZvYYlL17QaqECTqOp+dp0qQx
PEBPb5empgkcrRUyDYEqGCsCMrENNkxFbLBhE48zWLQZxq9eyP7hyh0+hMnn4BL5Ur7t2uLIKrq7
k5ZNteMzxm7JCHRSYtqVg2VUGvMNtIes+4mgpsBnIOiKxHPFYrVecEqqVq2DQNZU2lrboLjHo0CF
Dd0GCqGxk3/GqJdPUxBk2DtoQVgVoC+HYU5u8tQ7QS4bh6ZUTi8KRKQugSPPGmpFL4/g+UGC9T5s
48HCl0yZvq5kpE97KNaTTqLhhmIc/ysZjs9SAOeMyp3eUOYIn/aczJ8Mu+8J9nl+7B0VjV4W9TD6
xJ7F2PNrOCj8ZHIaeDsvcNVjVXQXuJvpyXrncPYLVAiXqDgvtg+egdvLYwRfFjFUJnmtOodIAUa+
c+e1T/Vc0dy57QiEe97brQ8w+k/A5nMHCHYLnpPIFdDOaOGOEM8RmYFpG6AzvIDU7hLCPxLZTXsd
p+WEWIKLHAhIOq/F99JbfC1OQXtXXZ/k8m6CU8h4Yt1bsizjd1niA4efxEHW7OUYILzjSraZAaVT
l1bv9qpLuT3TFMW8dqOCqUs6ZeKrECb9LPKuOE1ak0eMbcFDvKK+ST1UYgMVwMaDWZ0OWokY9DSn
ezQcZZDaLxIgpsu3pPsxGhqDauJs+pxG7o5RNCc1X/bxRj2KfBuY9TOP8RUbFMqA8usJKENFxIyC
sESBAxN1vy3lDVlJNPzJgtS4b1g0yevKSiDEsQgEFqUK1JfBqvyiNB6/F1jgVxeqBKWPLnjwvdtQ
Eyzz5M+GaAV1CqPKByBin4Msg6tF5DdhNwedWndLULpGmAJcRXZff0mEPjK1btSHXtgS3RkXf+/i
ov8B5HwKDk6MiXi1AFJAsUfdq97T8BdjfEO9M+IruS2ynP8yaUjYpot1P4JOrX862euGeiBFuxjJ
WQdZ8ojsIf5N4iVR+DTJdGJRuD12+Cz/GXa81JBa/biwIv5FQ2+T530U5dEMcfgsk2z+lshhfN3k
PJ8SV2pe4fwsxtpOGSQDXXV4otNaoLrLkKQnsvjo8KXOeEt0hdPH7O8monkPXznLzygMdk3Ig390
lKCRN6yky75h3+x++LR3cRWSIv1lg9hBkJQmPluzzOzJJV2/NmLpu2reEggyGN7wdtmWiCeoOdMG
UcBeuE/9pyyi9T0xYf422QjIdoSyZzeO/oj8tzsowuITSmLboynN8pUtgTaYQXzfDNYWp4ThNW1b
klwjcNw1ppfgJd3i6bhlcDyrHO/ioViCYKtjRpf3eacPQcQiUg/9PC7V4HX8iORfpo1KPHrNO1/u
geWeDH895NhzivbFcY8Wfh29zz9zVEXqgPOoHmVCamZ2VCPlnkINi6yZomJud5HwuQogXa9RMC1J
5bpBD1M90MmuV5YkIz/oZVDrF3qmY3jWXb+U36HvYQFNRFZxCi0743XXYaZIG7selHSx7O5rXdGu
2KMe9plGCobCxX7gy5pei64cwUrm7gfLAWeVcom+FgNYe0mYa+WKCYnf8yEFxwsbrX4vQslOZUbl
UcPPrWQCnFkHqHbs+RTUUSESbB6Tr4sJPnO54Y+IUP9EWv1i8TSWDLYqlMQ00KuU2S3ezMFl7raS
nztLfujtitJJs9pzOINkZurNsuyFszdE3342vyeckZEDNTOV7nORE+iZ7KVPfF0a/j7OaVCp3Da4
tfi2oUocr/Gt38Yr4P1K6LdJPKzBq6V9O7myhkSs3GZPuSBn8MqNRUk2X5dHl5hzuC2/ZcJrE623
pPSAjkpdM8IQcYBVifm5WGFs8rV2BhPciLRBBAiYEIfOcQDamd7CuYN+hw0Q5HWY+E8+IlKNr6AT
b4CwBpIhY1A/IsGvcb5XPAdRvpkXrHlRTaCm7GBPYLQr0WdV6f6q5I/DiWb8S4JvPONIj8dvGsHi
CmO2L15SPJpdiTrUq3IXN+wVpMObgEFF1x8Q/o2xz1yKdjRPPWytaPjqC5Dm4mUrwRKncFR5Ixe8
aBouBwLe8CMB9I2CcP7M9wJgQEj/LiswWJ7CUlPJDM+yx3fJY1eADLMBgYdTLBXu8gZmQgDWYmtt
gD6fNUPUlAn4ZqEtHjI/iauhCmYyJpbGdERUS2nxKOFGg1ff+ftFAP5BmeCWDfv0lmxZ1+TEpKd4
Foj9MneZNY0ORkTdoQiGvulDgVqFkS98vpv+W66qaZ8eoqBkxwHiHXltfsWdXAxOJYJqdEBgjEiX
wIYbhf7itpgaZ0BhYljiTeAj1P5w6J2XSLq9skUxggZeQ1hTaTrCSQwkGlQsLh/ANm4TJub0cVbB
WAcDfVaw1kE8AJpN2MnrqWgIUetvcNVdcurVtP1ZYilARQws/+znGF3Gcp2/DXlJcV8BnfAcbTkq
67mi8Mt0n2jU5m0m3oa1i5FAjibsaZXebwCgUqTi3KEnChIJ37ceJhUecjXk533S6pDNMHpINqtj
bkADp7YDl64XHpKGRzz4mcYDjimRhO3awWxoY6NiwI0pV9lB9QOaLGLEezqEjFXgzWFbUTGt8Rln
E09RLkT20XjCokPkWfRhADFfx4x0p71Q69GSMP5l0j5sB7IG9l/pbmumeDzvLpzqQIF4z/EPqDSI
B1AMoSECoUEXKKWkcleNXpNsrMBGlgd0UPNmNMhHkLD124teixirVy84VkvU7cDlZzW/c4yzQq8O
O13Bb2vaIYiQueuQ8e6midJpgjO/76ais74LDYjB4wBeBa8inb/tPsOtCMDmyaOmIS7WCBVr43Ur
L2kv6MsUiP65J+F+1IlCKM3AY3EPtixNd5T1A0rOYeHWO2sL92RK5hxsLxjqTiF+lR3NH4CX8+9a
b6pO9LoeYHxR3CVA56SCFrI3nbLhmg0adwj0/K79eh02JePxOUzSDQ98CndZjFcxoe9YhuHR0TB6
ilkIQ2rGdIa+afAJUpZeOg0RhBFcP/SoS1ZbZv017cvhhOls/9mFdkUaIrajh92FywL4iLVGQDFv
HlR5kjF1Wykwb4yY6hQk/S2I/PPixuFbBiC86jI/XMei0zCyaFfTqAAbkvElv8kd03AVq0CeMCMA
FzXomYCS6UEGYr1IV3WFJycb9WWTB0WHSKrrr25DPaHqYzkciZzicxkUP0TkE4Rf9+ScE0BRqzsN
g6td/Fex4RzDLG2T4I5E77tTlYbxi7Aijn4EOa4/oK6nTZbt6VsPUAGQlE+GNpWiuxUjqL/dFrjw
gVrkGIMBd7Cy/j0Pys0C2HLYUV2ktxNnc/kZpio5kr4PzqlCcOjYirZANmF8nESM3cNEH2xfUKMd
5Th9z30cvpIOeXwAzO8QqUVfJLqXB7yN23sEt//bsM/YckmBxggw3OWocdaAwcb4jtKl/xVFyLq7
nrCfChn4YcRO0KYulLcxyDs4EJ05xduCiwp8aU44afOz5gMEbQzYjYit+LbtqPVEPgeQbi2uhekS
elvD0t9gDmx5E2Vjgl4RWd/ytet/hKSTUKU9eIzS+rvJay4SdHzF8uIzYuYBAN0v6kb6Oc5FdnAp
hLePBO6vEEsEzL8wDbN+P/S4wgSwP/Cp0mYatHcYXnCvxHjKpXUwwVX00LmRXDPNUYpIC3FaDWPf
ubH6pOGUXIp7BrFlnt5wtUb2XqZB/Lj1FIcFXflZucz+JHEPMMnl4PY6P2bN4L25pWbKX4TY47OY
UnGcApOdymiFupvoyC5xsEPG9GxdH3eC+yZQo0jfhxT5RL/Y9APKBjNJ5oB8wTmQ0xGlCY8YBP4o
sAxUpDEh2uljd5AUBRkAyklA0QY2wDUD5PKz31JXGzJ3rRb9dOVLIf54lfrHHIWzf7ZliI/DhCYk
mH68Ija5AeHHuCaf2dID/uqy8sXsS4ECQ9idixRyvaR8xWIOxl8L7Y3ARTGSAl4xaz2AdMW2FmQa
0bbLH4Z+id/yxZctA5PdetwM8yhcxNs4XNgjWkPuNcWMew5BtVVh399zuxGjaqimrME/uRH+DgJL
bibSABGcCuo84nEzzX6Bny79Y+odWpBkxumtYx2DK7XYzzP7p5wpGpVTMbWrkOxPWu6Ai7ute16X
DNVPrAScsso8k65MnwTLZxCYCwfNKomuyYxGJ7O3ouyGbxTg6I1K4LNkutshYbl+T6xXj2miusuq
Sf4K3gCadA2LQ4qKCG5hQQ4gqSIoj3FxCPcMxNBmV7CIxdy9QCWbwyy0eQs2jeYLs+xpoGX8EHcG
NViEbQ8A3eBmFMq8Rbjr55j1AW20wtVASYDDuzU++CRI2L5EF82uZQTRuTebemXztH72OadfMkc9
rS2JlE/AGfc3z4rtFJbD/jzvC/tHZ7J/WIb+TCNV/trKbmnxwNCzilHUAvsodTUUCtVStqwbCnob
biiyBA2tchr1l1vuJ1YGe+9ELJkfZ9tt7xn+4ZNqnGd17tG4OqzYTpuOg7AW3uJQI4ofgt0UsDlm
2GsKuPFrj5vD8KMLd4vsPrfx3IlriQtW3vNMzOdoE76dSLg1NITycAbImLXBcCwBloLF8uotXkX/
t8cVTa9TQNJbATz+UFKS/cN7sj8BSEiPvusQWax5WPxv5s5rO24lS9OvMg8w6AUEEDC3aYgkKXpR
lHSDJR1J8C7g8fT95TnVXRRayJzOq1l1U4ulQmSYHWbv31Tb3qLCDluO98o+7YPI3ZiQ4QRgSE3/
wQsdRRXT1PYoG8TNLg4644HrcwgpopNiUzoUnTQ5gHGGzWahv0PeEuhCBiimliJ4M0gu3g+qsMF5
pB1omREkIxDxZDMbcRJdNVqr+jted9ARYoqdbxkYYi7kNbmiRjOMj56E8rgRLlVWQKXURsamCG+d
oDIOSNN4MG2hjwJ8BvG86VKTIyOaE+MeAjsEWM0xK97wc6W/gSU075SmD75jGQCRo9r4lZEag9l9
XMLboo6tBARUUj7qbay4zZsax5mS4qXLRUjBVIiPbAPFQzIaym9UPPzQVV0jo5Wb9VWpZxTpa2WX
1/B89ZchrydgbeExaErOg2+G2zpXSaAKBZxPolaU6pCf+Mld+x0lCfDwbVjYb1oH07YSyr2Wljm+
BtMEMKOyMnerG1O1D6muH9gJyeoA4FLXwLPl25R61n0QtsaNmIPknnOxfQPDa/oAybmvzG0YP9dj
HYJKAozzrZcmTLMQAtoRaRc+VcngXZvJmH8wpArv0jYGOFmMJD/6zvU+GmwVait7aX8tp6TkNttn
1RWs4/iXpYH2GII0vxUxWHiv1tFxQlnpviht61PBqgVxH2SAVnoKX9QnIU06XTA/CqOpD4WjhTdp
WGibLhrES5Po+rwpTMN0fbNNynQnjXx+5p1WfXZJRd1QEz6m7b1p+DHPVfXkQQXYhqoL9lmkRx9H
kcTcD1JKlltEQaCyFaq9SiJHHza5cmEI2LprjdumyL2DU3lkifoQFjFZUS/mRR+4vkFN+LUrc+4I
HTVBuxoBWRzBHYXpqmvyGUDfc63cQ9xASWua04rkRJHctVETPKoZfbPOm/SvptbUV0MxBtdOl+u3
fTpIfzZtAHiIrdxWR5SiYwbgvkNqe1OHjpJDNviGbXs6yKEHpoIQwy7nkfdJisTmxxojeIOi3LXQ
Va/qqLLQGBlYA5Rc7LvYM+sfBSCGn5yWM5DFqvhgtaozNh1Dzs1gqJ+QGgmey6ZOr0srHJBGgGV3
qNsQRQ/e3+kNKQ8PiFKvcUi2VFQ48sI89DZj0tq3opHp0ziRVOqpwYTbSbb994QXTw2ucEaqr7B0
84ORltoPDlhj2Ght43JJ6vtJ7QEKcYHUqTaTxpIOEK++a6rvVj5E32ZA6x/qvk8fI6ftDwDx5F96
3sCfzsd5gA4cWdHbzBH7JqmXcAFNhui+aM3q2o4C9aKbsgQgORXjp2yokQo0mlyfGJRW/zHbkNBu
wjZrAIirqkc9pxTZQwcv2tl6lWn/TNJIIjcxBnq+FWkCuDuq0qbZdkPQvnWjmCd4+Wla7VhWJiQP
K76rNMtVwI4QOXDsQLh7jlin3WgJ4dp0unvbixb6mir5z05B3PwI/qp4QhhJfiaV2Tq8Co1Ovyqs
3iHpOFLI3tXVrFHyd5qPJNMKkKuWuKImBdqMd6K45yJlP2vV1MH/zgER8791yS0lbPlYJLV+6HTB
A9OJYtuH6uNJasi2d92RHdrWUMq+txSLXwanRsix71BRFAGI8002a9VfHuAGXq/2GEEe8dDMczvy
5CZ1RF4ESgWxXwwq/wXYVfsBlGQSO7t2m6MaB4MsO0W9pYbPQVlElxZQXKnB2U6q2exhNs/xtaXT
2MYaQMArIep6n9gN61rmqQEMm98KgbWaZ3/q9OJh6Jz401AA6+47s37Sy0pQjDG+5Hqt3RdK5Z+K
2IXRllLjR6w/ZkXPHYRWr47i48vYnuGy2tkthIvC2iBwEH0WbjaWvsjjkEuv0ONb6U2yQNlAb2/a
sgLOQZHMeoV7XPoSCN/rcY6jTRo15Kw9sFpkQhMyOXboZl+augKHXkYJbAwTwGnNcpji3L6VFeHc
8+9I4of9XaqM4ttU4hrRtK1zSKtK3XJCgQrsGv2Zfa7350nwis3zfnqmq4RPWwzBC2k8+74MBcJC
VICMR3pq8QutqbozAqiP5Fg1EL0qIhfY65Pxy05TMNMhOzipKuiNN4FjjHKjiT5/lRppSK/jFQE/
2r62MgeGtG7L8rbrrfY2birtsdblPO/qsAhuRGjHn2wwFk+DTeIUPnz3I8tt7arVsgBkTp7GpIZS
1mTaSzQt4qjvIDWRyd5zLQIz6aSu+d2Z++4+HUJ0cwYjQg3BnhFvIr0U8MBDGIwyVDDH414DCdZu
lNHfdiDvj5oG0vks0yQhgScbWBq6C/xO5yyfyRxH8XNbIyi18aCspZux1geIMloef5SpnI9I2ak5
zDbpzG0UAD8FARtBvS+hGXQG1dEuP5Z0JWfTU54NcEUHdzKSzRTINkRxwRwpeag0nbeFaY7XZQTD
YgNFQ3zrwjy7K1rtS02K+hXSBRo0/FdAn3b8o7L65iYYZ6g0s4xnMD929FRV3HCSUALdsgbbNwcj
OZT6bP0ay1T8TDpbvbLXwusIhxFJrmxiqkPde2knHZavQWEZgQFyYcdbJspLSKz0+zCR9i+Qb/3H
etayj3OR9vN2Nt32ymjC0rqS4/TAC5+7tJXdUGJHkKLiTaHi8qiriDrDwSxQh+rdyTXZ0/vJr7si
+1gYVXrn9G2MnI7DDc/xkIgJbQuQlpmRjQSA1vukZMyUpJgy7hOkXGCyqpwagQQFHkCMzDbATkgM
UX61WcPRfBfbEMkUpk0flZYHgHW9vOTOkeY3iRG3JK2KiX04zMmTqkAl/F/NMd3Y5B93oVPlj0LO
zj249uFr3bvmts/Mut807uAi2pXm9Waow/FJj438Wcah9yI0a3wEjGB/n4dJfenLtuDWFIWH2G2r
H2PntntP9tkXhY7WAYQxuRnVqflO9U6/G2U5XJM9aY4KJxYZGrbrT00+ZuMOyEzyWou8eBzIrSPD
1WXpp8wq869k0Zqt5rJjOwod0mlou30qNBLTVWRbjzxZj8JHUMEOvcor+HjK627AUXdPc6JQXwmz
prlB7DC8DwpFcdE0zbdCdw2krNrsppqt8pCqhvuG0VR3tesFO5jQ9ccpqRzwd7nDFVjV+k3hxBm3
XyM/dF08oJJEVf+ugv9GDLbFbVHnLlsHiid7VzOyr5FCnK7Jcs+XlpW/knk/Kr1RQLlOrWK4J4+D
9JYhapIgtreDGz4fHA1qJIjh3iLjWBTpvtDAJ9T2kF2FSJ8c6HNxM5Tdsd5bA4JO24LbSDdBsFHk
S/esX+8T+0vP1bwK549JnWnPlTJCn/ytPHiDyMqN1eoQf8xKbqvjM4aETsg/b8PxnlTPcPA6d34G
E5PtHTcwXnhqDA/1lKpnxFahslqT4WxKN3BfEITx3iJUbH7ZaBh/8o6/glxKl21zAzgcB9ZImglu
y0EKKziMsfTeADJMN2Mxoz5A1W6XAiNFilhG18kgy+s6Tcsde09yYJcYPgRd0F2X+hExWIRped3r
NTJj2WBz54i5mF25oQHXGHWrDx2pDnIE0/RCBhPUdzdPFB047sUdT7xUchWNQgBwFVw4S4j5a9xZ
lHzU7Ho3hZ2MyKxOGQIl7hh/5rpLllJW43UMBAZilSjpcmsN4jmoatiQQRKQu6kkwjmDBpIC+KDu
R11N+ap1u0eo9I6NGOek3yItk/4qDbN/QRalvx7FFDzUHoBbxiXLDwhfWbw0bfungVQgGYNAFq9i
dLlSduwrqI5mwCq4uG1ig4czZMfaesk7qNJWDeJhF5lSPYT1aHyTcN32BnyEBuHmVgcWF4O4bm3Q
h/CjtgQMRLUOZEOMfp7TMeZmQuoxg6UILS24pfLLq6jSAJKzR3fRoyVj7dqSqXZvReJr1ea9Qymb
tAQds9NneM8NimLh9FwE8YvQE7HtZYh6L3WIa8FFdS+HKEV2JhtfYzhbV9ac2zunjMOtRGHguzhK
welzl755SUWpq0by5HNvoYSy8bJkuCIH0mzn2CE1psUa8BHdtG4RfbO+x0gUHkor0G497j9bL0EJ
aY7y6aUp+vZAKGS7hHz2kRXdNb/SNJsopoXyZa6N+bqfWJ3Cqr093E33Sk+K/GFOimlb5xQkpr5x
dB4FHfAK0h/uVaakhgg2GThF1XvD8QQu3XOVD6VUg3qQDi9NP1Y3Tjs3t3Fk8qol4Rh4m9ScxK85
spKHvJzhG4VRvCXgYr/XOptll3TqQc8r86Hw6hitANvVXvtgato9sijt53aSSA5nGQnq/+uSbEwS
kUHU6AcJR+2Yzh5lkH1JOz28Ii/MFbqA7v7gBRyBdo2O1NZlZX0yxFQ/WTISH2wNxuQ/stb/K03W
/wfI4f9/gqx/vbc3/0043jipPP+btP/fEMLjv/8HQeg5uM+QaSYLSLFbt46oxOHnUWPexnWPtelh
SoO4wd9y8f/nXwhC0/kP3XENCxVWF3CoPBo8Nf+IzP8NO8SiF5YKaZGjcfL/BkL4uwCrJmiCRswj
QvE9chCdXoNcpTEcmkgvfBFF1a2eNbzDZHpOWP53QOC/m8At4X0TYVdTrrac8SC6mDQOb3OE5ML8
DOJwrQMLmCGCoFHcGelwaEXRPpldLr8kVqbdQoobz+jKrzQhj9rt79CVnNOAyGwoczV8xvsUxuvk
T6mNwraVzP3n08jJlVGSCwH4qWmaeWozGonKFtFpMnDjNrT06lwv1ho42gy860WlCtfRbXM6DOhP
UgTvUdSIIyg5/wT9PxZlf4B+rn1/IeHribgHhzo6+1ZSj9vM8zSBGrRH3JH+W9v4D5//3Q3hv1eR
XEBcE0dLp2EEHKmaIgtvwNhLg+etar72ah7RFDMGQBStAcJqe7rFtWk/dvTdgHn5nLodanH7XPVG
8iAyHfYDVTPaNaEhquvTzayNGxvG+2YaW2dpkV/cR1MFIAXxJMgE0SzKfwSyV+dlbeAWEU4qSK8S
b7L3Hbn5O9tDCv25RUFg+jC5bTHCpZ05QfOprp4v69Ai3ql9Vr1zbLDPPGe8KSOuaAjld1G8P93A
cUX926ji30thEfJuPA86pBW5d5HTT14DTlUgDhQLSJsqs3bJ7lqNzMaX0839jVj+Q3vWIv4rJ29S
2Uxy3/FKq5EWJAuag9DtJy/ToCnaY7KbrGHkSjk5RxKb7iJ4rIH/yj+c/gkrPbYWm0MWTnmfyUHu
B1eQb1Dlr6ifrmsdSUYoqXenG1lZiNZigygJVh7gULF5tjufQ5gze1CP2ZlNdK0Li+0hg4ZuI4Ep
wSzE8U+9bJBXbSwHhJq0j++NYro63Y3V6VrsFKU2yKqOJADaEFpWMNqfuGw6PKGP6rkeXMEu7Ljn
212/Efnwmrb97nTLawN4/Pu7DUPBZYIqVMt9W2rzvFcGukI7GP/Ami5rYLFViDE03AnE0h7GEwD5
NEWCdTvC2A4ubGCxV4hk0oqSDJRfIKpmP7Yl7+kXR7P08MyeurIZWYu9oXH1DriUJICcALZwHKGV
rPUR0GuEucCCDxghRAl058sGbLFTeGUK94kHFSVshNuvBgV4AEROXvb+6QZWzghzsTUgOhW4Q6U5
ftt2yM0U+GLoyGEYGRjWuB3Ond1rzSzivy57RJDH3PUrQW00VVP0UIPyeUTILHq4rCeL6EfF3gVt
LT1faGO8JzvI08wbXA6LVLrpeNmELHX+IzesUtepXF9l1nSt5bP+4IWGyi67g/xtM/AuAssgnnRG
yPY7p4ZBpiej9cWey+rMwbM2DYsA73qndFzdtv2/S9SIj6DF6E2INsdGV104Qubvm0iHZsCE5Jfr
Ww3vxD3oE+iYjT6Ryr1sohcxnnqarL3xOAU1MkGUrDqAZLFbde1NqmVFfeFYLSLdEZPZGNqICuWU
z3eCiuA9MEDzbupldtmV0FxEd+7x2E26kOCzQBPuZGgP1ZNqlJbemjX0jptWizznCT8u0KCnB+84
03+4CohFvDsTQ6brEgEwxTT5wMmMFsxqBk3wdAMrx6RYRDqcwtoGoOv4ILBNkmiCytCu8ig9w+gU
IETJ+oDqON3Yym4sFjE/hUmo5wNrDaojVjV612nDh0yIvt9hTRMb96nsHf2Da7TG+OV0k8eB+tMA
Lq8BYxg4KPJAGfVEZFBVsebmr0Ygo73XZlXaTyl5DFKRIovaD6SMKvF5sjxTPp1ufm3+jpH9boOY
4B4BItYCP3dwRYqsTKA+7VRnjs+1q4dYbBCQBsa4FrXnA2dUJayCoG/3bpiACQxBDIVvlCmH/GDN
biHvR3IBxZ3g6Z98dlNBwu+yPi52ELdIZFUOGFRVCOObW3v2fiKxNNRnNqi1FbrYPzIFE3IaE8e3
zHjw0fFHEtrNimfNLWd/zIPuzLtlbaoWGwhoQdtNktDyQ31OviYuSjUonYVntqe1ry/2jtoMCxSg
HPLu2aAn1KPcfIYMoKhYnZ6FldgyFjtFE9eTFKNy/XYaAnFtOa0Qn+rKtKZDEXeIxgu858K/KuQY
xZmZWTmejMXeYQ5FxjpStm+7AZjQGXfKCtRFWP/sAQFWZ5bXWiuLTWNGIaymXubsozBL93abR7ui
AsASGQDITo/dyuQYi00C7JBOBR3x8KaDvCdiGzxyhQnXZV9f7AF44UbayAHhJyIGX0B2dBdMpbhs
YRmLLYBXVOka0L980aDZokfGW4EiyIUDY/6+fYEALKwxC7FJcrT5CUcwYe6wRLHOXc/XBn4R21GC
boQJaNzXgty71pALACzbWBcOzSKiqQzIqk35ehsI1FFyTrNJh114elrXNt+///5ub3cLMbu9w7wa
abMzh+5gavje5OFny0tfRhd9q9QGwj9uRe5cn25zJciPPl3vj5NE15Q+BA2TXQH7pQqxCTvwh5mF
I06Aog2UvexMUythtzSIRJw5mmdDG/xBkyjcYWdwZbVpVfjINthnhnBl+vVFaJsUX4skDQYf0o96
9toy2RtWmZ55YRy3oT8c/UcG/fvBags2vwHwj29YIE4IwK8axjtDZUGRsYLPTUnZzIM7dNnUHMfx
3Wow2jwL3Dnp/EZCWoJtK3fhjOtP1eWo8yiImWN2pmNrw7YIeU78AMCH2fp1mQTGFlwi0prRmEa7
011Zm/pF1MsACKI2k39yyV7ctLZtHZFhQE+LtDhzWq11YRH4SwGBwMB85EMFHOHnZV1YhH6KaGUd
9mLcj2GHKNc0oziHdgd06AvTz0uXXPiwKf69QY9AFxqnZgP5sfa8c0atf770YHz3+2oyq8QSAZyu
fVVoX8IRYkffeA9Vk9y0FVrwpwfpz5OAUvbvjaBJrTSg9v/qgiUg6CGicK4La19fBrd0A8hkRr/3
Bo+K7vHrzeUDtAjuVAdGmjV8vZ5hgclqegwr+75zYT3YNuDry0ZoEdSRJd1SB4q/Hy2B3nnh7gNg
jhcO/3Hg3u0Y6ZhnQFH5uItKAUaAeAeHgx3dnP7pfz4qhLcI4rEl45VNKT9d4JfnqZexhQXeWPNV
X1lvFJXTM2O01tAilPOowpHK1Ls9lQokDvX7JK0f5Zh8R2vnYMf5mWzxynErvEVIN6gOALUdgPPH
2PEF4wc39dCAqLd2qh1CpcNqtZ7yWOL0Yl3YtcWlHW17ZSLp2e6Bs3B/QPQygVnWoBGKWP0LZL+L
bojCXUR73XhjwiW9AxaJloid4JDRKeGc6cWft3NML39fZ46ZaEADgGeVlmZfhZqNzNncOA/shdmZ
xbYS6+4i1sfOEgXY6Q5ytMKPS8NqI8NXN3Kc3UWr2V2Eu6hHL++qsPclMHYYzxJaY44qAuvZAIvm
SQwH3dw/3dhabxZRjwSnUOWYdz6I1uwGOJyBgH8y7U9/fW06FmHfKYgvCId2fuuZiKeMtyNK6ZvC
1c4M1dr3l4HfTEk+TVrrx5F2z677xcSMDHbk0+mfv3IyuYtw9+I4d4zCaX1KnzmygEddzzJ67l24
LymUi9OtrHViEeyxSKHCap62t0DfQIXdBfGzmeQXTsEirvl6CSKar9fYW1Qw5U0tu62M6sz9bOXH
O4twZt9V7oyU3N4RSIda91KiCVlNZ2Jt7euLcC7SBk8CLFB8Fcu7WoHQJk/30Nrj20VD7yxiGbjI
UDU8X/ZCxRDMg5d4Mt6EzG9Pf34luJxFJFcI9xl9gBEXp9/OHr1db01nDtS1I8I5Dtm7E9WNh1Dj
Yjb5VjDrvjlSoE+xUIFfhLlNWCbIkAcKuTrVlncjJlUYnKr8zIpdiYu/5anetd2HsotSvuxnXMpB
rmbQNgZPQO/EJLxys+7Mu2ytnUV4d+jB6hmsXh/ExkOapwjLC/paCbh5tffr9CStNbII8sCNawdi
a+cPPRhzQ80PeV6hpS6qxwzY2OlG1lbCIsa9wrbw3Mlb3zWSn9D64hu2eefx9MfXomQR4gItIYzY
YvbwfrgHH/1gzv1t1Y3PF33+iK16v9JA53oALtPO1xXWF6Is98FQfs1q97Kfby+C3ELbZsBEqPNd
bXhM4ZdDobwxhHVmD1mZX3sR4+WAQSVsgZYLh/YEhBV7MnfkfY8nRKPD4T09SMev/c8HuLCPrb8L
CcNAbX3WBNssY9/mFoqM5SvUhF1Y1/edqM/cDFemeilGp0U89BRqrH7acY0O5j1iwFdBHu1P92Jl
mWI9/lsvrAqz1ZHS0r6c+wP637eWPDMLaz98EcoV5Ckb5bLON432usIPDKoJ74Dusp12CbWLs3ZE
14EfLsoXJBCgy/28bEQWgZt5iapmsO57o3S/Qey5Tz3ncNmnF2Hb1X06ToPd+oi9Gx8BqAkEuMxm
d/rrKwtyCaxzAUrCqfBa3wge0sjyAb7dugJNDV1/EkBWL2tlEbuhaEOtsnRtz378NCPXq+n2t7qZ
iw1SE+CZs8sWplwEMaseI0Kdm5ich2pLjbXeQiYbzuzOxtpgLaLXbcDnWhLR2PHK9cfr6LNlYTqz
gRuNDvsDrhUwzHfZk3oNyt25/OZKRCxBd1EY1VYdTa0f1eEdvq9fZQjXpNSC76enZu37i1hG7Cuc
piJo9kZUHWIqSzsc2J7jyJ3OzP1aA4uQVl2nU9SmATeTj25VfAcsgwSOd9mxIMXve5FnoVIMF6QB
+20+jiL9nonsrnHkmc+vbHVyEdhwhxyYT0bre4Np3dulbICgjvaZ6Fs5dOQitiPsFDPePdrenLt2
k3cdFJVyi+jcqxGbzWUTsMTOjV5nDanHBuIIfYi3OjqgGF27as52VV025257K/O8BMhVQ24F1CRb
P7Sqb9rQv0EVQYYte7ponS6hcT00UWWbDFWBa9AuOx7JWsZN3+zm9sxsrPVgEd4KnRdqLiPvOBF9
ULPzNYmHu6BwX0/3YGUpWcdm3539Se7olhOZjT/V5p1KtHgfWwjFnP742m8/Nvru412owKd3PU9c
Oe0sXV2jh4uy93wG/bj225dBLLViCs288YWQYiuU+dUbYS9e9tsXITxFkCOgQjS+NfW3ESqC5VA+
YJNwJoRXgmwJeBMUl0H84/SeDsFz5No30Gk+lvz8bR0gT3O6D2uNLCK5lEMBHYxGai9GxMOrDq4b
frHL/IeGT/TpNo4Ehj/dHpdQtw6n2jQyBuXbRunnDZBrCXtkY+XyB3RKuOKBh4dchEiPnm4HiAS7
WK9eLK3FojPQzz1SVpaauTjMhyNlCg9YpisSD00rnzXL+dh45qfTvVz7/OIMbwezQaKrbPxAOxo8
yrsRsWLUuc9cjVfO8CX8DdOn1E4yS/lDG5ONGCFSBs1TiBYXMhrxXSPVmd1kJWSWQLh4toJGjfCv
vKjaYltwn7sX3pLNRbAPmhJoRjjKj/Ieeyzl2MldjR7DZkiQbDtz21mbh0XIy7QYi7SUDNTUwt1s
d1lkvWlV+vH0NK8NzyLoR+DHmU3ugR2lbw75pLdb0MHm7vTX13784tgORSS5ywjlZ5bxNiTJM+wb
ZLWqM2t07ccvoj3C2yhV+tFCR8Q4SZE8Q7I3pHCfnvn9K9vJEuQGTTd04QIqfx61pzgXH7O6ehyL
0h+Lbn/REC1hblksazICNNEEPWza8K5Em6eNz5UzV2ZgCWzL3CnIMdVQPmpHf+m9y53fFe2TgVDO
mTNprYXj2L078oTTI3Aes0C7YWpwTcOKtsZQGKbFmZfXWgPHv79rIEdOtB2biC5YIbo0tngIIv0h
Ut6Py2bguLrefb9VVtdZHjNw5KD2E4LqUeG7gbhwDS0C2BvCo5lOqPwijT+B8X+uFU4hGMNWyPKd
7sHaMl0EMdAKpXPnVr5OBVamGc92TH3c/MOA/e3pJtYmYRHJZHTbwB60Gg8T9w0q94cJwAXGJp8v
+/wikoMRJWAcoTlSGauNhwv9JpSouKCQetk+ukShtWZSY+Pr1X7qja9oJzwpkT51mvd6ugPHxfKH
jNIScabrPA4LqWMB7mYIPCMnQ6SNZf5y+vMLf4P/YvpgrPv7Ik0SD4JdMvHz6+p1dvJH5dZ3sdZ8
N2sUN/TSfoXI3SEQZcoNqjf48HotBqd1cmH/FlHeo/AQ5K5Z+7On8AprrHvcis8BsdcG77jo3kVg
pxVuKUcczEM5RzhSonNeVj9dr0/P5LPWGjj+/V0D1gQvHqxC7U9V01ZHNW9UyoPAqs+VztYaWAT5
lHadC+u58qmo6OEuHZ2q23SeM6jLQvzvdfGuBwbaMBaOB6j6BcMPMpcfRrtttrWR3OtKr65Or7KV
IDcWQe44qNPrvV75Zqpe5dEaQ7cbRPV415/pxloLizhHfdqYGrMgsTXPxc9+HqcbfFPTb+k0Fufw
LyttLKFoY6xsNYwMFUI46Obaalel4nnMjDNFtJW5XuLPMlGir+V0lQ+PtDpMjd5cDVkZnTnt1r6+
CPTe7M3pqJDHRMv5TS+D8ABdGS2001O89vlFHOPDWkkxMcVYidXNldO5uC7LoMTa83QDK2eRvohl
atJpWVR95btOkfgNKU2l3NeyKL7J0LrwXqkfe/cuGpwUNUq7VSwjq32Jw+YJ19Y3lGD9031YG6RF
NIcBmi8Zrsu+U3hfixI9nghpoDMDtPZx8ftvRzvBcbUur+BqaOqrhhANXtF5f+HyWYRw1SKigRFN
6Qc6iiWkZnB3su39ZeOyiF41ITtbZXzcxZ92EyKsmRZnoYPHAtX/PEGNJbAMKXlAsaiH+Ekyxdpr
6MxGnaPeowLzGQ0TU90if2fr2y5w3OmxcQKnusaN1q62htVJ97rDxMVIt5YXDDhWhJU57IZhStS3
0UUyEx1fw+CgRAMG9/ghCNVNOEJLxOoVKeRHs0mpvHqmsPuvaAGl8YsXlLJFZLhx3F1c2/p0NYye
Ee9taTbFl9GxrOARy1Mt+a6HNs6kWeHgvlClbZ3f26QIDBwREweNeRPlrP1QqXHaoS3jIYE+5gJl
zAmJ6CujMKfuQBp2Rsfb63OkTp3K1q+HIki86xJDpeAZH5XIuNXrQA9IMuBUXVw0ncYSZZePVscv
NzERpqy+KQdkz9ypvOi+ZXiLfQwc68T1MKv8zE6+9mPx4Bkh6l/xRRdGw1vsYz0lpDET/HbZBewy
2LWUno8+ze70Sv/zGcKs/B6kKJ9jFo4Yrw8ActwEmoeo15j8QIHizCGy1sBiB1N6iDAMdUhSKwk4
ErYwc9C+2on6eFkHFltYAu+8LxydaNJ1nDFJ/V9BwowPJbrCF201Bqobv23CkR3rXSHsxnco81zP
iHfw+lPW8+kOHNfJn7aDxUaGSw/SjFXPXjOqZAtcOrnlyjvv61GJazxw6w+doZ9JRq1NxmJfq4u4
hYrlMVhw5TcyrT+pojaO0j5nOrPSwBJGp8cKMRT0OH3V1kBukPgrrwWQ7C/kR87KTqw14v4+H0YR
G7NmsmbRUJfjPsKz5WfVReMPR6NLZwLjuD7/MC1LPF2b10OgRS3TYmW/QKzfSHREz2wZf746GEso
HdbMqq8np+SlXNofiyrvPqezVmKPMQ1fptIsf120tNzjAL67PfSyRv6xo7qa1d6MknAYI+IN+lB8
qNPZrBFO13BDG4mXb6cbXBu049/fNThURWboY8h1xS2/dmU3+HEcX3biI43z+8crZwiSOeRQNqdW
bb3OsDn3B/2iq5CxBNUNOhIIMibjVRz92HGcTm/btNE/XTYwiyBvEpTKgrJkFy865yYqTP0rj9zp
TFivDfsirJ0R2fu84SqKUHV23RVuQj29PQf8XFmtSyydMLPOi48HnJu7N1h+3HOJ+2rG06euxYHz
ovFxliGtjLEbeRz72lSYP1H/nX/OeZe3ZwJuZYCWgDop0AVGc41Xq+302nXqFcZWD4ZBnsF5rMDe
jCWkDgp6ENgY0/ogttr0EYuAyd3iUiKQ+W9K7WPY5Pea6/T4S7ScJzeuPanpJtKkLC9bA0vgnXJM
7o4Jt8oBE1t3i344OcQ8Kqrs6rIpWsS2rZszjxE2rcBUSf4hHRuXJMmIUfXusgYW8T3rnYIALwrf
NI2Ya8iQDBYpHqv3ziyylXPDEb9vIHYz56oQNNCE8eemTQ/R3L3ho/nXZb9/EeNZm0+t1yHij+4S
fnuh+Wtu5bnfvraCFyEe1ujbNSlWQD1Cv5lIb4RoztzQVuJ7CaTDN1EPB3SB/HkAToyEhV9E4glL
uDstFK8Xjc0STNdGmQoNyIu+J10TqYl+QJJFFWfCe2Vil1i6wYl5djO3fjyV84dQR6B7br3ko+VG
4szqX2viOHjvTrYmsYrSKgwMuvLw3unn28AWiDueqy2sTO8SQBeOVDhtVTI+iWYdzCCKD1mF9/Hp
0V/78cdW3/34IbVjt0/N3LdKXFoma8a3K7H6Q+R0xWXSWYa9iF7LG5FcKHRsBWWRAIVyD4EhXupp
vnAFLYJXVUUYBh7+ixhrDR/c1tN3nEPi8bIRWsTu0Qm0HwxO/8SMoG570pLzdYQO57TDr750fp1u
Zm2aF1GMTFXg2mbIJm1rGsrGhYene6rpXnnZTC/hdbkWo9fuxbkvsu45K41d1+rPuH/vT//+vxOk
f7gVLyXrEKVpXV3RAZnhNaV5B6PoH2sr3+tRucXZ46qU1n9ydm7NcfJKF/5FVCEkTrec5mB7fErs
JDeqOLFBIMRJAsGv/5b3d/Pu2e/YVb5LpZJhBlCr1b16PTcr5W8uYH+Y4v7kuhde4HOdnaojkMmg
pcynjZI9bXRZzKDYPqrKV19b4P7ZApdCwQvem+ROGN7DzlnIXd9SfwfMV/TFh/P+6/6xDGEt37qg
tMjdvMk/3SCvPAdq35VvnxT/L92ls2UO8J5azYovjqQfDDnM//e/RAgv2E3GIEV8/ApcusjZOoch
FVhuepS7bQxffAmEQVU99vX6SSZ1YYWcy+sYrO0rH4O8GEfvwBAZB1p9C43+TMlw4bB9Lq8T3qQU
cA54BBRgK2b6AQhb/aNeaJfLxgkSDo7kJ2/U+5vzb2vlbLF3Xm3sNuKnkJHc1MIVcD8fMShJ4EcG
e6XPDpMX7ti53C4OtnD1J6T8ZNFkzYSB9jWJAm+YPhl3uPDEz4V20bzABLiu8DuqYM1IQ9kt0HYj
7HVJ/7Wnfi62A5IQnYZlcLKSlLY71nBOPnle7382sUHf4/i/PAt2trphpe7ZAMTYnYMphxZTvPDb
hxcMvFsxqEL8uahs300Z+u9us6tHHmGarY6q7pn4mDnswdxN25A5D2FpI7S6VigDdR5WsSN/9J1H
lmLpl2pIjV/bP7QF/XTua31cYc2POUmzJPEWV6AZuK1g27eKYEDsfuTVtt4CcWPKU91XzpbR1qmm
G9pRgJSpx7v5k8T00gN8//t/xB1/Cwbv3UwgLznaaHPcAB0e1O1+YW79/KWowM5CTwU43LwBHbLT
tf80cTfD+3ffOOsXX8GzoIPD7No6YOXt6AaHeOmxw7DpH/Hw2eHpQlhgZ8kFTJDacptsg3KFkh7m
h9YRbvUrtBjZ1gIpfwyJqUEViZ36a2oJcq4SJEPsB2z2G9SknSBnzX+83NsiCNBU1xiR+mRPuBCE
2FkQqlDaI3SkzW7oSwGHVpBU0RY79koVwTJ91rS98IadCwWJWwrTjKbZBdKIR2jW2S2GB+1vWxPn
kyLspUucVQhcHoel1w9NPlnaBNkqrY7eJtZveg/GKfc+iUQX7hd9f0P+sVaglSjNHMBzqBTojhTG
t2BU1BgYEO0WeWk0f9rAulQzOFcGlgDUtnyUzc5t33j0AzLpXG/0ra9pZsf+0JAohwboBCLXJ7fw
QuPpXCHo2B4UaeADdpty9mCWZnBASlztptugE0vaHDy2woIV9KWYcK4afIcqRUCPxaAmDKE+xMCV
F10UQ4oQlLN0P3nBL70XZ6HBx2cHAt44me0MYJudYOlgOnUnkWFnH/+QCzssPYsO8LAbhFjRQgtD
XxeBIGUqHPezg9OlTz87eswCBVMK3uAuWGlUgP4g0lqWb1/76mfLH8RqImUoeUZmcXQ5TVgXfHLj
L3zvc8ngu0/shOkdnm0bw8gUMnIy7D7+1hee6blUcIV/o5jg7Zs1AnjnSu/j4W6sv7YbngsFoaN0
Q7wyPANpDSwkYeoCFPqHUtbF1779e2j5RwjhfginXurEmTWweI5UPyXUcf1cOtXrx1e4FDq89xv3
j0vA93gExscBE0qNr54YfmA+8QQjC9B8acGd4NbO1ZxgiucVLPX044teiIznRndlEJbODD/3Hdh7
spg7bo8EjIlkArM4RSMm+lqU8s4WtLNatJDaUcBflYLtzW44KNoLXXKfUszo99d470CmM1/zJyXe
2eq2tTuYiXZxhnqUsxTqfXIFDp/R9rXo4Z2t7wpS3UEyFaMRHlyXs1+s/vDz40dyaQmere61shZc
OCR2Ur8TyYxCKJf+w8cffmG3ONcRzpiQ2Lqy4xmA0U98CVNn/hFNv1rUKqjyHsDMSAUoQB9f7MIv
OVcVbvAIm2bdC1SvSxcgqNW8Ac4Yf6a7uxBQzkWFMeTeLGx84HRYtwHxRaqhcDryZma+OV/8CWfL
3gSKq3CgMWbOt8Q296T7TOd1QRMJnsR/L3cWbAT2eGW1I6tD56u2AeTyN1BxEIlAPzEeq9WHqteB
gTwMljdQiu8XPXZDHmIwV/+utmVkO40Effxar+Hc8M46A4Enj34/ro26PDSzakVRhxLw26+9Dmcx
QAmhg4hUYWbizfGPUaNWW8C7HlPqH1/gQsJ/rjIcdWNAm+5NbjrYkDZ8vhO8PTV8fPXdpTDDZyOc
F4LmudAQKSPwnrTFdfoaOFY08pu6VMlknH3Lwk+E6ZcuchYG+hBcKK5xkdksTeK05OQB+Ldu5Dkm
05+Pb9iFa5xrDVll4IljMAxQe1uh1HY3lfOPMPBfUUx5+fgSF2LAudwQiL3IdSnX+exVLQDNDnyE
LHOLr336WWJfRmvjMgdk3A4DuknXjOVJhlQ/ffzpFwLMudEdQ6mNkmDQuXYnBaw7hyYN3MC0ithn
Y1CXbs9ZEBDjQjr0pnXO4XrwvRcjfNQCUIc/ybnez1H/UiE5VxpufrUM2sywtx7xgpoJTADXB+85
2que7VUZPVfhZ8ODl37K2fLG+DcFNM+fchGTtvBdpVLUdz9zhbywtl3vv6MlXYAElY2e8qErc5/4
J0YhtY6n4c0QzKvV69+Pn/ml65xt7GYZYNMXrlPOiXwQQXnXhtWV7IdbNq2P7wNBn2wsl65ztrz9
xgQO0HtTvhByO6KFjDbUgwRiLAkVz1bxmTjo35+Ke65LdLa+HbikcPfCLFMWY54vRZD/zOnu31eI
e67B2zB6wsU8TnnYey9CsntYXbyB+/lJ1njpy7/fvH9kxFVbtV3XMyDM4ioEdpNBu7/xLv/4Uf97
9HPPRXiSNNBcdjieddyYKl9HAMWyyrSiLdbAk2PBxh4s0Y8v9u+Jl3suyeMz5YzU+ClyGXPR+cBr
sxvUDH9g1y+ijr9FM7iPgCJ+7XLvd/Qfd66veKh1gMuBs31cB30dU/dKra++/yuCTC9tqmgfQVr3
8dUu3cmzpd/UCDQRcEp51Nsx0fWMDWsEVzLS3t3U8k9a2pdetrMQEMP7Qbe+P+ZzY+airSLQlJ1Q
XpcreMgf/5B/X5XuuRfe2tIg2EY8IYLaQIKBhT8bAzuvrG6XYH4hQ/eZR+GlC50tf0Ds2Nah8pXH
MUCLjdMfgbGrMTVU3oZavqlh/uRAf+HRnGv3VLiGGmzHPhcNeH4988uk3oD/GwHmTUbrfrKWLqzU
cy88zpgcSR3gMnqoUlk2IGO3tUk/fiz/yUH/dx9zz3V7hqwbN2OJSgo0xmGD7udKi6bslhQ2zddA
zr7fQ/vsM3vAePMpFgy4eGnGhAx+oX3rfu39ONf4cYpLGajI82rQbwGNBEwF+8dyIDcgEMKX5GtT
/u65xg8tDDQK1jgumOMn8ez86aT69vG9/PeUADj2/44MDfEIbyhopUNg2pQNi0rixed7PrXmat5K
8wQFubdrWl4VH1/x0rtxFh2IhPZxg5dgsXEr/XQiRHdXAZEq+iQwXLrAWWDop8jg7NLHRVRFOQjs
iXS/lmACE/vfdwuGgoNePXz07Hk74BqzOJyyr92WsxAARI/gVTjgtrxbgEUlRpXawXzNnNI91/fB
jgdDJWvHMovpAV8114Dh3rlB+MmKvHDLz6V9rg/hGG1blsGvo7C+d8uUuP/4vvynPPAvi/1/dH1w
0apGqhjs6KNXTy7+XxAEzNFwHj900/yDLvVP04+nYNzWnQUnez8o3Tw0ME/KTVu5iV27LiHSzKmk
7J7GgZfUcfOZi+WFiHquClQ9GWppuhCtFlX/kINEn3AjGxTLZDgyGIw8fnwfLl3nfRv8xxYOEmrP
ooUHRds70x5jvqt69QwmefZluy3VjUYm9Fkxwvt/B+R/u+vvT/oflwtXj6sZDOG8muyibApYovT6
vPMxaAVAsfQJ3tJqwChfWo1eHLKENtuKU4XbM+5Bm6gHsE062QdVW/SkrBu44g58IvtJimD4RekC
qSYO/bVuknUsl3HBjImg5CquQA07zRNfSHCw8IEYoBP0l15+Zxg26r51RI02mT0wrOBf5MIdFo6V
QCKnM9GD7Yt160lYZuswLwAHsrjDwYOLzklsGNVH2lCdQh/Qf/dBzkyk3MafAEuzN0AjMPEdboMT
XsEnvQXLG0ffLYmVJd0R9mTVsQd++GZVscZo6iosDoFt3DrTTvmciV9LRHrnqFTNSpOE3SiOkGQF
u0UxuTNuNd5604ruYiOgxd/AWwc6pKXwDe7CtS1Q7QXZubZLWfjOxhLBxEFW8fajwmDAsyJjGtmy
kIE6dNHovy+xmKZSLNZmnNM2DWo3SiLjpjJgOfVicYAR1ryL1OQVkKlmTe//7cf1usLEUEpCe0OX
ofA7jCDwedmts9wNXjxk7jySVERhOrk1WpSrfKgCDyD6v950VXfLkHR2ShksrEHiu4I/L9gURTxU
u2mQR7s+wOkmVUC9W3vVdthx4QteNYkw8M5cOuxcBgbqzS+2yV3juVNqJpNM00uJPaeF/yhkprdT
Y1+s82ci9V9ANV6o84IhsJtt8E5AI4NfrNJ1cQstca9gJGagUep/zfNfnDAD+7B4j+M6HuGvlIyj
OAgPd6wfk2D9PsV9Vm3TdTQ/LWV1wj2/wRDJwbftixvPPqKDxWu8igRk+TtMswzJu4w+1RBwWNmJ
B+h+4fjFg25vYwwmW2eeTkRrlkaUd6fKK/kOgmwqUZ+NYVSI4sbmYnW4GGoua6SlqEqOeo1x56c+
W7chPuHeusmCbQ8/Av3armN/AA4+TMo+1uDWJ+PiH9tRXvOVpWFNT3MlC3eNbjw+/xzn8ntdza80
8CWcy/sMI4QNBnQXTOk61bO3lt+Mnu78De/cMNAkQtcsV7J66Tb/N1HOM4vZy7TFNzIUabcuV8a1
WeV43xcawIK7XVPXrdw8HKofERx0MCOdNZ4+SdHgxWjnP85STwkAeDkTQ8bNYxuVSCCLsocR1Oxj
2H2le1dMT01MHqmgGevHMFm7/oFu8BOO7Y3vPZMgLIDUyG3tXysvRGeJxd/nRd7ErnwoQYZZa3st
wyj3+xmwkyEDPhwdiAMN4sIh5CSrtofR+XSa4EdUTWNWVi6A4fUeDhe5MNF+IXYH+5KrslLJUJOr
odS3mBwqs050uanKA3iWqWjET6y3ZJP8tizXZ+5OGXCG6UZ+Nlt4F2JQzgnCBAK7dMWGjzhYQQOn
8Oc6jk8CXnNuNCdE3bKu2+sNtMqmzyHsvDOTU5igP5V4p0SvcrCX8gW8EDLFdTYaeVuKcW/kaxj8
8WjzhLmpnRIRpnWQNjb+0eNTGozs2RMVjrgV6N+HPgZsO/IObg/oUIlzFdgUOw++vRlGF6896hYN
sE4JmNIijcZFXk+LX4H7Hb2spC6iubujBiOI/Uxf4JyLqlv04vX9aXtHmtj5WBJ1vcaiGMGJSFpX
Le8h4xvI43dq2fYl9x5bi73Ug7IeYy0IAnI74LCC186Ly5y54R22JZjFLD5NOur3RWBcvg8rgF3j
AEMc/dTmMR1f4qh+FBVLRUnx69RfV29X9ezlnVvadJzab6v0jvBCeYwc8Q50/zWq8Z6EasSL4077
cgt0mSptN54b46lvpkanKoEIJ7zTXsQea2vjKAkXZR4VEWsG7C7ek2aUqRYYL1/5X38dx1TBqCRI
8W9N9zi3q3PHiIHPtRg6qE9rhyACtO6EufoqasKdYLR6Zi3wL6nnxx0gE5UMhyTwcRef4gVs2gTj
DPB9FzULW8zi98B3R1Sbb2ye1VMbl3DHJQzBN9tgxIYAUfVtHkyukGnEqNVXi1jXOw5TXZqvHEqk
o98F8neEdvqPKER9rhtHemJMOzee7VjKF4lkax5sqYrJmhE2vyRG4uNvpNm1jq9/Uwc68nBl4ie8
hb0yhdS7+9Gpyrz7BbC0mjd1zRcRpWvbqgMY8IvMPCtddaByMH7WcnijHoJ6nePrHgT05jVw/Mk8
kLplj7aMoWDxpCNponun/z3Zyv7m3FNPUaNdxJOeHSw6rjewAlxt3iM/eF1lP5NsmPr4BtNwP5o2
dq50CGhjrqfBx1qcndhkcooweQoVFz0y0vkF1wbPvpY6RtQ33pPwovrnxqsO60tia33U09QddEjE
47j57p+yhHUFCF2VpddzGw9vZTtRNwfCy/zEDJl9FW09Znwpm2yTih5GJ2CnRljvL/Vm1uM50m5f
Enc9CTzFXw0ETzCc0+NpBvf1D3cXze42JePdhC3srmXB8AC3D/W4tsOwZyYesVhZEKlUdwGqg9yO
7p53NjpsVUmSmbXRs8BHYTmHIzIMNm3fJyg26mPkBeFhqAeRgWP0ayRsUnljqQgeungUP9+ReF7i
oqL6RzueKSYTT95BT+Bv3Bp4FNtMztiyh5V1WIAsVtjCViZvA9tNuQPq3H21+MuPNiL2O5vc8Fun
SXtE78AvhFLLrteVKOCY7u1jP1xPiKzz72B2xqkYzVJnjdbRnpX4TusK5ds7Cj2N48i591eMo6xB
DSlwiLuIQOM4a4oNcf4+WqLqrKtXf0YTKYzp9VbNrZ8K3ck3uw3tnV9PK7zs5+pKLUv4I6RlmzpV
RVIINGkK5L3CVQZsdTgrVhHorg2Fz9ZrUKGrg8AYKZCMdsswjONJRIzYdFMjYvRqJe0f6nWwToq5
u+HF2DlyaYIsM/oxxjF7loK71c0AuHSJwWSw+F4UHK1FBmglCdPILcl8aKzw/NwqpEI8sRtAMHuL
me413zDf5STbbPs7H8rhKSE2tNOaBj48xgrY2qNPWzVuWSZhXy38TeJFXZzElZscSjhWhmY2+dr2
KGYeJFu0GfPeg49LKxfIt+IKAeJOwKysTZugwW4XR22qhJraMQWY0JnmdOidyiSM+Z6H1FjRB1HX
3i9Jy0cf/kKpLgeH42g68EdwyOY58SkPEPuWsP1mrVcqpIpRWQ6HkkPbuwWVj1SHO4Lkob9qJ3WR
jMsrqujYZwZR8EGNJRfXS934aWw3Oxbtavs1BRLadX4jNTLrjduWsbeLIz/06hTTSYpdR+ESm1dj
QLl8XBoHoxsLmXR8VN5CRgZREsyXt3T22lhcCWma8L5jgCx3Sd9pM10vs7feIMZEa+GJmsh8Ea0T
Hwez+E4GGih1H5ahWuCBhpv9s0fRMUI26c0u0HiafgfooZ7TsqEL+gKyrX+X9v3Qt4TgQuxYO6gu
EXDb2hJXeerZbZCDZLbiYIG30m5+NjGklq2LlB/CTiXiUwy3uzVTvPe3m3oEH+1urpk1OVsBMc8j
wB0t7rktbd600Rpm1ULHZq843IGztVPiFQMspt73LamHZzybFa4z4H+alIrKNSnHgp9Td1hgwVa6
EzIxAm0lFLgAhTbojs4BLzAoHE4php47esU8Hcm9wsiKyYDT29gJLM7wRU4Kwadf66rLVR84bTL3
GL8vlmWe/aMzLSiS+W6nWQbfy6jeT2NnhswfKhskwiO4hx6rtl8OvNNkUtut4rm/efqtXCiJQULy
A/ln6yrxjIXld9kAT+7baKL1BtncMqkUZjStl8wYH1MHo03optESyz4FkzGsCkyJd+sNZnmmKMV/
ddgf3TDVpxj3wBm9Z+P8HdxShG4Og6OXrWf2TUd0ex4FkTo1cQ0LPzyYSO0B5VrDNFxrB94Njbed
MCxSFhrDtlPWz1EYFXXVyyrb3o0RErwbxOzi0jFB1rUNd68opov9BLNu+DclICDi4MC3acxt3K9D
ZmwEKBA+cWkKCnwMRJQTFh45lsNY07++r3EE8tGU/cVbseD80FDnbx0MdN31QTs7eyZA19wDb2Hv
uQiaPpPSE827z7/nJmHrIbyVQc3bzAvEwG7J0vAT6WbnCJXY9ieWBGYRC4arZ1hGxCkEikgEYaUf
LccyWphXDJpwP4EDK/2BeFG2BfcCCedjGc2nbtDh7xVpkUoqPMwqs4SzVxVauZ1K0Q9mH7LA+zYC
7BHlgjBg1RYr9XzCFrTxRMVdYLOVmC5IHaQZfF9NbQk5HDGhl67lHL5sYxP591hZQ4iR/HhqkghP
0dtX1EGiVWKoer6uvTokVzNt8MZayZq+2EaCxYnOI4tPVHO3K9RcDjYrueN1OaEQeBZOv7pRVg34
bBw1Ooiu6w0hHS5sfICp89x4PEHzJF5PlXXHKcWoGdvydQr0ht20ldMD/OLnLW02dy4h6nS9tqAl
5SQLIQULk9BxtmfRTDHPsJdqzAKwiDy9v5V3GGmCS3vttD05ovIW/O7muPeQ8c5MJ5NwudkjxEH2
XFVx3adx1PQQgzOPeAlmloIm2bhP+K5Zxz7chVMMfcGy4MYlfr2al0m2k870AtPQTE8KjhoTbSHi
DySSrmNTV5ObMWw/JguDatTXWLpUH0uD8UVIKd13mOHcmm8h5heCtOIadDWUXfhdpyu3Oqp3m9Yk
5NBcppNi09s2Gh6g4hH2N9HICbJPO+GVlUFlYW8botWVuiFb4RVfqvjFUL2qhOGw1x4aXqow37De
ZcpqEd6B4qqfVvs+Vu5Io54Xp8ezZ/G2M9ICYzWQxQ9RaCldVIlgsR4clECWhEMy2FqINREpv6E2
KAUkcs0G0QItg03chI5ypmRlE0gtOCrr0KqEbP17HFgCLrYmqbl8j9KLman/BNTpiIILGO9N81C7
ZiIAfvfve6dxBu2awsez0b9dR3u1TfTChuZqsVNZycSCFx7v4TeCMrCFj0d58rExy4e4NEtwsyD/
nu4nieB5mPW2xDvTwgk7GxaPr9cUvOE7mOCW07eu7zl6Mit6/hSGNMjy/lSCtcHVNneRe0KFauSF
Yo43HIfSMBnhUC/1UieLpRH7M4lSyFtCYTFwsNCzjjfdEmiBAX2AcCHji9dkWMaYHAiNJ33rT4Oj
fnvCRvI6kHRCEUxVraz+9ss4dtcGghOJwYK13J64Q2p9L5vWr06Yeq3pAb5Fgbwxowcwet4YVwYY
g3Eof90AdrI4/Y6zeZlBbBfIQSPC6mNV67Xf9+g+emWCWYfZzaceHjPJjDfDe1RIQo7Ua+lwQH99
9m7cXoC3no7EaZDiYdJiyYY2hIcakDjLKwoYLbZdkGN1n7QYsafYvIUn/zRe2y33rI+A6i0jIcmj
j06O++ZidMI7+A5DtUCPWI4vZQQxeJ2ETdeIlxkKdwcZFB0au6TTELLxQJzZ3V5gm13pA+8r7d2q
bZnIDuBrexd2Wh0mNGTma5wRguoXnbuAP7ujT/Wza1eIvxF/HYObvtByQ+mt33o43SZVQLbRTQal
nPY2CvVm/zpAllLIeYjCvGnGYyV8mYZLaYIrwZW3vjRj2JdHTSPMtqAWvKg4KfGsmkJJUUavvjac
fMNZm9tiRq4937nEiZxv7uRF/Di0sh5vYuE3WxbOlavuJWwccIiEGhKwn2QKMK0S3dQbttIlgaOs
3LJucTfrp9EUY7NDcHfcg+aT20r0cd0o6JIIadyMuguojzh0UFRQ2b70l0DtLbTZLAuqymky5UY9
f5FBv6AiQq3bDqe+GiovTkAhsT10poFGWIMgqydXPhFsviXKhS391ldR/M32HrzaItJU+ptDuwiv
Xeg6kHKKoKrhi+zTDfVVhP/tqpdd51gUAf1RoutYNjX+gc+m8Qb9aHyXd+1sU94MQHD335CZemWf
sBox9AibvlpD3KHeI0E5omwapKCjBjQfXe71KVAppnmuG0hL2mtl+LjGKMngxXvqsdDo01iPK0Xt
z8XuTdNQ0s59hgHZKmlW6tBHSAyDWWJ4x3V71D+deWznXWOxGn767rjMhRc2kqRI5SZ7dLpS10iH
SnMdI19edEKJaudjJJdIdGkbtGg/LxDx6YxGhJi9M62bf4VOdeh/d2ncGzcxkpP5Aa7KtW7TZYKx
zTVzhndYZjv1wfrcLEi1l7TlskZDm64NqsdIDxlELRr9stvBCzi9qWgZL3fEq9caOid/qiR0QhRO
cVMyq74pixjZT7jDeFqpkaLISdeF3ypRK+xVRKDSEXWt8jvUv5txuZ57G5cJUmoqcrcmg4sfpnWc
Y1DO4E18L2IAqBBMfe7bWPd7yaSDSiwddIkkqYcNSPVeQZ0nnO8Sr+yEdy+WrZ+uZh247AjbCrOh
UKAGZBGqidtMc1/QI6SMdMxRVhj/8q2l0REpauueAOuadNFsna2xj8Pt+Mj7rRqy0oMa8pFMXklf
1tZ3ohRpmOPte9ELdt07wjrgkqzeevBiv0GRRJA6vh2ooajJacf4OaW0zMhA6B5+aLopNiwDWOOj
C44mdUv6al8Kfx5S33OrAEN8UyNuOtfXT5Bq4FzJa1Q8sraahqBY0dnmeVsuHVZ7a3CuhFiLLYlT
B+12z4FzJzno6xGaG6hgDLlZOY2/YajVyEO4uZX4qzeGekPDMM2bcCxR/dPFUIpXdLXP9UMT4hDw
PSQk2B4rsvmkKGccnA9A12E6CoMcPUgpitEWmT3TEOi7NkDVFQ4YDnb5MXZTOs2rfkLRaTMnTMRR
klXKFbwImJyv28ja6UDhmTXtBaYw21sUusbbTqxlk0vrk7iYSrjGFdjgnCljMzxeAJLfIjedJqTC
VbJ0Ml6ycIzc+a8yfdDk6B1DYYLMoNM4wkX++IZCVFMXSGK0TTAiR9UV1wh++0qFC7npaidyn2zn
xOFT4zfxgXUGBVUU1co8DEsIYOxKS3ZdYhvhaTMqEWa17XwM19lxq1EfAJVujzaSoxIYHrXqNIoA
PZy5cwLE69HYbG4RM56DBXblT9GC4PgD1pk4vCZdGFVw6MDpqcn6lWJas4ol+yEF9vicw0nswcCf
BPlGLOflHur0pntyQ+E/4dCCM4itNIqdMafSOy1DW/I3UIQs/x7F5fx7FLDkyI0tl3Zn0JF6V86j
D3OlbRiggD0HUXnNDdLsq8aPoglpAu/Udxu0qHMwry2978FSrj1L4mblzE+koI753VRr1O0F6RuO
AXa3WvYM5f83Q1eKmEe2ZuIJhv7tiGYLtK1jAg2OvDVxNd4Y/N8lWSRdofYARv5uUQGK/BJudA/l
2KIpM3NzUKsOT9B0mXuPmIXee4uH3oHnzxFqocHoN0dM1W4Dyi4hfZ3iattFq4mvW8gVfgU4LBf+
bNeCVSjawTEU9WOvivtExxN6DASeZoMPjT+Ll+kaLQa4tKxjcxNhtqsI8HeZDrYo66cVg82LBGF0
o9C+qXqku6WlMaqUxN53UCL8NIyG0Cg4Cv8RSqNTJWMJ6rBpvym+Yh4DU7GvrLTV0evRnOr59pPb
dc4BwVJLEvQxf6UmEr+EDZrCCQeNA8myFU4lvOugQpkl2bDz3jRRTDW6SK1PCxgrzVcOc+lBKQ/2
XevAgCv8P87Oq7ly5EzTf2WirxcauITZGM0FcLyhJ8vcIMqwEj7hgcSv3+eUtLtShbpbMREKKtgs
Hh4DZOb3WiyysQzD5Asfp/E5T8IqAaWhM3quyaVe7BVpTdpY3Q+R1jRii3WsX81xqO5V2S170/cY
qVLlVsvOsLspZ2OQjR3LQMHNuZJKXQTSrt6GvjBPqLvF0bSn7GBnTrNPvbbEHCmqj027zrtsDttt
nvEwUY4vOAMddp0c2mtZj4augiIGQjbJDJXFXdWXiL9slR/yegRqIfOv3c7KaTcuJxcZWePKpNFU
jANj1xv3oinMq4nz4AL8aW21fQPJhtV6docq27KtBOfKtiwAr9wJv+eVx+AqWm3uLKtKdrTAeM/+
mmX3ReMRQGnb/qZylsKP3GFeT51vLdusLMMtVYc1yZ1SOPFQ114ema1D4q8aUDBSZ6ULEhRCx6Wn
o8/3WlV42Sauna+9HLAiZsBxIWNaFBKvuFXSBhRMluCJIVl8THOZhRuWhLKMQ8+1HoSRBkFkTY3/
LTOIlYOknpjqdFmWUVcsQcQ8UdMTFU7ppkBm9DyEnTnB7Nnqi+EY+gp/kHwO80Uc8zVoHiri9cZt
S9zipmiHddPluj8snmFeqXerf9hQFrtG8TkvzcyuGXBwZuwUznQE47fRXs1AEfC7DuH4UTPKFUiq
IfedHKNyvGPzpoSTKCt5yK3Bf3FL0z47Vdbj1C6ljn1rCqxboSk4ZF0IhLAllkY8k2LeTLQ7XbrU
9z/rQDfXJIdvS4vKP9mGtlSUcEi/JOgCt5qou5NcyVcm6xS2tiStLi5UJq+T7VufgOTTOu6UL78H
pcxjxIN6MzB1nI3A6h8CJpaPqasIxjdIh3Cw72ROqTdebt1sUaB9blQR8n8pKK6cIl33HF1ch/B8
w/TT19xQzl2TBUUbdak3XRLf18e0rSe4Bbb8x8SxjGfTmf1+FyQKjpWA/xY6p5yHA9jbDWy1FUeZ
XnXXnnPYYaiK+W7yHPU45yIDDYZOtWxib+Ymu7oDsvyRvWAvrEUgTszWs7GuqJxAeW3BVZiXGSdg
5eRA+KW1ywORT1FHy0pc6aY690E37qZ++Sh7FMcmYAzTQhMcPYzdD+sqv0g9LYjRUpK/81bsjRlX
fTEHU4xsYdiOEH97M3THuGF/veRTCT+8Gm8Df2ZbMKmYdE19XTl0f1CIjOIMCzFOxKTaWWKlIReP
S9QFvXcg7xIS3CgpfTZTrfZt6Xe7Evvs3TjNFaBKn5wssTg/lqQ27jDV3s66nTd/1fNgnsY6NyH6
A3MbFmu678bJvuW5jA86yKc7zw9tMJ3KDcrIVHm98YRpRUyezqb3K3VZfOW9tRlMOJ6e7gD8HR6I
H+0evHpdjqERZsxqa8VhKByeVUqZbycnGKM1S/W774TjLkTZHuugnuOa6TT2RzozhBPiV++kcTCm
tokQMVlssWYKCKbVD0uNz4Gmg2QUltqloPUvstRB1EoQ3YiFMIFdB021O/lks9HuTBvaPVr91Mru
APBa+lnMXKXXmhgt8cDW3TU70k8/9szEUm8I0kuHvdtVGS96WnOswVExpq50tpykhH1cgO68j8LM
9bqXnqnHO7NwF+PjUhpa7Ybcm1oLUjZZ5JPyhyW5OvQuMd9jx5XTcWK9H8oNnKA2ae5VQFCbtUaK
CXAqXX+uIpziNbHRvpDF96DhePmZ6NhJbzsR9Kx8qa35iIIMjUMGNrHv/BEAg0M7taQXBpklu/Ie
VPZ27anTdRFvJKzBUdf7g3UOFhICX10HJOmkF2PhhN9OtcgOuq3T/NEzXJn/oO0eB6Pp1R09XQPM
VPmNqansncjSnZq4wjOST6ehba0xSiURMa+IMkpvnyA8WY82Bn7/nJJSkbP5971TXBM/CfKX1dRu
8+6no6ze3XBSZRZZIXfZj9qdnIpT/Ez3yy6cOs/eLMNqOnRf2HSczK1uVI7QYCrKgxeEojvUed4U
hBwCReaxyljUVUyXd78eJiaZ6jFdk3nZq9CcawQEdpqcO5k26SfSeDv324zwtTEAp0uVPNV9hmIs
qusycBnB0tk3bsN24X+rYAGW8cBRSg+Ikkwyvu9Nd4FDA2k2F3XoKQ9oQPHKZPxs2MtQXLlWi/aw
Uiug0bw3kJECdDX8HjYOCbpVbXM9VzQ+yNgRojbfWqOv4P+0pUeDOAW1FF/AsFo2AzqRyMFvfTLd
D7bbtsPRYiNvXsOlo834VJouA2dfjk195BOgBmZj5cbiKPxMSrXfib7rq9OScMjMIoNZqf3glHXl
X4SyjPWNzFGru9pqGcotFwYfa4yulKs/CPmm3iiX0WuTk00wnzxzyd1X1VmsTFEhRWm9m+HaZa/c
iWp6xnZ2a4GXiSe6k02YBzIFjwIwUOlAh/4nDdlVvappzIqNGJjCHuVae20W26vHXGIw2jSHwg/n
chsanq4fkoYi8AdOOWYFRhC2NgIPZwrslcNYMJZwjjRx3E8F9OTVX5qyJVsvGJuhvw2utAY5pTnK
N3tN6n5bJ2ZRs8xPhv3gQtMoP4L5dPwz0Ty62c0OWfa7VFFVyyrdFN54bT2hRBlx2l0NjidlUmTH
vB88/W2aQHc5pfv9Yr0YvVTjIXVnH0kzrJu37pY6lclBu7WfAwgYJD2/EtUY1shUhFucVOosE8zw
OMyvYWCWVRMboWfK+lj1M2fGrNDhcEoyx3ciZxVEjqTMH80jJE0DJNoGVeLA9QkoihZ4schre9vj
LevFXTmaczhf+QAR6e36lLRydyf8rFw+GJUmuCRKrcFR4w5IagLFUKtnFZ/TtC9zdLeT5A7NdSLl
PafrftboUhyPk46TSq+Cg+0Ls8lZqVfJHSvAWRg8kVSoBo1M2uRkWwFAjcF9GYZA60dkdw2Uwerk
ftdv5BSOpo6g3IMx386+OwYvpKFUFdhE547FW2MgfHoAUenax7zLk+Ad6DicnkWROeI1tbhNXho9
FtZTYDLmc1enhJp9JeE9WRY0nVUP0EXAxhI4G1N4Q3Cem2mRlyItAu9iuWvWPprNSP5mqZZ03pZl
X7aQ86aZmHFRN2N/1lmg86tvo1J5TEQzLx/02KQ5LHDvQnSPVQCv3A+kG1TC9KeXtcRcFt8E3+KS
pu5qfg+sm9/lAGBf+ND8ie6QdpQGurDAHptD62TC3dkU+85fw352cwiqMHHPbVJMSD8apxfzdESw
IkOWYs8USTTQHGUBoEJNd3HX9DdVTMkYDIy3oj87Ib9wx6umtKuW9zVWleLSi24M3toOCCZyl0qr
bTsOw7wl47Sut3WhzQuqCPMpL1OkMmGHTmyTWcbyuTIG5EnLDAa/rWfmpsRY5bMD707BmK5gjMPs
yZCsOOCwtj3D49QWIyFaw/p8Q0qOLvepJnN2dIv9zHXeRuOAAfIEHuaUZ20HgDfD1DoKYDWxh42n
Z8SIi90YwOKlFIKNAojsobPJ5rkLAf/Dh6YCpZhit6dwQt4zRvlddSGZ0tNUjzWmXs2YgjLPeLVn
uXxtSq4zGJEBXd6dAduAomadSrVBTjUnkeFnTFX27Tot44markug0pUpo2S8p6g4NxGieFQ3xGbI
a2TAqL3vUxlK8xHA0013JfqvD2FJkMe9hIRWTLlhM2/QcNRoAzvNgZGuKduGhUxshCCRwm3csGCK
zGIZK5fZ/xyKtFhfIe9AgHuNiczV4Ty9SMtpPtO8qR5CGfKcmG38+S5f/To4OPgAsztUqH4RTzVP
Z7867Ov7IvdbcSk8Xk/EoNx7T2ltGTpKqrU3Dy77DCxZ1jPVyHKePzaGm5TXok2sD13JyBnLvDfa
KLeT0b63GK/KS9ulbv2gTMfP96RedAgyKhQLd0mYOgmKrEw13wsaTYCTF4LBDqrNCtzbbcskBOPc
lHt/kMJ7MBbEqLFo/Rl9EwyTajZK0PQSD5WoiKbhGM8iXAjv2W188xNEf5UD0jReEpVzMZJiZ2Ab
isZaWtmmE23CnOGt+tkNVKvi1XfWIk7A/rxIc5WaRx0m4kPuuwTGpa4B8GngJDB2gsWc3NfWmj7W
fg/ulDZIjvzI63VaFFFf5cLej2pR83NBTqiMmD8Jy3fZPY1ditHefxR1kBp7jqncr9mSJ9N2zZzs
67ouS7MF207MSBDOYB7qcmjWbyxbeRJ7Lq942w0pWAGhv5a9lQWl3tdE9fx3Q7fVJ7a9vtgmgvum
NCsEEsiUTZSTcJJIG9N+XGMTRibcsm0s/oZCjvGHl7SDe+VTKxg/8jz97pYWHSBIDWUb554o7Hju
Jl3HLG8JsEgF9hczZnf5SYdi9H8sc2ufRy/12VfqDN4E6bb2HoOJ1XDTurOdbgJImeksFm+Rm14B
Om2VztyzS4MUBGuhVnbHtr+dvB3TU6hj7KIN4rJeq5knDI5/9K3SWyKfqap/YeOx803aeaV733So
keKSsxGsd8UvmMhmeudl7Zmn4squZnkQyjC/BqXqP7EXONbOLZF2xoSMj8XWGWRzHhd0whs1GEsZ
Q+CE98joKiOarTV/HxtfVVGRNjp8WFE+fqc+kOHH93rif+NBKES2ZhXQZJSGPm0FaupNxHTgPuaT
UxFxADwrWiS6VmdS7lvOJMZdRtvTJk4Glr+tuybT7dQ+WO4my8L+MztOnu/AkV3kdZ5hf08XCh9R
kM69l+/HAUA+JiAsLM8d7TCEJc1YITZSjoa9reZ57Wjf0N2ZdJ5JHS1p6K9d7XIM0LplImMQX9N7
1vhSnpSVsrXNll35G7QK+cjxCpqe68Wvl3sDxWAQV0aBWo5+4ukaMjh51aZL8279nPqF+0h6evru
yQW4LWpxAFaxheFr+DLCmAa3XEoxRguNbfhLxwndGhVCsnuZitD0TgnwO6TZWhlxl/f+hB4mcLxn
vKMQkcrRaU0ZZBuszfLJWNiXIiNUSa8j6WV9clmavm3elhZ/acCZ2QnnrVWBKS+MrnC/sN4DgHce
CTZjiHs34ThcR2jPR3ydszmqNtzWi+uln3oxanxbylJW1hLjxvIMwiKRvSVURfqTYW06Jy0mvflf
hOqHENh+sEdRX8ZsESvaWdtHxSLp/m6H9qV2qBkSehwfB22Y2yrNIK57Q2xp2UGPz1EHVZLRPMy6
+WwuwbCDnhmfzMILz6C706c5scOHcjatIjLXCSynMIutbDxr17a2PiAHqh/XkpTdqUcrb/qWGeVG
KOI80EC7A2QHijXjMiJTefS6QcRGj2QmyyvIe9WMDi0ezQ3FVe4BSKp5w8XePE9TNW1SOfrnlpON
E5VoJ8B7gUDKeZlBxLPuDZHVSAvR3NNH6FUHZ2qSV3eVcheYVo162NXRxOwSDZ0A81Buelp9DhuW
bNRbaYbtB2kUS9S60mpg2ZRG1euAliqniMvJMuIlAF3zRerFfVJ0SKiX64oJJ2IwXjcJsN+DS7HH
S4umk8zILPkTw+/PMKB/5UL5xSvmcaquVN2X22EnD1j8DuHOfjO3the7W3vPCTxyI9yZ+2IzxcnZ
PgcHPH5b91sTs96Qyv0n9qbfsZr6vzjKROlMC7RHuU3kRzPgckzPE1K9Pzb2/J6b0f/FVKao/giT
zPd3Fqve1kNTSn+oypBx0nwcpfBuH5CzWsfAavELp6xZTY0ReSbPUkU+iuPDUKDqIv73z5/TzXX2
r974X9xolEhQr66xBYZzZ/e7cgjc9EGxXQOt2gxUEZjzKg7kxhM2PA3SH2NUC2kYw/Oq8U/emd+x
PP0aWi2XdVgyo/N3ir2x3GSpt1z9BD03pyP3gHjUC45//Bn8zgf8a3R11/a6dx3H263gdv4zGZt5
tbEqlAiHIlMwpH/8Z37HJufd7L//YKqCR2/DarbFDs7ARgxk1dsW8vJ/+CJub+M/PHrTiaknrlLs
Jr9ClGAx7csq8ps/ayD4vTfpFwfa0Mq2amRCuBGwQ4Rd5piE+R1ptH8WJvd7b88vnrPBsgbUjJ7Y
BW67xRCKfBqP9Z9cTL/34L8sJckCfSqY5HcSLUAUdBPLXwoq+z/7ZH9ZIeyicZDm8t7Ya+VF/gAC
2q/q+Y8f/Hfc4d4vC4TXWdVMFgCXTQow+72vs9vJy9Pks0IMAJM0Iw5yYKlBNHd//Cd/79365f4P
xNKOs1/hlrYWnCujds+jPzpPf/zo1u1N/xfLy68R1n6uHW/S0t2NedL6295sQxVTkiWK715Vc+xJ
2kAO6Bub3r6Hm1vzT1a/msnGs3NHnlM3b+SL67ZdtoFwnA35t4/xP78t/1u+q4e/PYX+v/+L77+p
RneZhLD952//+0VV/O+/br/z//7NL/9k/67uvlTv/a//6J9+h8f9+9/dfBm+/NM323rIBv04vnf6
6b0fy+Hn4/MMb//y3/3hf7z/fJQX3bz/9bcv36us3gBKdNm34be//+j4/a+/2ehLfn44//Bc/t2/
8IfP7d/78054y1z7z398fX//xdsb+Nffoiz90v3j8/3bL7x/6Ye//hYEf3HokoWdCz0R8Eq4Aeb3
nz9x/uI4pm97nu0Ih5wX1rxaMWXxgv2/INMIwiCwgtALQXF++49ejT9/5P6F3wAxBuwRDqew8Lf/
+8T+6dL4/5fKf9Rj9YD1Z+h5YOH/813iu/ydwLEsyxXCDXnMX+7+Ft1GX4eVs0dJGKzzvAsqYI6b
KhtdBoXqrRovBGehWQsMXIRZz0yPfEMD99ez/2AnkOsmrODkac7bmYNNqObwQjooRkumszuPmnng
i5ka1t7RJ9V53bHl+J7PGqtli83NrqYthKB1LV+zw+QM/qFhvUb8nd5aslI0fXZ5LksXha05HtWs
76G/ZqAYvd7pARmFl783phKvTWV/t5cK7i1Yn0xvfS8Dyzujy/TPusm2gDPLkbKYQx2mfFmQvwmZ
HQwMaT1Suii7CeaRPW+Qixf3YdIcPEST3lCYd6MxYIZbKwrqZMqhv/0AZiOuTeVHq5kTG4pTKAz2
vCt6b/6MD0nOddg1hwpkBU+bcxldXX9oE/k4rXdWOpoPRL2pXZZ01haxBT6YooyTztC7wlvKSNIu
d5jM/Bpqne39ObMPphRUCIb72kQ/ClEy4UGd23OIbqtcsksA4cI0ZWZHb7QZ1ZvsZvgb8v2ao81f
0rbd2nMtoGpouCtaFAqlFTCpwUZtFuIEI9Km0kvjNwMSIo3p3Bnl2c7M93nwMDsHSx+5RdFcaMEp
IyfwyS7xM3dv4NXCISfFvupxVIYyf2jGcdrQh0DrrVfviyF1LiIJd6pKTNAjExbbtb9VWehvvcE9
ICI0DjMeFRRf1l5rQGT8BRwgHac9NSb4XecidR0c3A3Ex2dx2Wm9bYrmY5Fl487RxvOi8navLIlv
pMRZq8PCYsp18wPwdogtGmVOv+jizlDld1uBvQu58kX0PzT65kub006a9DsUD+0FwhQVjq+my7xU
cZqH6yEzbb0vgbNwnti7AWz1kJj4vNLe2VQw1kyya3gTh6XHQa0q8nz3q1csPAcZ3tw3asZufOOk
Tcj0BGVP2rlrrFdXbLwE6SgQqo9zIag2owe773XJvYd4g/1RcB+pdbnMqcWuv1DbZ/rtGSmtFZnh
7G5bdHmRls54Sm1Tb7GBXADLi101kxQvbd+PV4MmoaKu6o3F7Lhr8wwZTdNbR29NEWYu6x0iuuAg
kvJmeAdzT5JrLR2Xezs3o7oqMagSbtHWDnP1mGIsVO4FWdlXqeG0p9Sfdw1R3VerPFdsUxwcALmK
JFkOc20yLdLw0A94yaza675rUB6s59GwpPoHmPyBk3H/xdW9BNk1x7Mvs/YOccv3mrF3nya6elrc
+UMdfM2QCvqGF15tNJXXxOpEJIKRZGX4btAOS0YVIpL9pL23tQRJ8zKoiqCovhBFIe7UUPURTrBz
4KCJy4YMG5cvjo2jnjzvtIDnbBDR9xdMEdtuQuMjhX1pOiRbgcweF52z7nHtLu4mrBr4ED1t0M1S
tdJNe99oKbM08JBMdX+htm6MGp0evOzUDmmzq8iSiQHdjZgW2WnX+911cVrEkbk/nur+paGF7snM
yJTsEEdtvVVuKz8P0QGYzXbVLJMCWfM+b/MYF2q2H/usPtk4PyMMbMlzKnp0MJlH0Grpdof2A6Ct
vpB7+2JOZCrCCz/WEIYPKPqaaJzy4ugE1TVTpnVCqTafiZe8F4AV6JJLcUjV8gWhxviC3LSsl1Ni
q5ECzGYCyXFfRrSX22ldvShFWbOx68qJfEuxavXhN6GFPpaqrPgMeAvSoiEG8mZdUY+2EexFWL31
ShQvg/iO6pQWgMXvTg5M1Y6094/FKOQOmf3XKfT8rUjMdpOy8m+VhRUZH2cPa6U9tALdulkQ+/QR
ip6NA30QmtOLYXPtNFZfbxxaPT6vjvmmFpIKHLCbs2vir887KzzXvvUtJ26Wi6atzsFkbqZxEkjH
vJW8w+QLZFLzQOF5LAdL4h0bXkfp6UPYW0BDyFP2HVqJ7URxBaESctNZ3TedVi95dy/XxAL5AJiy
adktQ3Fg2v1sWMV8AMiMNUKdS9bdjalOT5mBWhUhHLuN16gt1rgrutHigMP32gYkQbRrsx56/5wZ
iDiClohJGpUOQMU4FBCnxkHuY2V2gTfdWXaxz2699UqSDmTrhXc/v4z2bbANQPZCE+ujL9sSp62N
9067A+5nnSOnmM17PabJ0U+0wbiYVyinK7Zf1Hdsc+apU6LbN/aq+KymJIbU0Zt1GbpYjVCNjTQP
dhJ8aKHKz+T9faoQ5G3rYO/OpOCXrllFslX7FWnsXn4oRsO7ojqiUEwWmCskJwWQp9hDUYDNLS8Y
wFH+dELHHSzblrJXrO04IFn+160wMWGmvC27Ll/ebAQwUT35UFDBnCNm5y01H7RTNAffcaHUiVGI
jGWKitqwzo2PKwxWVpDMaxxuxMTLMl1T5F+QdDGjgYFlbtVRsOThXXJrOBz0kdYbd9OXgfNx9aa3
BGsqKtnkbDRhxC1kXuEYzGtSPszERB2LG5mVjcNjjdT1+vOLnJfHjpS0KJ+m9KSJzlCLMIiPcIs4
M8MDBGtwP8fINJJD3jVZFjtpK6PBVgVyxql5cJZg5A7ojoXRfyrn9lPdG2PEHTdff36pnJEMCQ9J
XRliFLK25s2x6azTXdFVPrtWdk4D86NdDR3IdvM029VT5xY2igpzI0gfwetfPJvZLtDGGW9nimzO
27uD7e3E2JU7VMZHoMEi6kJ1Si29xJnIPuoPYXhqrDffN0ldc+fnxoRVRThfRkojP9FZDlzXfA4S
4GL5vLLTVfD3YGwyPQjPVKyBztuil3mb8Qxns/s8Tlhc2A1oFEBi4/i2EfnmfPTwUYWtsR2M8lCm
C6JBT3GhOq+O7l5D5zZcu/ifpsJ/ntJlZzJQ4fhYN6OSH1qz3y6dx9sJIN/V4hls8tXIdnNRPEK+
a/HB7trsDop/S5Dz8pVt3Ivm3q2eXQPUVOaOOKdtD7WmiRaeR+cBB1sQsQr2uwJ5JcIv1zhhxkOy
53vlazc20z5tV/REVbmzEZZD5obZnSpYKcl65BUV3tekZcXIhnGDpP+JBBc0nFUGNG5trCQccGk2
Ii4x7zVmfUc13s4e6gjJ2SntrQD4WqL4T7AzDHX56NshJKx90X7+damzHymWxq1SAnGIhPruRvuY
J1lsmCQDFDmJD6FbXyEHvuTwa8h2zqGo3lbfvdq9R80MBaUZNw6ibcS3cA+EWlUS62cZxuyr685X
2cRVUQ0bt5iOiAZvLkSylVlO7xwkCggR+Njz5WyYvPKcszTeJvJX8NefTHMe4tKv9cmw5NVr1vGC
aHa8OOrmSbHDV7t7l4tdHllKzkFf6kszxQBYy2NqN/qxcQDMyQ+2tyUFLOjdZPc0mah4/Vy8d133
Kp9GtEGXajaRMt6+tGH5ucynB6NwirvOSwsOLbCCrpisxyyFi2tm5PmhZ4ijtj916Wp/S4McfaDV
Jvf2vDFYxXH1quzKrqvOuVfEuQ1HGskmyC+F5azMBwEdTD2Kh3ap1cHBEfLYIWo8N/n0yr263JuN
newNm2RKaxBdJP0Z26hlGHFY8nFA4qwPOSqOQ+lhC/z5bU0x2QNismY3BU5zYkGpYNZOJpq1NuE9
kKwP8VLIV8tzKxwPctqALmDsCz9nyLPjijjlmIwlVrWOegGImJ3TIX8zUIHPaXFdqptA3zW3mVnH
1ZC/zDV95Fbnw9pxCSJMkuRELuMOxVl3rdZ0NwdckJ69NnvHFk/5ID4T6lJwexOSM5Uf1dpLVlq4
tfoOJeexSstyU1bEOHgKa5XpL8upoIFYVUSGJExikTdbw9bEusDivuAfxN2+TIqjMH8/6QWzDJkr
ErVdDwFJMQ08IRJpFCb4vktdqbOFCtQcm/scXmZrZ910nu3TKrnJ03F8EKwMmCGSKwc5mN+1LjZO
Nd9zZvk6YmE4M3E5UU/+CUUw7Q4L5UM3q2oTAORs+0JYWPX1IciTT7PkdLLghR17wKkx5USjEdtE
SbpI6qd1sU05cmY2oRjCEN/xu43Xsujlxre8fZhaDzZnaQ6Eyw+MPx+A/z+ihdkil9Fv2oL2FPNF
dPXnqTUgnO0cO0TmIeN2WLQ0qfi7nDrOnXMzVRMj75xxQ8WeV18n+Lt9V323BZ3pw5XDntigfvww
dQm0an9fMmDv/LV8ambnknJsjdJSvy6oHqFt3BsYWaM1Ctf7idEnWhGU4Y3nemmnjy1qxtZgBkBS
sud1qc2U4lJ31+BbJtKJTSxpIzOv50Nlsr8WznTh4nbILXlDFpbs2CtEIavTJJcfXdaIXetIhOJY
sfJiuKB6oFfKxjrF1kRzjT/gXPExLTYNy54xfB0UsnTgsyeXmdvqhunQGWaE67e/MF+hzGTR8m0R
DzRQT7ULV1BQWiqNd+F6HBdWCMLFVQlBQzK70vsFHW02A0FFod74i1CHZI4trs/Ixma1Z1u+AGJP
cT4nHwFZ2NE9fhT6HzCJcYP68ozuFl98+tVJ5DHXVn3IhDzj1hdEt7DziK44zYm4tL6v3hg15zhc
ya4xx1QcEnvydu5UUEyZIvtzhhfbQWUO8Y8Rn3eQx+0/1XntRBLd6e22fcmkZR18PDeXIVy3jkI5
M3ujwqyEhCZbhpO2/XtumwtI4SP0YsIggzFnqA38/Fioo8pn/zClax7zjl3TwE6U1ZdWrs7GA/SO
tXewMLySKD0pghJRB0jX+RgOu9QKu9MQBJ9yXc8ndPsGZsjAZS/XQ5xId9lOPTBmlp4zou8fEDlv
8lFkm9bh9BE6DWH1U9vyHqthV9MIuakQAUVpVqANrEgdTuXkgr7mL9K8y0YymchRuHkyCQiEPgRs
sU5NptEzjTb9U27/KWtK1Km2gfdYHjKeJhHYE8rqwC26J1O0+W6t1/t2Yb+eUAkxXbgHn1PeGdFd
c57KChM47BP/n+Zz9slly/WCrZTS3eZYRzatR16LfPWn4RT2lcem/dwIGxNwywal/Sp7KZIbLwpn
mFAYtc/qtYQoNvS2z6NkDOST9VWJjZjd5tBNttwj8y52g2RRn6rlR9la7w6xLXEKpBG79DGdZvmt
LdLxmAfml9TEHeYBVIiBGoS6VeZhaPPIJh8sKold21nLzXPYuxufKLmH2gr+D3nntWQpknbZJ6IM
cMDhFjgqjggtMm6wjMhKtAZHPP0susv+ru6xmbF/7sbmotpKdKpzwP0Te699s+jIS0tB/GmHgpnN
nPs2csx9NBZJAOZiW5DY7tHBkM1uOuRlrg7DOP/ukWm8thh1gS7kJ5wJ+ISaGcRanT0kI19XTTBo
EFscxAkaGfwhRRukCIcOKnV+DlYnAoGEpeZ5P3gYXzgO4pCS31fT/KPTc4K6GvvG0lTHg6FCTVe8
Iygc+JYTXBgpKkD8fwtOvalnG65q971LlqdZ6tInbvtQF5eyM5EM4l7mYCVHBXktBT/fheVOIqwT
ahHT0XdQBbiJ8m6f2sNr1aFR9LL4h4oSVsfWKc6kj2gea4RdPvdb6IanZweP5q4X/aHQJ8ZHidoN
buoFk5vwsKzZfYnUAoeXZgQSv/FBZQPSmVhSAmTLw8qzlAiuSGe76Bc2zwjbDtMcfU4cJbs4q3CZ
SfdsDJ3p02jk1E/Vrof3t6dsfJO6LQ9J5jzXE2Vvp8cm7cmDUqI91h7jMA/9O8qFh9UeYB6Okns1
Vi/Fu5W8RUXEiJCeOG9jXkEmtSevX/cYVBF0o2wggHX1I+7j0BiST1lU7JlmcpiiLOHztX4B2P/E
vfSeIZD263jJkIZ67qlwQ9tA1CP4aDsdpoiTonCys2d8BhlvZTPs1vqNZu5PA6cJRT11Rhepo1Nx
L+bl9Ktr6T219uYALvARz86HxigLP+WCiEclj7lnHSDx9XckzZ3a0k0ZAoz3MR2ILyBZorLUrHM1
F+epR6VhxEgLTFxceweN8cFwvMrHboV/1EGnOw14k3QdF4WpylOJI5JJZs84jQyfigUn8BXtLNDv
7Fh+oU5QxdFLp+xpGNgtG3IojzMzOupqWEMeL/mYn1q/tiU1VykKhNmC5/ZrMhG8SDfdbwiSmnbC
3oJB0w3XOPZ3w4IOtlTb72OL1EvNNGgdbR/NDkfbZj9qBHClXmM8uqAQXX8YwvwRufjQzBFBVjnH
t41MQcT8o1abQMTs8Zck8XC/JOoEq0YPpPapd1IdNWrSAJMLIh91tWur3hfWdarz/M5ydoh7+kM5
za+ACF6jonxCBs1gAkJL6JHfHSz0XWV8KDNGfAw6LZQO7jV2weWw8iZ0o0CSh77lNhL0vau6M5bc
9iy84mFV2f2m5d4tonpNB860KUMUsMI/C0qBbdaFjXJAUdsccP8xqvMSFUqxzWwBNErvXVo1Xo+K
cxCBzQVd3I9qRlLXeT9UmtAijDUSbOWilDYuHY2j3U/yYA4oNPApWc3QPrXtYDJvirrQKcWzaUba
U8pxe57F9BFDxKS9WnaK8Skrz9c4RcLfGjPnMpOD2Jg+SfcWQQOioXM/UPyigjfNZ7vrHjvNfNTs
+h4ndU1JACnEHi9dKR601u6PXpQddd4CcAiBdPTXmebbx9h64XvENBT3YR3JMM/N1M+dZ6dm5FHk
05PyuF1TBCROPDzZVOxUQszi0klyj+jwEGXDJNMDreBpOzpNVDJcbDtQ9dP7wn8M1GT3Z67C5Io0
0SPe6qnpy+lWmthXME3eGfg9dpbkPMFNq10xdF+qgt26mnT4dLVlXwbIfzvXlKsvnChktmAe7WR8
iKL1wVIgfLO+vzXr1bWDmISdQCuW6EY/dc1Ibrxzq4ghTLEAYEGoFYtv2cvmwlzpUFptdhpFcQeS
tD243oLis2FFkGSXxAMH1td9MGnUiJP7VqRZEXZRBC3HGS5QDXwrLi3mUdzCDclaVd6ncJWaYESH
yuCZCeDYlbPPyHvaJdiiY8MOp7F6AFBQBwaFSJ8Vr2OWY3jCUTIuTgM2i5kp3KcX9kLKBx6FeVSZ
KlyRp0YiPUkcwEggeeuKDCteWgAEE3fdlJ/QJTMVRA28FJNz6plkE7zMC8k46Q7rj+MYnp/LwQJt
OdyDg1qZdLVN2OIHAzbku8wgdTlem9Hi1y2YTfHHpdaU/YCNDTu5bRzdcfpRe+tynqilPb2pHt2B
16+fdm2LtH2aVdDbVrNP0R7DUgGEolmP2poTb8xCYsZ0AVxiVH6UsiyaCupPdwPo91iiMBrVvA+5
c+x6ixKrHODhYUqc+aVhp7Lg6B2s4ZxaXh7v8Ch5tFeAcQzb3HVIBUPWDfk+N9RLZva/Uhq3i9tl
+5JsS7c3y11PFbMTHVbLBqMZCa9or5Zvydm40Dbg4TjNSc+KzSngH5Gt0KicvLGCxOQ6o/cBwFWm
2gk7p09CTH8pR0CT+VdhiAxo42oFZlPHB81dfxuIBXkxLQw0LTijzBXkHCDIui5z+dQ0tf3WaxFm
z1EPGZnUN7MXBidvRoaArXsHlm+UMUzDnjOooD1xkw0DzpOGeCBQ0kEo0Bv3HUZff5OZhx0Zi0Qg
eg/UrdcZ5AHSsoNuGO8q78BPVSWhQynuUZtATHAAVDbV/WLG31rNt6xhN8fy8E4t6SseHVSYdXKc
Mo8URYprLjsmam1QOJ4RQgtqGDexuoAKkvXtiylZdGaIm4+ppn3wWHnuvV45EwccO8Dp2F2Nt7yM
mJdTmXhdG/RNRDjYWN8YnvM05vWuN6tL4rB2SJznEam+b87p/YRjwl3ckQkwbt/FsR/H3vm0dDMc
s2k/0/fSMmPuZBXhGy2PKflqZ1SHu8VtfC1ZdH/p5Z+Tbt6xvprIp6ErYSTtpe6X22Zoy3hglGZ9
2eX6E7rco+kOn5PYfOIMnvxJdVM4TZd1UcnN8J4KXKyXwuIiHg35abnmHfbt+QfjG2SatMJwIayX
PHkoERrBbhIdEMCqPeaiS8KGreaT00SPqeLPxO7EvnX5ar8kLO5c1OSCaujYxNvHOFdqZyPHOlu0
EajREXgLMG5PWlLt84IjlVLuxCbGPcm+PgA9xDJSJfP1H3/HhHSGFDN8akMeH//1H2NTmeSDwOli
bIUvfGuMCmoHZa1oSi37Lkvr8oCnn/p1HuLHLlHJPjen9kY0ljhU8sO2B3Ue6OL26LhwYPZZdqpr
mqPe1ceneO7VUxTFRzPLdkUXv0ypHK7VulMItPeoktGYITLVj27HNswc1HtWg9/qXFpBUWT3HjLM
HWYbN1gnbJJsEvh+l5VwcjeDQzdN7H8VE0+RzDqzTyqPXiVHq+yR7VpTcu+aR1Fp5v3cZ/ElzYfr
ULfmfSn1SzMt3UXE9tcGA9qPoIXkNO1khG5c4baOPJGEJgvlakVqDQP4OMqCY96AF1bwLjAt3zGo
udZ1datqAqFsQGp2JzggVbNnulGdlLd5TSdUk0m8vmYY829AELLHPuYEZdtjqdl8BiMR7/gSGGKw
L+KrGL7YCZ60ysFnVXxmBQJke87hB9uIdA1GsX2ZmP7Kbn0HN0D6eTE+933+AScndNe84JNhGp1l
y3fbU7nbTfm6tDtbixJfpQuW9cnVT/CKD3CUolPW6Hc4c4O6gZ7ZdkOQeR2eWbR9XE/yZIxjgyU6
ng4b9VSv5S2ZuESyt3WGZmQLTEdKV4+aooVOGiU5E6ugH8626JlawZUMm/mlaYQ4GLEVB2Nm3Fxv
fM0gDxwEwJEjK1XEEQ1CM1iu60M3LjsGJDfLmaCtLUsGd2z8SKb8qc1Vf2DLdo06D/qvldYgmiaK
6kLdRT+XKYr2ZYTQYhnWKmzj1AxrT7xgJ2jOjTrpbvYcT9jQOW5BqIzYotUgikM8jXtrcV+GUj3n
NqrhWDYjKxP2mfHIS+nymWtTw9bAzPPQKkRxWaFfBNmo1Zd4taHzSIvFRHqhTo3uZylVACym35cx
S2CtCbW+/qmStnjaUGBKau8Kz/1Rrfr9XOrsrQkKDYRE2GQzDIN/ehPM6+AUz2uwRrBapPbG9p/m
rfGgI9Rd2BZgIMrqbMuWU41hmo63DdHYoaHtB1WrkEotiKxmRiTlJgl30/EBLjvM87j6Tj3cB4rp
2eKuQZ8wCk3x9DHvoeNI46IHa4msQpU7O+ekZNg9HXDwI6Y2jGzX4IXyt5Rbf1P0b20+uDWP6e6Q
JCfAJtlBn50djrn+8o//6bulIVECEnnckQJWp2y66lY8DipTd2vanyj/e+awtLeF2ADC8eeIEzQw
03ajznZXp//MRdR8xTK6Yx18a+fOJiVv/EBAAG9coSvz7Pdl5vdhiPxrwProFzT7O6wI1r5P8/E6
qR9pzBRk8JZ7lmB7Pe6anUXoBbUMlLupm5h69He9U9p30E39GrDtYckJsaFTxuRzXdTgPU8q+i0X
55AxlfY9MosPuuXZYSq/+nbYKiG931fnmubL6WfPB58BuTVh7mmm7KlAtAeOpmF17hQvfxrv+4Ey
TCRXOEvoXWMsV7lmUUXghFbZ+rRWJcD2YcPFb6CDDF1Pm6+YrlLsFyVs2QORNC04/ZGTkqlxPlMo
wLukOaxanMGDw0TIZiYws+HKrfpTt/QfI6pRJDbtt1d7jyuOZsYGw/OURGhaxvgd2hvyDSvQ+Fh3
mop+8dFmuzrXXD8DVOQ2fIOWPa7PKV54ZoOWHvCvmJ1CgOTOj8eTbrz106BRia2/ZOetkLemnALN
vvVd8Zw7kkn9WAdLUcU7BvTYVism8bN4yKriOHXyYzU/DCv9ciYMbiyfGQCwt/HNzrvJjPUBawFS
ZHuoLF1/NRtuGEvhCmkqiOFe947GEzkmk7H7JJk+nJXtRJ0mlywR6FdXDyuh9+dIO+ejvr5v0+Qt
l5/wI+nbKudTVUm/T1N9l1vanlNy3bERbRgn79ToQKJQwEzMS4Wzu1072H/TNbWSd4CGnt/hUfYL
Gy9kuvKP9hRbjFCiczxAF9WK6bNmTuPX/b0rGGOVHQKDKowcAAc92wDERGa53uw0Z4LOT9/31hWz
YYYFprvG+HH8hiEqHcJxI172LGXhLqZ3Ke55E2SYryBJp2775nivDnZF2MHxaDLMUis3t56GUxK/
FElyACtmBkKXGyxQP1Vxfy6l/V6s7hllN5Af0LP62AWRdk7b9ame3Ou2EErhVTk4DZi1SRixWvfD
dIx3PLOEPBgu9jiAImaPbEbq8WcKgLP1Do5Rh0xWwyrOgdFo7XnO2TCzCcvWZTfpw2mJuo7hVfyV
wtqvNhMdIKibBwa+cPrdqjMUVXDTMh2ZWT1vw5XNbFPN3ikbo2OXwaIExJESbpCiI2HzFlFvie/B
fCrK8joYzaWxEgpIuG4EBYnuYBQEPEtb7PJ+PiKuIVJxviRLeYKLX5GLpKgJpTjUo8Huj7mnh/bU
d4sIQdKmt0m0CN0GOKcUP8hkFD+Ay1waEXkh7AtyAWEqbFcKr7Vgwe27pv229hAPmp+ClOYAZX0S
RALML+BU35T6tdj2mXU/sNGiw+51g9ZYP/Yr/TR34skbnX0eMf/SqyjIMnVPPsfDBEFDNy2mxyxm
rEkL+6Z8NIeG4Lg4vuDe51aeHzOXzScal87nSWdRlK5+t4V6dlQNmpUEy+AeXLO+b0bseOj0PtNW
ZTeSyq3zClSN4ercXTQj+pyBtp0dKc7sXYCv87s5LHGbhQArdqNBLMsM1+cyt+54gm7+xJHPJqhz
3qraXe/EOsGp8SKQw+KrFKm5TwfrlSOivUvZWjXZuMXdkc8h7eIKyXwKuKa2reUU6y8jqw1rjmmw
Ujr/EurXgCMKvtLGHj2vBhvKcd7HJQXpgi+0c2f2DOVqhGXTVtQrYZTsZJb1gRapCjhEZRLAASar
70+z8y6I1ziKearvxKKYO8LUwQTevmIxSA+NMvJXOJufWKJhMPRI5qBeIUaQfXrUhftSx224khF2
l88Dzzw5t2g9cs0n5hjzabvk4QIZwFded7PmP+vSsJ4xF7AQdda7IWZ5ZcyOE8JgM0PXZZRrI5/M
Vv064H+4eSw34O48FTM3S5Sa7DNRsY05ab1JfY/kaTjwZZlfLvyIoNV13KR2dRmiFs1aR5agdM5Q
d1J9ozb30IuaNt3XJj24AZANeaGieRyW7qxXd1OmukvBQoLRYnqK1nhPY6wdUsCjrKq1hzFrTg52
iKM+rVBJ2OR0dmY8lB5qVMGn0izxV5MXHDGreWz7dbjKNJRjRKp6PTwbSA/hMdAcNqzcs3wuj+h8
kDmWamb40BgAnVYAekAeuCKG4o4xqz5RZFtV7+4qyXunGUZ/lylrYsamowqwvB5QIhKm6ndWlnfG
sBIjsqRfc+J+SyJUaqZerHjrZ1tXByt2A0uRnlpiSofx7l4hfhArYO7RRtAzxQhfdOM0cSGxtH7F
wXipmgsU7GnfHZbWOSuAk9hx3tSKoK0gBaB+0mx0BagE7NucMFhd2HZsEJKOmdfeqqw4xEx/Gtv3
SSDgy+VEXoaUT11eH/6hTp1TC1OWw1TVSoufxFScLKO/xgNIfgK/yrBwzT/NZrV3dSOLnWOkbC9K
lZxUrgISaIoLsX4cIk15qGdP3Nd6cXVhOwSNyT4BUAIbXA7UAzTSgsaq+73gU7jgr7zTiQoO88xG
E9TCUh6Lg2Pbjt/o3byPBK7qRR4BJVU+eE0KQvQMr3bGC2cQEjbAEfuIlXq3ezauYz4/ySzFbe6l
B5a4lN52xOTDyFjxU1jXUrgPfVXLoGEcfKol3yf7ggJm8zP6NHpIp/m1sQiP2ggaodvmLgNXaCby
f/pi/hK0/5ty+78E+/8Xov5r+t1hyv09/Keq/9+MAP8PSf8FBDbE7/9r8f1zmnMz/5v6/p8/5L/k
957pwUG2dUdY0tlE9n/J790/dMNxHd1j/mdYuoPwvar/Kb93/zCwA7u67lqm6doGP6j/S34v/9Ch
/dueblu2Y1viv6O+F9Zma/qXh2QT31u2K02gn5a0DdfF5vB325OSgkuxx35pI8kklwiVZuuh0lzW
7JsRKckzgIpCMUXuXtka5D0oEPjtEWYBcw6AHB31Kv3W8Jrdw5R8Aib1UQwJV7uRfddq/ahnfQpL
fYSCFK8h6VRPgxt/p4P2as84JXNJkKJYDY0FTF3eFEuIOp7p4cVTa7YbPbM5s+rfW1OzSQ6use4C
MxwcF002SGTDWBjxgcPxmVDx4rboNgWiGLDpya3pF/u+0GN2yTaJJGqSkKVX4IYULD2BSxK2d7ma
YQSQnX8HeD0qSQdRrnscqm55IfSjP+ATcKBfz92dQ78Ebb7Q/HE2zZfJdtrd4hkRh69j3ioDnEsq
idspRYKRtEjFqV5zEbDOo3peGKhY3ndJk3/Hxu5F9yhlSslt7842A/JK+yGN6Uoqa33SXKTBsV6j
L23t/ATqu9+Vg2Bmosz71nXtI5AJNmAoBaLa+hDaND4NUw4xuIz+zBzUJ6NEijaZ/ffiMv2zMv0h
rgQNDfiWM3xQL2gIG7mgV0AN7Y2/c6P6xoKBhEC3s1ufpBxe3HVTohE9HIk5zJVEwuPo502g6Tex
hDPsRM+TKd/0iuIsWtfqgVloHs6Muji9PI5uAkjQsFKqaQksbvpHBippqfYyY9UAq3fCmLh+C9F0
jOAzVtAGCh7sgjjLdAW4UETdcdWgC0w69VDsKPsXoHUPym5pMbAFx9Av1Xgo8Gjvkzk3dqwK0n0r
yx9apDEwqhv7o5p4kJJErLtCbYv+uMaOXjA85w/k+ahqkvue1qMN1rovwmg1+nuFu+GlKN3xmE96
6yd6+lLGUHgrrofn1oL/S2y9EzBv1Z5ilc0QQaP2JPKR0TyckAB/dMXQeph3oxqre/YRaKTj4TA3
8fxqJz2sdvhDYeqiSvEmCsO1odJk1xJwD0dPcC/KvRW5pEjFBqqhStfPQERmv6hYgia50R5Jumqf
M7huQKMJ9oM6gbCGnIPALUDfMOzN3qXLfraS6qWzO8YXhXEGnscaq3SfHNLa6qgbUEEN2b1a3D4o
DGbdSdK4r0M1gFlnNh5mnoGEBRs45uncuNRl2kIcE0/gPppH1RZVOHXtrSpb3u4GjV03RzXIAPiU
8ap+5yBJjp6Rr0dgnkNIBiEtTzTIQ5tOGp37yEi8z1+yWnwtEea1WU7r2QUc/toabfcO/7XwYZ1O
IcfjzB2n5El4cjwBW9VOcY9M0RpSsBHoAhLoaKkRuAMukGHQmNaliLEj5BwoWZcv2YqvCFYfMJFO
e2AQPCMLQZFLQxOohpWNgXjfh1WF6sHdhjQa59UioUS4LRi/ClfMkdi5OSDhpfOFES8XEMBHPdc7
lClxRe+JeNV2zOih6cdmPxesDwpruKyW4x76LVAlT4xkR0kR77XClQ8F1c1uRU8b8uZiqLBGUCdt
Jp9r2r09hxFzMNuaD15WIrAxZwHVo8v3sTvcNFKUwraJf7Qtsr4oYTS1ChTsMDPBIUsocFnjbo0c
JG+nybPzhEkfgjtuaEMyJmpHFjgj32WINgHBCj3zTokxu8wey30Ov6+MqWKI+CEO8Qf2NCZ8jADg
GRyVnnhC+8FPZ0gVolR16B8QYfVG/1i03bmT2U+nkn/KfPZC+mJMGANWUVhRp6HT6KwSwEO1UC+Q
rZObFq09qDujOZDOPf8fDMLC/nfj9f90q3n/YcDsU83phD4bxy5lYAGFBKYGOVkhq/ZP5kJEO9Sp
dWh41tC/a/dzgxZOzR06Mc/9NWtswHBsJaxt6E2d2hQHOnUrXGvtG/Fe4ztrTtyXYR5E79x7ggPI
NIbMd2kJ9qPAKSKQcjR56p30cT7ZQOBReNhoCKC+BXYlSU+Ib1PuVHsTKsq+0qPf2jrdT6X5gyhj
5yfQVgk7ZOuBCmV/TE1zLpAMX9aV1Zi5oV9V2/3SZ5Km6Onno8gZYdbefJ8TdOLDU7b2hTDEa8yG
+C5SCsj8On/PE0W/Wc7dkfgwsdMXB81ag7Kv4NXtQQ7ua1gq+3Idrcchp48TWceYuif2E+kX8SzN
eEfKc3Oc1fAbwmxIThKyeF3l57hq7pSXrjyla/7ktl7/5gA123UkkRAurX8op/nOCs+62UosIUwp
KurSTOjxhuTDYjLwtWrEtRYtMRas18QQomUvbnFXFRtpnYdJLVCNOgMG9siQbqVz93tbVMgQLCcL
ndWeTlUPIlxAFwlVrOF5m6IfFBH7GL3AykIBU94c8dIiLFIizmBbyyEgXuDTsKNsZxn6EPQOxFQQ
qz81ctsY++m8Ljqd1kyEDjAKE2oxniZ/MmMVyMFuYdiOKLYJSNDoshDyj/rezRGuglvVbtWCJ6/Q
UvM5kmwhx4rOn2fOCArd/pMB0QivblI3WgPMSoaT7jNZfxHSiWIyHuYT+BV1W6T1qhzrWaIWbD2p
sFi5zl0G7Am1Svwx9B7nw2BeI04W0blnMtXI0mAdiXWlxkbdxCQpZKNAJYbKscRDuXMZQL/mnuZA
WIfa6o2EizPTYA2SRKBGI94CY8Sk1U/zxYBhyKhee3ER1Pq5rqd8p9NrPcsM90sJqwS7yqyh8pu5
DqbtXrDG+t3TIV0toMbClTsDdyGXR1RI9EUgCXnIEMvkhIlKvuZBr8N+u3ZADbqv+XYVkcTBxkRz
8VOAEvDRXw+EEsrf/NMjTJE3iyU7QL0zhyBwZW65YgE2NDndh4E+863iLHbl2p91y9QCMUIIJzYK
DEwntTBtjfx5WJvhiG6vvW0qQz5InUUTf+Y9YVVIyKdkDdqsLveuu0ZPGRkvqNGSS5LK7tI6guks
Fhms09zl03arx9v9bmrlc5Tb7Hindd4t0AkOGEEvoLbYASRiOi93bVR2pxgV3V6vsCfMMezOZqso
yq22QAGynmPKDQleyM9ETcThVosQ1T3cj4tthZzDmK2cOBp28Va6UFt4TPQpZ7KtsGHZhOEyd0Cn
b2VP6eXOR19Ia99QE0VbcRRvZVK+FUygt8ZDaxFtV2/lVBxL96ZNzvSrlmCaJKEGLzrx0hHF8F7V
TX50yEGiwY2L0CYxYwub7Y6WOX0jq5z22lDh7NiKO9HZw3PWj2ifKLqDzJhqZjuUgwhd2x1uc2xb
xDk9gFonMqWz32COPRezIUKoymj2yy3PkGJTzzOEF17Z7q2tFO2oSd2eoVoTgZPNqFcT6lZNc0se
36G6dFtRm23lrVZS6Aoq3nkrfRU18IreIsxERwYdRM91ZawI5S7agubeEs2emcmkn2SJnLMUxWU6
39qRUJrJ5gQZkvmIWo/tnQHKsZVMrq16Z25VuUbifMhLZ5+irWZ3KN6FcH/kIAEPaDu6S09H8v+9
r95wDBb3lv6/bbAxCf8chrSPf3bJ39vsv/3gv1pt6w9LZ+kC911IF9ASDfVfrbb+h2nbnudInXMc
o/vfWm3rD0M3cbF7Oi21dIx/Od0N+Ye0XIL4HMvgh0r53+q1TUC4/9FsO4wSiDTySBrleff0LUb+
b4wRnYc35y9g1iMpKCtnWBBT3O3SpGPvNtYf7YLhYrGN+pQ8GB3t65xU4x5SU3wGUE58pMqCIjGy
V9sbEQ1MApZhIh4syheoYMCLpwlP54C3ixSYyzzX+8Y0xF0GWBfr0G+c/shdibnkp0zEkRHmV6Gz
rEgtF+lGYT7MyJUFeNVLDo8QCRvjLDt7S7bxkvMzWpXL/pa8qu4BudytZfC1szQ9iCobosZmZeYY
le5rF7nOTjQ91i9baw9c2AFQThKWVr7ocomZGAZx7TxKmPZ+i3gTeJb4gWWHzdLnOEeXtrDegXgV
ByPrk7Cqrs4MTD9fqNl11D4oyWe/oi+d2OqGSBMuxIW9JS5pi+mKtSM/mUuyolSusGh45s6EFQWm
ic61gdBVLH/OGbswj77DTIZXpIbFsS8O5GtEaICaVwlTpukLcZC0GJgWZxoJzt00GwiC6hHs6zL/
WWQIuOAKQVIqzbN96WhSKB8WghXFcIOgn+zYrv2mTQM23IVFlfxpyhH9i1i7wI6B5UyKT9IetWcX
SU9UVO45jwgtRAx40SNkCvqOYI77mvrer52FCIw0NFcgYXBr2dXVxT4WpslGr9lDKZWHGARhYHsw
ZwfCwmmgJHpTKp+l9cDm8qCx82HkSyZ3TGKwnzuCNS/4wUJgjOhbyGpRrBPN6n0igfKZef0EJrv6
qt8C8fQRDR8mTR6hzHyg6mVfysK6GlZY1ZS42HMImMnTj9HKoEnVhe2jlmOp63kQSzmF/U5X2W5u
K+80ls5HkhLemHj63YxWZTCgLIJHDPiW5we9ryDpKmEcDVwUOzORFxXV6ov340V4iMmF3r22eUPT
RaTsk4zlQ2546PC0wnfK3Vaff/Z84smWiipZY/3s40ckci9zMWKnGF8c3cy+MFgFul23Z739qeLI
eurAtAYCmfJhEGN+BoX21ULPRtYkIPVEIC5p6jC4rUMJSimO9oj3QNXQwu2I3JnOxZI+9tbKQx7L
5LFfKZu4MbllopgmeM2bO21JCxAHM6i4KpsOPcb0xOOjVmb1RuhRLrHwJl62i/Wh2ZE4fM0zFEXF
dyo6E7gVUkFn46BHpMZiu/09dtMNSAdxBKx0O8IEZYTvKXUR3+ZoHitnPNbsIOMFqRptvcVUm8A1
NRwd4x4D2XE04k1l61cdFk2t7F+oaRBgOtMRv90dmGmcyzygaNdzfg3nB5ISkrwJj+gST+ySoUgP
Rcv8XTA088dRethM6wd94dd35EqIbNp8KIxRAROmDwiYiS+Htfi0zWlksa0fci2q+BX0+Z70h2ev
+igRsI0iyV5E1oNLc1bkssDqz6bJUj0eLj0Hg6xpyPK2O7id9rMW2hns4n5akCvJEg7h6JXIAzFl
5eKe9TpZnivi2UGTh8arBl/bgGxRxMKOaAV/rru3NcuulXNKZX3FBMghSBjxQYuVn6jprXXG7mhg
tLtzZHuvWXp8SYp0IV2+IOwroieM7CsI4Sd8muW+55tjRHEf4WThd3dg3/TtEZ9wP2rFWbmW8SW7
1oE5ogPgmdejcJJAsOUJE5dWhtJkouAHft7bgNjm8TnTQ7ZG3a2R7V0uZXlrCL2FQFqtnMustbU1
Gk7IMi6isL4heJLIbb9mg/djaVB0DQl7qwQBa4ELr45pftLklxgTIpllhXqFOPpNy7yrsXFmY49q
G+dRCMu+sIcWC5jKGRtEwPW7h4yItbB2WncfVetd4xXf7mg+VVXz2ZEdb875tb02dv49xgO2cLDe
AcnnurirVyFupMw24eR1yLGzASVv4QJ35cw6u810rURcnAdl8CfPyAgnuxEt8cjXICwCcouNAbGs
5imKo7delQg1DCTCpPSVe4/1qxWnd6MTo5Ppo18K1Ao8P4CUKN9iveD/jE0SCgAzZDLnTsy5ZKAc
o2OUTSNo/1rZ13j44X2IM78H5FezUZBkaD6xyxwPBH0SD4Buv9GmLzaZ9U5C30YmPJIOJ4IoJ3vQ
rmkkYx05KEP+V4InxA7VGRfB+CR6QOmGMb5p3nA083FGkYzpaPCwkOIp3Oej81JuqRGRO5+l1nqh
bD2W1238GKdKvy1VPgQsGcmdT1Lrumb2FalVd4yUDTSiy88FRj6kNPOvXOB9tdwGAEptvRlJ1WGy
meMfm7KTFXSlbv+DuDNZjhzZkuwXoQUwwDBsfYLPdM6M2EDICBLzDDMMX1/H87W0vFp0V9WqNyGS
GZmMoNMddk2v6tGBDM9TNwKZpP9rwk2zPFmzEX/LErD9nDF4R/awMw0kWoq6jwoicTEa460Z0nlP
VboXAqjuD4VNhZyMMx0uhPzWDdtU4dYUZtx/IbvqXG1+/HP1EdF38TLARNYkG3dGzlnhiTbaa8u9
+W1VnOjrAXGLsfrQVBVJColPxcmq7Qg4+Mx6NV+3Wrr7yGLdZ8mif8NFRJFE2ye7unadvdvdTcK2
+ZUQjXuZku8mMGw8grV7lfeMSlIkTgj7Z+biD6qMmjjUmTw/GUVlnivC3fiTRsVS2LRP3iz3ZroM
OzmV3YlG1VseBcGJUOe3XvBBJW2FKY1GUrOmzQ8ctriAWUJgq59QAZerh+cFXAXZkuavyoLsyDFH
c1Z7qzA87igu/yq7X7O5lM81bbq2yC9uFz/0qpX7Sg9jaJYurQQYC2nTvnBoQOKIpQMHHbvMULq4
8qR5k7L4ZSfVZ97ShYH5n/ILNfo7G/L1HZP7LNzAeChIra6xoW0s3ldErzExAQn+K6mSWaY9egue
iNw2VjSrdR8FVI/YQLcxaolNLYs/UtF0Gxaxm0jF/ibHaLRrE1tsR8ejMU/NbUjOySMALaAvSdc4
9fOQh+QckN3N9uwpuJaCbfpaB/NyChLzC9e3Ch0SX6eB6x9e536dsR/dIKAY19y2b6PhV0c6QeIH
xz13GJK3qatDxR9z5gCL2bfEu5T3CR1p2YSY4K55IVee9r4yuC7UmT/Wc00sZaG3I7uUvvcmRYUn
7isno4JbfD+46leZuR+MSTmPDXTdgeW/HrbUqac56lTfti/YCunK9l0PXcmJkVO75oCDz78J6oMc
4nJwaCy6fF38doFTWrfAEAx/Oj6XmO64c07P7cKw12KVvILFfuoonX1qiA0dKwdzl8nldueAHd/k
Rh6/2PwrmY6vUvS/yQCNyL9RcmOB+AtG997LrBIElihA8LOPEEMZbXHD89EdDUrq6VXdE68M1jCu
6aLR0bOWqXvjAD/agXWl2FC/6BhlkTnx3MGzecgCpel3nRdGWIczoPX70C9Vc50CXm9Ds2KnGcy4
DXXxFVM89BFUxZkK2P4Cgaa/tEY6XGpj+UvmKWBZbWzgfLePqJMuNWeYFZkw23XLo/EpppphTZPg
9BbxiVhV5WQdLaN4bUf1QnW92qgWtHI9PwnXvuqAhR+/C19E998+r/dGyHne9DPOobghJLOwJELq
whwlMbx+lOhMpBqqk2EwS8LlPqcaulRlBa+QLMjGlMlvETeUINHyMszmL8rjkPET+sxk5rAiMOke
8/XzMpPEpIaKK+c94GBGNzM1r+PQvEbBHHoSl9i05G85ffBmoTZlXA0nvxvFOvJIw8qCc4VcGlaU
Em3Sqz8DD4/knHxTXkCVqhbsi6BsVhRyNEsZbyh7J+kcX0Q6/mAzQIn21FtRTmffd0ARc0HKIVEd
08r+0yf3qI5wwrQF8uHEqMx6Ad/oW7hYXRAMlEqStJqzD8Po09tbINP43PtZEsJUhjTTa8pbJmzU
S9NQvtd3LG5S4iqBPx8IRZJwv5eGR+5GieUu9dBFQOUEsJBXKh3QoV19MdP+0t8PzLsfOMBzsh1s
ht2Y6wR1th9DNPDx0sQqB3IIFYiNtC2fYKVZlAdFH7glmX3dczqXL7k1HQsvJ3s8PjP5JWFEc4VO
KCiOGgYjJjWaSM/SVb+HCEhzQDi44f3/q+MdYQijeid8A5XeyLInSt0fnTYdQqsGJzoil68Y4HmW
LNqF8pKbPOU3DRUX55RyRQx5w4scu6lkr0NFITb7fL04HlIeD/ejC1kZuyTXVAcf07qKW+C8tYpv
MzEhXh3BE6cV44laWnNIbURAKdZV4WnaZtsHT4pVVvfxsePICksRMBCwlnwoneTWNrmxVs4y3kby
M4xBP2U1uacqxnuKzHaURupvgOA1T3h+m6dOTF81jDc8SNR1BDqmEVAl7nuzLKwsIoWd231phV9T
D5E9ZDmfYt6B+gzW+WC3ozw7eh4pHSPrJkpr2ilEQopF43o/TaTNc9O9FHoydh5MoodaS/Ki5ZdN
e9MboGMM7BdECnZd04AgpuULsG2GdoOMqXibesFvcKfI6/ktk8lnI5ptsNBsoRPnI6JSdJ+b3h5P
Szi6U/aRxS5kelJ6hP8xBuNvoCQgpJBpOSJDI7CWUeiPmp6WIj3bxC1RpKnVZXVALJCh2WnHa54r
g/ji2O8rhxSvph1x51idPkQ+NlNI8BuNprPm2GQjy1v9XMcWTvQq0jwtTOAdZUe9FUniFZfDdMOj
ZHoxZPmLzW8Rtkbywa7cPbdVeRIe7TtjYeUY7OoOcb7Pjka/EKvoBKGdljK7hiXrvdDU+FJxcxSc
IG9SWiTzRg8jV8emWmCXKI2JPUbWjWjxOI9B0kE5ApgkI9GdWMkeswjpol3yeSWoTFhZNoFfmryz
A0mGjZEXyfOQ/QL9pBHqDc2jz7tSZcQmmcDczsoAio3pMF2MFk9vk2HT7vPx6NtEaZemxjM7jpcs
pmZrpBTMkNF8rnuSOICKPPT6bniAmTeeLGlc2G7cSipiru5SobXKpNtGqcpQhZPPlGj2jYKlYjVG
QfHeuZRvsPoWIX1xdNzMo3sW0OlJswafDQM83MEhu9nNpA5yIbXYcednPUt1bz3S/0DjZHqSPG8H
UyLc4yHsm5GLBiT6B9Pu8VPZDAuDAD4HBW84wP6/dEN6ZHlMSqiUv4jjEh6AZpMXw2WBTxfSLlZt
5jqCVF12OB3Nojj4Wn6Opg0JEIDIGgUZ7pOXDAcPmywui9c0ESY79IzewIE7cTYK9a4qPpaGUbW/
qaQ8pMFSHYQjnW1XJ3/LsTBonWb/ztDuBNuupIeH65uVtS5FSGm16xY6wyj0EnzQ4Z3TzvrQJ+UD
iYY5pJ+cFYtnOYfO5IafFEghbUnm1J1L/TrO2xm2yZQjYXBroVhS87iUyUOT8vCB0+PsaHBfOFhj
iugC41LOmXWeKPo4kpI939PU62WYp30qeCUdx/j2J+4l9UD0vPLch3jos01ZMpSmI85gCVKa65Nv
nUQ9bol6lUe0pnK3tFwy7ZoKgXjxywe0iKcCfaGkTjZUVk6FTtV4myEKKtZtTk9lS6SZThOTccEe
sPvB1i5n4awTh5QWzDV/lQ7uW5nP9r5PUQX8BE+OzKrg3CHNxBFIxYgSjdBx3BfopOWzx2dakHZQ
en4uVYYWsXh3SNSjxaf6ee4R+IyASdLuqsdpLI5R0YD3SVGN+ojwP9yCp87kWkmvhrPv/fH3QHfU
aVCjTQ3s7Bcn3l5qKK03XH6xN39axdyjCZK0SDxuZzlBoDZ/gR0vr3Y+0ZHIw/8s051P+R/P6Tg7
4/vNzg39W3ieqjiEjMI6ByEh8tuLYxEv9Zz2WTks9A0ZP87O/QonnrXpkPsR9kc8gKkvbI6qecmv
uEJwFFjcdCdMm9BK+2/j/h01+txbtMl4NH8tbq9OVaoe5hTzf1LgjE5B+HW6LLdUCnTrRppAXkTO
Sj83hhu41r032slBlp21YiaaD46fMCB3M4pf2fHf3ldUaTbe2FVS/x21FHIG4/MY1WAj8QRVPS1I
kacJASUOmqiJGYrXa4zL5zjLPqPcy89xNH3hGjsOMEtpgT0tMvutlkM7BX/qolLkKfT3pOmwhVOa
HYxuOFVFgQHaJjfNINwVrHXTyOFb9sHtph+LMm40xcIX9GB/2WrASwEJ0anGxznj2BWdx8oXjxrz
tXry8sEHk496kbGwqu0UaCqPAd1ArOAvn7I9bsbmeRH9Mxn/Y8ECdo1n49PiAs1bMoYrUJ6F0ZBs
s/Fpazf6sjvjr1aN2rrIWGmUFxACD9XQwR2MHqyhRzEG4VoAm9jT7oRF7E/TG9if6ehZ3UtQC9fc
x/XwsCT5Ocsdlw97vEk0OD6PLSgqPwnf/u/kMvYGOrUIBifuxhLWLnVbE2lbz5wp3UtA/EEG+mtJ
zPJY/vYa4+ZlzV5NOMFGqgU2XIXMVW6IHdSlZzh3PCu46KF6uL96aO6E5FhHm120hvKNnd71d5Mf
3Kz3Ku7KczZ71CrU9sHAJL/LJeW1TnRCg1kX6m/S/GmCGS5rvFxz40e5jDZu7mGMYHyns/6NGP97
2o4GvCkMRHYFY6RRn0vN1QPdD3GrTU7KoZG3NSxj2y/aujhZd6VN6i/B7P6WNXS95Q3KO3fclgwr
5wDHSvKYV/dsTdasQSjOp6ScnTUdOkQuvJl96P0XyE8HUXBD9rtNVHJL1UnmnAj5cxe3NuzaatLg
77ItGrIVrsm9uPkNc6I9Ck9zPPviL6V4FJrrKD11gQ793n6ctM3HldFMIa2MKeCLsfE1przu2DpU
xVv+AtFjpqHHk/Bzm2w8ucvwfY8kJqN4DcziUzXz0RXiHNX3IgzH2XNPwkBFIVbizr8j2T5UAqan
mdydaVfq698WK3vWUzats867TGr8pI4kzCYYAY53gxFXLOrWNH/y6D6kVcVqtu1oN/LmyRvzQOPP
qpVioHPD/CPL7B7gGoM9UFRmr9kibpugspPza2jXIljCfVITCV/x5k0s7wsoqMdNsXApIyHNwXOJ
Omjy+uTuxJYq0h+gGx+5Zp/i0bX2pgyPLyYeCzbVfUdoEFIN4fSeL+jU8XMwey+uyM/+0HzEdJ75
duvsqPh8pePyIcn8ddKIxyX2XwybW/qJHpyvQfrv5Vh/dMuUUELLJEaFuCm2cATRoDuoazzhr+iH
GEz9TTXyOIjX6FHR1iShvcncV5+e380gZ5p2GmvjKw1E2aYwEePabvF1d4JUnd+T79ZK+cZ4NTsU
wXrgXhoXfbCThejR9nz/QPrsjPQ+vXTBM/3vWF6Ael1xQ3zYhRTvrOgI2cX9n1qWDgnf8S9r+HRn
pPln31Sfrm/lj79wW3K3b1sAivHoXjsFhscVn6bl0yGe7S0YqPdIBVYb8hV9MtJbnPCh8QNaDi2e
qseinWbeSwwLhmr+WkNt7wMsY1vLarOtV6SKDBNXmUBwm9e2zXZZvfdF+XvyUmA7EwEUu/o2Gsa0
oWcXlNL8tPKMhtQD8tl+GlKiHPcvamctIN9Mt9TZJasFSPJDIogo+DDMQJYgYEZ4UJOa/pyB1eSe
Ts19Hy/izMIz7IzSAU/aGThapvstIC+3Cycz+6QSGx/F5QO7E5QdXo6ZenCumVoZ51R20CujkkXY
oH1QhW9lUG3xvmxlupgHnEHXJrceK5nEtP3OZ7Yi2WWiWI3rmhWOPTsWunt38Fqxq/Skqzzg3Srx
xsfAt69FK2Q40b65QcV/E6ORPcr5nmrJmysNd/EJdl6/bztqpMC7rAFUkfvKiPC0AUcME+ieTGzE
tzwDsHSreE0JOPVWUtlkefrQYcWy9xz3zzDdfSf3DVdRIq8i3a+DEt+ct3i7yaZ9bhitD8iCHApm
8MTin/VhIerr2KvXjlaV44gNODQHIjRzY144eLPnoLb/0nZy7yYFRYEP8Q32XfK2Mb0ClIvFQgJW
H/Nj6kdhdY/o0ju/rN3I/wkiDw2Pm2gPEPdvnnMr7vK15dXzK+14PFtTnXPhMSj4bvkWoXIwslMG
vYlsbXHU1sW2XKBK3eWRCUrhnhePQAk+UUKWN7HQ5Up2rWms6aGhAOxoHGGA2PhiAJEmWbJsRx/W
6rSSBTeGQuePQo/+MTe5oFmUl6wHz/xZMJ1s3ZplQVCkD8rvckJ3xRvllIBWApt8WWP9YDiaT7S3
ocJk6jiwsiIbwRNHD+W5PquuKX6ZjflaeGo7d9J59yLx1ngAJpDdm0NTE7UTLUYzbCzOlqviNh/r
M/2qYHd1czamgzeT1QMMsdedeqrvxNO+lySNWmtnoo9G6MkXjHinpnK+4LPXRwg9UGfyI8Yv+6ZU
dkVCtI+ODkbwCjPrhd4JNn1AsNPNcvQTS4CzLVtzbTftj19P3xUO0a1lJwtlQv67FXhvtciWm3Gc
E489T69SjNqvZWPiVj/7HjP+MDvlHr4mH1Ke8hs5yM/Y5iZC7+bP5FZMSlDtWlWPIRmOn1jROm5W
fhWWGMMoF7S89cxNEFkNsEeQBWv2Npu0qp7wV8ahZDuywqBk0wDncKyF8QLbDh/BmqrAftMM7BEN
wc24RqMvl+47xzq9ZecJ+GAl3ZQW4riH8TbX46ptRntPYD0051Kd0UOAdcbNtNOq2+WWbPeKOF1U
mCji5X1AFn+HVnM9pRNqs8gKpqkIeI5LVkoU7VY7yQ98JRovYr2lv50AHEXqp1tQAIciC7yD4V0q
px7WC6nxLSrlfrAfbKMM9iYskCdQ4U5YDGoBPbxbim+aG4dnO3uXsYOjrvePKdmYUNRAyazIJrNY
gPqc8x6+8XRYat3QVp1R1ZfMGwMteyt9t9gZohWbPuomTJn5hoR+G7oBAewS++QKg7NEvOiifUl9
EK7CGL40DCx5lyRdrNeID6zGhuTJyrm2S2+JcL4bDvCJ4EulnDsWMhQNjfG2cylSrAcykcscR6uI
D23QVGZIKutnuXsbokxw2SWkFmFqWE2SV6obBxBTwao1HefdJivNJPen0VgPSeU6x8lt3uOgms4j
66YRhCB6XTK+Fr6+bM2ytZ/vBNMjxoZp3dTzKZ0dpr3B7EJPtd5rVsi/BQAlOr7ZgJjPccz6qSQX
l5c5vIrmrVoyZ6sUvoW4RTQK7B48+9qpKzZ9Nix3Gv5Ow1S8Zv1QUGto3fAU7PwOAvQ0W3otCu+z
3s0Cq3TrgC+L8WsEPihhsHD60hTYvuf2Sy18hOGor6YEBPwQRwSncm9nGKVYG7Dj8RpnR7/uynXn
dc9AvBkbrIB4hxV8+CPDWdKWr/f3/orgFSH8EdeG/2XDpdlkQH9ww83PjWl/BSWFdwIquYnRlyLk
4bGe+ntMWxu0JxZ/vLmBGgUtWKTRm+Nn42OctRe35kMgY34ofTAwaSEKNubDPx8zYrMmf+n+kDT0
tTse8zyECooWcjvMY9u5lNoc92MXEXidEYfhQnsMKH1DLB2GrYKaBx6mPTn/uvXwp2Mhfho74J5k
BToG7B+c49DCRigNE9xw2l7nd5nT99CadIzODS7AaQmYltKi2iKYnmINVCknYJPSYA2Q45uyB287
GQMPjZmFTWaGUTG7DJPjHiJadPH1RzpLL7RKaa8izcBh1Elwzu90LJJHq8TnUTI0JDrzGc+DHUdH
sgaftuUBScuc7MQ2CDIQn9x97FrJzqh4PNtWE21rZPyT1DiR4XalWyzG+t1raFDAbp2khfhgoDF3
bcuVYW5s68MIzFs/srAqaezdDMronwnc7Pi2v6i11TRISpOA6sRhYR+RC9WLGIJr4SQGGw9Q/CB8
n+vZhvKWZw4oFVrwULpgMRbi2jtpEGIYTE/Eh9dB1E/PJFeSDV2lRwLhNR0Z2aaH3XcjN7Rtce2D
lsaS7C0cKMOdqufy9h8VRilFV6LjwEXovFZdFp4vuTCBuBpgPOYs5oZa3wP+y3T55xf6hBVltWh4
MznfBzZ3Q8Aji8iUf+78pl6bPYkQNTIlNbMb2jwGHEssj3Nkvpp5X29w4VchDYqsdLhrtGVqn3rR
fGkZpcck1/0jwmM4aMfDPFzEYbsMyJ5wQ1ZTAWtoccannoK6fmQf1ptXbgIJMzZP+XbYQLa3znbe
PAWJu1xkTAkIU4iC3jcNu8i0v31PZ5eZz4k382i3CCrAURo3xSCbM6315CUtugpaYP0NM2mBcXID
anYKkbonwJ+Aw7Bjg4Ny6NSoVXso7x0sNH6CiSjTb5Asbxol9SzjhGLMVtShWmgItAv/2A/xcJjS
4BEeMi58G76NJ9t52xKQ50QZy72ny2HdcMDrRdgPi07CgeZD/o1j7nXreUQ4mYIi2tR3ZR77N8Pr
f3AjiDsW19v4cG42vQF51mHA2RYjQYo6ZwmSTxj+7QBrVpo1j0NQoYmVRGJzKuLtzASh28X1calD
F9r4w5gJxm8VUw9KD/cDOU+954f9npk9lrr7L2lMdJeIxN63jbU7eBotlE5S3pm4StpzHnj9vsDF
tEtGHAKJuJRUB/yODjCpcOp60t8u+LGAZDD02EMN8xrxAxj9b4bZfJ9j/l/R+JjtM+4RkPdczh4Y
PR1rWrdJzYMTlaxwW4B9GKaTtewaXlrvo8BKFeN+ehlSPiZ0oS5xFH/N7UXkwSuOkxyVPbMuqJze
3gg6vcXm/1j4dPROk3RuquydsA9cql6GT3TP/lJVdgogs/0WpVmy1BqDTQ6adMUzpLkojp8HCEwb
tMTs7PowIQAOLNzg8+7gTj6jiRdxp8swYAcGPc+RW60FHenvHh9s/InwjZvB3Ekbmk+tspNrGvl+
MlkbpOVMu4+Z7tuWItQxH/ANtJ3BlO/AJE7VpVPCQQ8vnsjm3LHhvd61JShyV85bm8YtLtGoaKCA
0E0Wix22sVxAOaNxVYu/MUSUbwuPxbdu+uh473t7c0g+4T1pnKzHlKWcNbdSllMLfxswGEezn3BD
2fz0Suk1cK+KYmdSqXPzNIaHdNAXytSfMCP7hziF5lAY0D90/VRbbnlM++Vjvlf+zkRuQlEWv1DO
q03gR1jF5VJdBAL2YIEzWHQ9h53ZlJtmSVg3tjVdZc0yX6suesLrOJw68LYt7i1umOa5JYtkG4l6
yZb2Rz4O0RLdskTess6933G67sVR458qBZ6O9OfW1SaWE3g6hqGdqpsfg6F8EPLdxue0T+hhqCn8
wtZmvPET5h6WYFuyfQEOEm8AAYF37nFURSjvSNM9qUJc2n0q5rUfyUPLMnKmWXvlelkNUKi7dBZW
9daT97Z0EGa867b9EzSF3b3kuE/6a1S44sQrTJx+JBHaUgZiqM4/DPm+GCDDDPprDEq0Ts7PBRCu
bll6JgUhJJaQa9/CwtX7PcMhDr5OLmfTjDmRPDKqLHrGddfGFgCoSlCkgb2UtCjjIGFNa1kuWTV1
K8Ft+sHNEYSscUf68Vha3gc1QSD+6qHaNqr4EQGTgxFhzTREfMuXKj27AVNSivUWOE4F/Yf7ylMC
WcmuKF9pjGGnNQwO5ZVvtMyCw0j/VIsF6XZetSPnQLL4PTHLZA8G2tqMMnuhtaQGjIes30dkEoLp
MxjgC3XFCMIDSEEJ9aruyXXhZiiVQbm9Ba1Ba5BN2WxABFInoi3AzkDmxAbVPI4FuKF+ozCeu9Jf
AnP5rg3s35Pd7SYuMFuewN6Ot3hi2jsgv7hDfZ3tOmnzDGonOBeYMZN02ih+wBvMKYy3Drq/zPlb
oY4Vc0fqKwv+2ojbd3/Btzl6xi6eibbTO7lhjd8iBPcpKOcFiJ+XtJAGrR+5yOOySHrIywk4rOmO
261yeOnnggNEKHs5+vO1tWCKkrVQWP34cVL02jeaHUxe3Qi24hXZjaqt94HE4+ZADI+keqX12j4F
5fBVA1ZnZ77zZP3EcEbKYk7LCztMJuOFO2xTNNs48c9ZFolLDrkd3JPcF0WAVBK0el209xd+xJMm
e0ZKdhOEQ222hwvhHz8ZWjYNuJRbsggLxRMbS3u7WLtPdvpbaxrq1ciUX7CizEc1botIzgztVgRT
DY9u0EEwqgLvVrg2tW519unl+GnsQb6rrPu08mhnerG4ZnMXPauFsC41zW8x2kHlZvsggTsfDeYf
UqC8hBQQ//IjTjwV3tOIH13HbTRfGrxfRQBOvuCokMG0TzRRCZzJwzbnB7yxkuKUE14Ne6klcjtC
CiK+vUK/dLbQl6knNhPU9tgt0Y/1/Jj0A+wkLcXmn38UkTs/2q2JRBSVBi419it+BWYea/5zH4SJ
8vVf4B+sStlZSFs8TaY8GZRXaWcenj1vQCTuTmnTWierCZ5Gosmh243llhYOYJHUvqGKMtEgoMu2
zj9tLhmmQ2JS6h8JDIJjlPv/EpLSe6R82+/2dRZFdI4VZ2Hqao9RfuVDxNk3M0N1U1/jJYA+ij64
Vo17lJZBdocaexJY8ZZq3gRhg+OllK96wTxGUKQz+p+0Bu9XNRdh24cxtcRLhGB3xCjNw36qmlcF
+dF1Wv8kBz6y85CVD0QkV+W8NCDRyJHPuWscIhuLkQ/0aPRwVEnf9CkMWM6TwPu6FPX4YpX01Mdz
JQ6kcjDVOAs/mLk1TokFR95AVrnTsK2rwRC3ytDWw+FOGDed0z+/4KmswqTVz6nj8Vjo/QtXXvvk
F3e1aGZz+g/d4H8EgvjvUR5e/usOyP/rF7r/df6dQ/FvxYv/v0ogLRvB4P9Fgth/dvNn9fmfMir/
+n/+lU/xKFXEEQQjDC8uiqH5f1AQHskV10ZQsPgjAuuf3/nfKAjb/F+0AIggIKXi+TauxH9HQbh2
wO6dZZIZ2J78n6AgLM8n6fKfWBAWcgGmE+nZjulDmCMk8+/xFNyv1CPnSRXSN/faTM7Wwydp+sP4
UqcGPHNWsuHYLd1vURyhzfFGB6m2K4Gx1k4+XlnBr1gmETD5EAjzr5M4LynLvLwQ68zvodD5xtkV
Ek9mNpxnMtUu25VtKT6iQFks5Vgvd/3g7mMvfjHpEOYQHwHlBPVws+ZRXXuQZOykLtXUs3zrrIoC
RtpdgMkwD3vgCJXPZtwas53f2nRNLZF3GEyH63VSW0BvoTO5C2Us/TJVXPi9cjtyAvG92ddefRvB
BFtHVlSRqUGQXwB7iS1qWrnTTCei4YhdxWJp1bm0divb7T9NJszWqRfuwN2TGkbziH7JKFDDt6Q4
BtuU+2Hw1d+HrnRWML1vo2dVD7RDcNDD5tswkE9HOL5vPcncqcVw1r32jXgpFLRjfxheRiIzq7Zd
TBLVikscHr6qc28RF/62fYjahUN7ch4EZi/bBps0fOoO/bFPaOPyhvqYE+dbL22/CypEF77Gj0Me
AC4Q+6XWzjn2OPKIAGMjBKGR5O9lzu4S7cmmfYNSjulo2HIJYW/6K6hzow4+gnQ6VncL1+wy81P/
twsaD7arV31YAvJlIc5ceO+RenIBndsOWHQsF08Zr3v+7saE3+1hJNDrsGkYHdAeisTpOOc32bmc
vB4XHPZwk5H+nrW1p0fLWDXBgwX9/+h06pv8VL3hz6bKzmHymVBBWZVNMOqNP6XB3ksW52k2Z+Dd
w67NA6rTIuslzW5841+dbb3XXV4cDAcHoq/4TXLdnomo1KdwvsEA47ZrCEI4VchhASOLYkuxEGVR
mcEqRMlQ0L7oA1niqrNPPEbOdJxPnkgf4sDlityBvXTyX5y6GrmOM87J/vaRwMWlGMJ+4M9RvjQz
RXFRBJiKCk5HWFyWK2g+hLMEhnb4COnaCY6WPzxkHgGVNH1MCZMXS7YcFeviCAIB/4BU5nvtNrhP
hDRH/VT85EZefjyTHCYcnA2jLscHYmR1JB2KbJy2V8Pu5lXvqvB+vUzsO/PAdG52rB6LhjjKQM5n
aovkEQ8iR6jzh2NSk8Ik0uOkctvA4e2wJzHKRfMmGpwdqEQadrT5MsWaCX55HVMJGnPpsFhUD76S
Cb5k/1BNfJx08Xv0RX5E9WNbbfKBQ5e5ZTbXXsdwHwPuOVr6P0WUXij1IT80DduCZ8muXSAcuG1H
CSOqnGrLs2UBH4jy5scZVf/qlMk3alH/Cm8HBmKW3oiXdCE9Di2pZTVeIT8zdQ1etPMUQmTWkSaS
BlaoxaE5M9X2eubY33a4xbjXNs9x8eoTQLqMppeFWn02qq5vEW2ns2tBDpzn7sKEAtEhQs3RxWFJ
ZveUVKOzkYpkLTbCixvLIlRjEux0lrw6vOtvna+e+siMzt2g8k0104TRa3mJCNDuY11lJ1WrvWor
vbc90Z90h4uDlHPFTGa0x9YmkAG57SV3i2odjb+iIoveMYg9UuzznJfFe4n/dZdaNLOoxXSPwWwe
qzHO3hs94KMjAE5E0ryMJN0ukxTfcX3TfCx2qWMomGDei2PWbz2GZCGa9hjjh+XzUZgE6EzYuPXU
hFqizUZWaYaNo6669NS55Fs5+0vjrsU8ARTzO6Qp36JXYZA2yEQcRhIiATIrax2XKYw4hb+eKGE8
+TzFVh2H38Nkmaeum5+DIlanvrr5uHZ249BhO+hwmxaMeBwb0dYnj3VKJh8HC3SEJMrbcGxusWQL
ij8vWyFy8xqxmuxizo88IWyEz4gfKffFI6sr+j0oAVsP8ks4xQt1IR/ulJshdhZ4cJV4bolQ3ku6
TINkuXQ+RpU/kRFPUPJ89joOvTlm8DFk1h9m1FPXsMbgIgHYwlW4kI1knd7XKmbiqRXEhq+BswD9
1KNkZXkWXBMHSXch7WFqre5ZKiCOR5/lNBr+mkXdV54B74S0dudJ+j+Z+7sfumwjqMJkqDSxw9hN
WM2IkT5kWZ5yzZajkBXm5LwJWbShmm0ejrB2DZQshMfmp8vUj4Y6tL4v1xJ44P9B3ZksyY1kWfZX
WnrdKFGMCiyqFzbAZnM3n50bCOlOxwzFPH19HzBLqiOY2RmSVaveMBnJCJo5BtWn7917bpy/55X3
WMThtEpshHhFjdJPh9MNYO7G0tRgNYQIoNtfDMgHpiDhG/3+R7K460M92kAlTI4SdvnIjqc2Cqv+
hPcjfI/rEPxP6fjIvf2iEaBwvLeCBC9SSyArELVJVCR4MmWzuJXfXaFebU3/jlyZEZNtAXNaXGNn
mHP3Raf56UxMi4p5/odpBiBXMe04DVF+lv2bFVvXZabQ9JmxDSvChiUINDgI8ssKs4xTGyG4SV3d
wiXnLVzcOlExP2QGYGctZO7DCkamjt5/4z0GPqjBNuDwWqwYymOuHNp5h2enTvoXkbkfuV3ccpuD
MobddJOBqW9qE2y76fF/UaczNPW4yzzsSNcDmtP1K4g23Rm/V0MDyCCpY19vAgTdZX8HNh2xQQJx
w9OKN1Y0w3d1mfkp0OC6i+gLVYxh5wBdQYTgct0L+uUWfdwNZKUASFL+wwZtUQCxjOWEZ724VaY9
rFTU7uLoJ3MuCAsEDMcJO387aAROWepOG6p23YolQKcJYFqM7Vlb+huuAUdKR4pr5EvEoulClNKu
UZQTgZNNTBQJYdj0oJhWBDhdw15jLmvfEh1HRNsPtJ96+Qsdvzf7Jau4jN4TD8V8PN4EkWrnLJg5
Lx6dNszObQxgypq8m1WWP4JELQqIwd7oYDwLN7oRUxr4ZoBqtMaQSpv9J8Wicm1z1xESvM1rbL8U
aKeG8emd0YyYUEskxyqAYACmM7J/MtTBOkRDhxAttIZF0jzVnYsXWAJlVoxCqD+T42yGMFg7ddA1
EW3L1GzQvbe31tGJCM81fR8o0/bRx5BWJR+j8VGGBCF6LpR6r9cewU8QupLVnxqZkevRdR8a9434
cxyKaZCtgal9Edi8NNnQekU/62FGUJzbByaYd4GVyhcoOVo3kuFGoMikAGt3kt7zRHzAbPDq4nZ1
grJnpJWM2B/hoLYknyc9f+6m2X5MEUgR5j7ug6Z4dHKDWLiB4mipGkYYVGuvwJZM+CIe1XpVdktO
XH60oFuvTFrQVhnoIILEPuNW+UGUPSST+5xlN+GMkDcDopl//ZJRXMNLC/fQ438MAy9s3hUx/iAG
qwXoi6kofRMTLxCX7GeU8dgotzRIJ3fxjAScfVEhrZXHDzQyW4om2FgNIcWFnZYHk5Q0cLEzceE9
lKHJTfALC3UxOtQ4dfhCiYymCk9YO/uFbagXpU1Ps63Msx3ZX4JG4HrhembplOxVMBmbEKPF0Hnd
sTOtaGcQpEABlZVP1qpz7OriNeegHN0F/b8P0Zxs4rTCeOVk7+gCUBUhGMZSr7WbEsEhYwbMWF6F
ZLoV6UYmHKFBuXhn6OTjHnFXfrKCgUTVop4PHjkn8J4CIjKN8hZbN1F/1oGmTmNfZ+d++SUp/EDq
jT/EUXaYwlAHuF2+5RhEt4NJYjUzp2iLsE5slau/C9QY700sbkE1DnTcIBqLQEuZVlF+x3oy3ySH
m1WkRfMh5HlNYRDt4JncGwUnEZWZgjcoKtbFTMRZapPHXbGcr0vTy/dRynov6YvhWGqvg8vwLTV4
rzskn/SilaAYRd8YgIlmhgzSu7cy84H+zmuVMVLI5+mpiohSQ6g/2mN07ENQd8mcVxRHzUR3mvNZ
qJdXolduCGOSU5UbFDea+MGceLifhQsiuhXaRUkpWBHc/dj1Yj3nJiLLjl7QjGwJolQ/vngj2q2o
2GMea59EJuIreDyec3I08PhH7AW94bPhkveGu//adQxBZ1f7NivvvkB/f28n3exHgEOwLOh7q2/y
zSx01EEEUIB4AbirFczGHeUeHIO1RQEX1GICs+j3cCa0iQ5QeXMfuQ6h7kbpbCPyudb4sIguHlyT
zIr0wdAOlJrpXZcg5dBL9FXdHJYnnZ0MNags9wM6WNTP7daEpuW3LSVpav96/Mo9IJeZVMAge8Ku
Q1Ji2djVB7Is/g2vfuEk4vkzj9iha8z6YR6xFRlmtFa2NTxZI0ABot0pbgRJLrFXeNvcjjxCG+AL
N+QEQX5wL3FOgC2xp69ZLzz8md4eJ67ty7q5aaFzBzFuOWPeFVp4zMoZFzluv4sxE4FroSOVE7Av
b/klHnAkxOrTKMFX1dItzkai5CqkCeo3NteA0JNzqJ+SDJ2TDrxuA8baPth9kr/2RGoXpXcStA1P
3gS40UD/sB9BJ6xYzou13brAfprZuYWh4OiPoac33NsoEUv0072ZhQ4Cx9najYmcqJ3dTRDo4bmK
1XdRdozCneHSwgp8bLO8WAO1Ik2WZwOSg056cIrDq0u1R5Yp8b2VLINoUxk0msF2Nsb+FGLG2Nuk
ltUpC5xteu3VsFRP8v3seyN9jLxxxHsltTeqWfnZMBLVUovVIRudHRpkA+Aum8FoQ5qOyfrYlpAE
tx0O7XWZZ8ZxDEos8ohmIU4vwbRarxgRlcY3ZGarcrTlD09hL8IVn6wZVRfbStO0m8JkZ9Uw77Bd
POWM+x4q97nQj17njVflFtNVIfTH5wK8aBhubhHm3xIt3o51Q65RrHuvRoa2IbLKn/ZUHGF2uW+R
EyLNs6AaRxmjY2iWKw/kue/Fqrz0ZSv9fFwilMOpvOhAIZikITJkn6ABS53pmNUt7S3tgO2D8OTG
9RmDS7YLhoHEnoAbwkkfYcp7D80PsSR3s2U7GNZUuwm8MH+gs3OCZJSw9TB202FuouoyiW/tJwYo
BOPhMTcRp7L74DnAbd6yCj1Ji2a51ZMizXzyZ14604cRiT1SN/2zTjjC9jBIUNVAdPSMfqs5cQkZ
KJ5olbeEE8Gf3I5Ehi3bQrkP+EorZAPnVoSS+0xnOnS6TQx1lAsGEmCkAqDftUgqy/y1C+v6CnU6
fAAS9aDGm81c78skT7r6iTrOerOaYsRTNmbszYpmRto2d62W+XPdTmemGRVpUo1+V7pzzJwxxDyW
VZjT5yTzCbp6N+yIjnSR7IIxwWfR2P7IMnZ2gEMt7qe9ltfhc1eBDC7c9L0vCh3dn9vtiOAJEWz3
BUOwVmLasaq7LJDZqYIJXYU7qr7hhawLjsC2o3HC9/ZTRproADtlTyU/oJ4quSLhboIPnss2xRXF
vId+xlKZP9I2iB7wn9L4aimAIYht61QDf4dNktZGwKKNi0tETboLzJJhUUUUX5gTHS7NxGM+BZnL
nPBhjoZVbroOe3A1FaDMvPDajnTjqGTOmZFmW69hPXSJm7Vca2aSBxajiStYi7EW3ZsyP5V59BIv
LglpZHt7Ip4IHwZ1tCsXAxFuY9dmPFplcK/JhFgnjmbepf2e62Xf451IzsJ07ptJK5kXpcQvzp65
Zy4DP4V84B3lGwr/hV84EPZ0HfD5tnlS7THfelu77gIUtGOCcqggKmEytee0Fc/kHhG3Jcx2W9qk
iJnp1O7d3Iv2LZU9VNxOPxHuO9IGYFqOJ51qS51sh4QsrUP8507mWknH2nUZDpuKHsJ6gPd/pUdr
0MmBctvgLqLrIzq6Y2nNrDCotwQ+eWwwyaGYavdcVPGmDOyMjR6ENgP+VUAfc4cOuX3Wmu5QhePb
HATJS1XAiGjzzj7UVgNTXznjvoJGrhomf26i0Q1sHJ+RbLoFG1tQf6xVPSPFtyFcqe4aGcZrlJqE
BkUnDs/t1asWM0kcFcdZWPpDU72Tc2ysh9hhRCos7fTrl3r53Yy0eifJc9qZ7zqhzZeIjg0NVTWw
C/Eg2L16jGB2dCF9E1fmFyTTjD0NGopmOCHcmW0aTSXfpm8jfc1j0a2wjwmffCfPJ/vl0LmLUWlK
kmNA4QFVxWn3NXkIU55nx4mMaL5k7x3NRHxqnjMdVCeQp5OCo7q45GiJD66Pj+M86nedCW7bCOe1
O+IKWBGOle8Dp0Xs1g7Ub6QY8vIcqsb6QCAA1VGjQ1hgSfenRld+h0T3aoKON9Gay+6kLWNwW8dE
3XqvnV6vVUlMa90KUi1RjJwxhp+sycYdAWSSKFJuYImVbWPIJkEj36bbJbesFZ/tAEm4LNvTJFiY
IPdhmQVaUqSGcfFM50dAcwWefYnbMTMPxGQZBySX8pRUTJgLynVEeghGwrz5ZqDZ9CXGlTWuwR8h
ASE7VQD1xcuxwypJRlDFkWtgXnUwlqfGSyrxQhcNuTPmBIcIKgfim2UhMA8LxPWm7rSvXsmVmaN1
Ro7iHu2+3BVN5EJtrHwzqwEblT2JCmISWxOZ28oLxTc9LH/MCSIErzAfbCYeGLwzKnZ5TDEF+VXG
iqUanJyx1/4g6wEsjVN0Z2/CeDG0qj3n7mM5EtbNjMzRneCOjL3+aHkcxKIe8mZqYTEHykh5Uqnp
3EeckWt0UQBbpvTIuk/CYoYJB8Vu5K/EqoLHwilD3aOd7R88F9SkW9V32Dz7u4gnnTtmrPOafs4g
4/somMaNYzTRhd6pfYbgMIx0bTtIKrspNr9BaUiRU3nt42cYyHxfmIQDxvg+UgFEInSK2TfCwCHi
YufN2VeYxPnd1Gvdzg7HYqcB83gyUWSXalCPlTM80c4rHiflHSVzQh/GBapGj4o5N8pHOSNKsiNC
ocokHOFRj7QH8tH4tsi57SD6xLXaEeecyluJo5H5tIEge/lHksS9bau7No9TEPmgj6p9UEbzezu/
eeNgXsLlKxNNHHtp9PzrF2Mg7RzyM9z+MIEfqw8gYqeBwjmsXTyV4TRvHK1rz2WGkySltbEaIT5u
Rl22R6cvJWofjuM8ImhkwQWXwCKueXDIC0NctTlL78ylkP71uxbJslWrEBKCc02RyJ2cibE0Iii5
S+fuxZuYyVcMRB6dH9AqWw6ZYXdPib7O8GQzo7fc16wMMSpIVVzSSTHHGTgCjcWrJ7PmTJ+02RVD
9TRrGonLXvws50rcBeRU+7/4m475nM8PaD+6K6FE2gpJeEOXO+fGUDD7BVqWjZ3OwSFzA0zomO58
U/rYEamOB0RSnT6d2gCPimOqO3QwGsuvc5bQ6u7DfnTXgTD2qqvVkc6QvlJLFnXqfEs6p7xFhfsD
IttwJxLkDNlwkoAQ76KurK9tX7sr/Fw6lPam3PHAlFvEfpCSSBdBww5OTSqxxtXpQAXTiGIa58MI
QnGlYa5/mwv9Wwvk/FxMxOt1ljwTy/06x0VEISL3IDR+TszBb9YQHDoM7oSr9OExz0vzzSPZh4mF
1Vb7zEwfEbd0p1+/DJEGHCrN9C1xEKcUvRYAz/QTvFt+ns3hznErjdC51J+Kuf5K4vIYdQiWC/lM
P7u/Rqq19zR0p4OeuqseBtyWspQlxcIh3WnVpq+m9M4bwRxbDPiuRpmdFlTm3h5pFxJI6nIMeHND
Lz6Rr/E39O7JAveDxzrZtjYXXWnE/ICSJXSvzg5OxUIghkTbJ1a7JCbm41oMpm8PiXMaNaJvaI4g
261YrstRMb+yG0oi4L+rMm5u3ZQFd3OXvOlA7s74XAGlmmxyXUlo5TRBiKVkuwZFf7CsC6xU6vrO
vljGN0tLh51MxVOAPPshc3iSYkYFZ60mbGNyEqaTQqONM45k4Vgt9vCRFHdiRU7QkRBvtzACSc3g
UBOWvuDfX/X5OD04kEr9kFFcRa8Lvls7bNGlvwCI1vYRKZ5b5kbhpjWGGH150B2ipDyOpEd9N6bz
jP6FDkZ1rYrbzP714lL8w2dXd84oIZalzQsZK2prhcR6xgZuvdCa88PQ9dQgg352O+1BKLBZValr
BPtCSQPFL0g+OJgdwavCYHjgNfLkaG56dETX+UHfyFXlloxajHTyWbivIhTmLV7g+jUpfTOJjs9q
oPRz44AWTY8Wg5hFxGPGPZrLbJ91KRZw5h2HoKi2zASAKNGl1jz1jRAOba1Urx9Sjy5xCeiFf5rW
RUDaI/0+Ir0qwhxxz+40bFoozOoJtsrESmDii8ViukqGxN7Lyb0rc0t7BRbVb6baMK7gQa2Dxka6
4+iU+YSWfXoNUKMsfKr1cmNaVXnrHEt75GiBftbxmQVUW2nwTEcTYlo7pb2JFBojI5XkhrDJCOIt
/uOV2eQ13TMM2eNSqbiL+gRgF6EuSfeJqu9cYjh4kqQ7rcDIxmzdbrmT2BL2seWdVGGHVzkDVQst
cqkCre99DE98VgDXu8nIgM1Zl29yVKys+Qw8hcnQLo2QiqfVjKMRLd4OvsbLBGp+nwv7418Xifx3
5B9/VH/87/+P0kKkJ0xjEU78v/NCaFh/r7+3f1SJ/Od/9R86EdQgElKoo9uWpFq0/1Mn4pALAs7F
Qz+CrxgtiP5/I0Osf5O6QZvCkUtgiL0gTpv/iAwR/4ZnyHSFbhmGvmSN/CtCkd8hpsSVLHBVanJ0
J1KXv7HVUUD1TpONklU2wng0zyisvKk0YOxGyeYPV+b+bzkk/4P2+L2Ki7b59//5ezqJWNirhjQc
T2K2tc3fPosGjJMMYeHAU67UD61agKZ0mTkfsfXsQmyvu3/+gUuwyp80MMsnOlx7VwgkNfoi+Pmj
BsYD1eh2aUDgoj56pAbkNGXXnRblkBKlycGOXfk1CRlqRmZi66uZJKKQ0Zmp7wqrj8lwt8KTThdq
SyAf9Q32tXSlj2l5+Ysviuzn774oN9yybR4FKaT15y+aSI28vLGQgGE07+IYwtm5tFUNRAdSnYd2
KnEIDv24k6JuEMvNJChq3M6HsOvS50KN7RFTufr651/LWD72j3kyy/WTJpF3umUyo3Z/0xBJrxJl
4k3OttNL69IOWUoulKGiL2cAsTwYGqeyIu1P+DWG57xN3M0QSncfjZZ8NaaQmniMTiByDiLSGDQh
xw+8ID0FfYeSHKNH+qlZ9XQwDQ7rmTIUkBY93eXoqh/++U+iLxDiv/tRXMl7g7zPcvnfP19hN57J
1etMjqJdFp1reFc+ym79mFF5vqipkDcH0CBHgKKrHzTVDJ9kMKN8phmJNTirQHoP0VlACW9LmZHO
4pgrqwu/a9gnCWXR96FI7lQdHuIZBrAAaOt3BW1qj+PGBa9EvsZzeA9FDAV2/pxYtv4E7o9smniv
TbJdJY030IkYEH8nFYxfwayI3DJON1Tljnuq59jv+pPtkdfhvqYtbgf6EEv8ZvvY1c5p6ouj6+aP
7DE+f7BDVUr9Y/tKJ4XawhyXiqvVzoyKH8BiZkf06KugCk5ASR2oaO1dG4u3RmfOaDFlWnnTRzgs
AaLNAAgwVwzsuWmr0JxfVNmdIs9B14omV1o/8iD7jNxu08/RU1I1p6Zs1q6BXUXFGMo4cNHc90vR
EE0iTBBi46czSDTRpg1SR0/JQQgeWo3PxFOGNh1yMzNrJAa0Ps2L2XVAP0NySiMCt8ySDkw1X9Bm
8p6CtBMn3TEAyqVxubTXwtFWf8N0syWFP9X93y9av3Ryv70DEqaJZUqdlAXH+W0NKWXepDbhQ1tc
ijmxYmnhK7ifZ1iEO5P8BaLvQg2zcO6OW+k0KRP3Ohu+HMh9P8YKaMwY9NqnJ4Z0LyMr3CakiKKf
gGyx0Wi73atINfuePuEbPcRsGTvn06fXDfpjVwbqRINae9PNNDyLeap3nYVilOF6hIcEacHJTRdX
eeeIv3ph/sGrzzq0bH+uZdosAH9+X0pXQCFYXn2z8qYLpU8LQ9PQLDiPqr7XJhTzFRJE5CPZfIPc
XJ9zb8aThmq8POqzxSSyb+qvhS//45+/y/9gUXctViaDe+GQFrFsaR/fH6C4sOfo/wspEeI7e7C3
iI/stVmrrwgESCX6bDOM4V+szP/gMriWh7AZGo2rs3P9+cNUZGB6nlp7O02NfKORLLcoNrL9f+FH
+sOn/LY4ofmNHaZD9jalfv1JRJQ6N41FuqVpg/q02mLy//kH6r9nqnD9YKEjaqCGcE3L+O0i8oQm
JQxhmzGuaZyImcjKFfJ4mJfTbL+4ykJdMAwuVGxsQm+mEMU9gUb15l//Gh5OD4/CyLYtfvvb5dUG
u6wiGoRaSPZ2MDooX1rAuI6Xr2fPIO817EJUGl2/Ik+Zvm3/V9+AGutP+4Lt6tRStg1k3sAAI5c/
/8PTZIyEH05ZAgJxttErRF3TXSrCmtdspy5V0DBtvK5r1g5TjRsJw3ATCJYKfFRwRfsXa83vxRh6
etuyKAAg1C/a4KVK+MN3ma05rTqHRywKs3TrtNgeixI7K8px8y8+6veXiDLDWXZ1lkckyrb72/2P
5oBJLvYZ8BVOeGyzRB5yfRwuZhN0e66S91fX2fr1V/5xIXWEzYpC3ccqCl3v9ys9AG4HbzcEWCiq
6b4JLVzKwTggqlUzE8wYKQsUg+rAUgqGV9Yd8cBtvWHYEWz1aZQ7aouM7u6or8K4HvZtWgvAXR4M
Uy+dCddiT9ggr5Zrlo8E1NUkevIxYA9OWhZ/0HQoXqMmd9eFobVbfdYtnHbe9DL1SKyEpgOKI4og
x5NpzNVlgIv4yRWKYO4uE6vWtN4Z0Dh+Fds/215MH55mD9vBAPOezQ62NyQoa6yAyqI4CHlqahyE
SYvKcswQ+TCSza6zbRVMLiNy20cn6LDlVnyThMjwuAe0m0cMExszdS95Lumc6nidWg6xKejrxDu0
cwXiD2ogHQYEAPJZMSvRGFfpcb8KkjYPGQfSRRfZAk0xnfFLxtMWN/J29LzqgJ5vIzrTrVjHLfsl
NujnDNY0nYUdKR+ZdH8JjEp/qZLEvPXxRPS6E5jdB1hGGhkuI76oEcaZgqGjdRYgjU5L9LqxDpOc
4ad7Tdw83hP0Y99DEsk/C1xGd2PTMPctRZoyIguafZnZCZbKxjg2mGjeELhkrwUKIBt9oDU9VFna
33Mi72ABhCKyaZBW0waXjHiO26a/oSnqnksDi22BRvlpmke1L5WWXjWia/bzWGsP4G7jK0iyaJ0I
Q2z0KgenT5fkGhBKxKhyFGg0XP27Fuj1AfhJd8lmA4etjiZWKyfz29iBerAm2UBDBEPPybt7r1Fi
bLUpDY59IlOKqlR91J3qnwyvDb6c2qpeMheBTNEPa91otdfOGarLTBPqUVNm/16bVfsxTh0dCqZy
zIBQFtD9scJBW2kYDLaDLn8WA9HSQVjbfhAOhJa0TfQ+MtYirpjH9hIFDrCSKRs3rtZn2zIoDHS2
bnIexoaGpVc7ewHg/yAb8uFtc9JRHUfju1eZ86nscHhKh+g8oUeD33HcwMvrFgeY4yw3dMd2QPr6
NX1kBtiJmIe1RgvNN7QweuxxQGKR6ZHxma57FzRlup0C5JGjPtqXljb1Os7B6TfKTndFac53tbLC
Y6Mi+kSDLeNT5UXpC6fjAiCLrW9Jo4v8yAOBB4GmuqoRT5hnE3lq/fpgIy9fVRX195Xloke0i8RH
UTihWPJKqDxT8xyFAqRwxMA5noPsZsk88wenGc9G2L7RV5oeYLtHB2WSZBz0qbsNMFz7JTDt1aSN
xoc5JIAjXbQjbQyfdxQNcgHIFdgduDIOqZUOyLSZ+ewKpo3dgysMhJ8VVrYraeBfTYHCipAA4zMl
5u6GGgLTJhLR8JSz4k5bN60WJlOo/Cid0G936D5nqwLGQ6IPQ0cDxXdceqQzjv0FQBy48Lozm7tI
H8sWhk3d2k99SaDTrmwjY0/CbnENOw/jtDHQQRzM2Vh3CCYOI0daCA6IDbai7+xPKPq8P3pc+VZk
t2eazMZW1db3qkjEOxjr7i6FJn0Qhi7fSWyo93og4xcgcQTjBixxpAoP/aYztPhEzESLdMKdd5FT
Rt89XQPQliEXwagQHEdGqLs4FRYOLcVoH+xldppNendpnYpL08MYZJAwNU9uC06CmRNpwIZyIYeG
5gOjcUz0dTadJi0Pv4tR5dSVY3qMS7t6GyXeSc/I9AdS3JjC4elD/GskOwu85DfSB2aeULp+cVHm
j81ceoc8AwrF9BXhmSSMt2iL8M1u6UxnPNrv2sSpvUPiy9m9N9R9HprDmTYcSUky48Cmc6irg4y8
YLRkjauPLPT9vOknRXq6KJnHVoz4MuoEDkFDcOp1V9t5QIc5F5aUhoXCt0mgmIt8OYurhTJlfTDI
084p449t46WEvelTrrPKD9p26ITxJKO62ESFXeOJQEzlVYAo8lyA/+wJNzvKRpCmQuJ6Nh7wznCW
m8O0eCeiA4S5yOZPbhaqWMZ/JFgINBHgQ/v5ULjiFQy7sY04lb9qGFfXpumYl9FE/r1llIfMkObG
tsId8pbmsfxCqiFg0+ZEziNMQ57rEuvIsIS9ME3Es0qn7toCjnrmnOBALnNqGpe8QmgEmp4Ib9ML
XmQt9Yfa7JH7ks18RKuPIJ0W+Gdjx+QU4vCNnoZiDu81Ydk/zVF4H+4yeiYKAnt3TiqEHrgYwZ0C
oWJoO/NCR53fq9GcvptjUNxcUWgLbF8bLog0HdSeI5zwyu63I3frnA2j02Fq1soT8m3CrZlwfBW0
NiCD4su1tClbG5JsxY0eFiGR0llNSh9SGo4uwSVAF52tLIMoB94lEH+DZjGPawyILhWEnglFbsao
lvpkJUtCxxJL1e+JGRcvvTs2cKGVInBF2Rr3Fie8/TigRDilIoaMDvbBFzlOyJLpPwaNQLPfraJQ
/tzq6o22bXoc8tB6IiC+vwcu7e3svEVuHrk5H+rNibllHWD0kVXafDemNNg2M1iGI+cxw5dGsni3
wuHQGjF07CHvk0Mo2853TBsCjjAkanns4qiIDc4Y59TNRj+2h4odDJM81MYMrfOiihnHNP+wmI/u
Cq2Lvlon715koAU2wZQaiuusd1PCRNHg75UXmF+1sk1FxrU2niXaOCxhkJpaaKGP0GindQll4pgl
EU2SCDaTWkVWRzaw5boY0tEfLnl+RnfPZxXuis5X+jDOgge6ZnxOA3sYftLYbr5bwsQa4XQK6Vkp
9zGRA5JEoCrhgGyMGwWJcm81AzfJDjwAwPE0vOhUzOQVcQ+L2tUQ68sgfUhVVn8rmWXcCcPi52ix
b+Rof7ZdWSW176h5+ByRDk+rDs/ql95wDeesM77NVon5QfdG6a3tHC/UKpWF9xAaEXyiuTfu69zu
Z9+ppwrhi2khJI2z1k88wYYYW5AOPHJukfCPMufviXPrrdDN+iVrpTiZCvEEL3EWPykq3xBLMVLR
mFL4qzXS8luFI+J+JuxtR5XBhG5k1giqV5iXybbRjQnN6Z6MWbVfSs/UztNafnJqu4ckd93vk6Xw
bkRV9GgZ5rgdQlHjqgHYBxJe3ldNmn9xzEJyuagQDCmCFX9L+NGNmvYtD1X02A15ZbNh6mSwVAOp
FInmMWLFyVZqtTBZ1MdqkwYaCBctLXElD+PzIKaYbOLEsnw3FiwGhI+ADioQHhZRuo+IlDxnWPSv
+hxWN+WVGmRTUqteI+qXSzTI5r3MdPGKQtf9CDttxrfYA3dLy8DNNhXCta1rTcWh6hNMBqKL4ru+
CfuX1KJrMmpTfmymRtxDPY7uJ1FXNx2P4KZxJjc8sCZ6J9qZ4qtEccIUJSnim8mTdYs0aZEk0g+L
irk2MAGvIEQydxnJdERBx3jnvUosoW9N0WFMYcIpvA3VW/Lc6TaEOOrbRdKj88PkOcWrjmXxjpvt
vQ6Gyz1kPrasqBNSWncWBmTtaVlCiZzjdTAj9zJAlvomIqxjx8GCRM1EuE0GH6Ff/qSgNTLGx6nx
Ojrt1K3UmCuSfOPqI8sXuU/mFLCp3Iqj7ibQbeo41yxT/DUELwFpjXATZKhCxEabp646oR+gvCRK
o3qgNUCuI+YT5JEwi7ypno+wRR0MQoEuYWJP6QKFCCkw7oRNR/o0lP0Ynvnv0pdYi8kXyXvVuqvZ
IWNxrQVEhm/oE4S8z5W+b6sBBTsjKgovYkKjYavBFdpiyw/yDexDmd7TWiB6HESLwwgilJvKkf1z
EDT5FbbD9JSJsb0vM0JCBo0U2qGSHoCElrQCgiE58CgHolZNBPJDz506B0NRTms5SeaxYujNcy7z
+dUorOYr8mzn0sJ+AbIJgPwScU4VnOXDjrwKknVQtTQk6E5d7tZX2w2hFqTTSEUolDr2di/OtQxy
2EnSxuxXBaoEImNFd71nVu+uANuDOqFyf+AQgbFvsDa9KsfI4y3ZWeAvVB8+5gDRAc9yQkQIizaH
5cl7RhHGzazj8BnlCoK2Pou3wonV49gCQ8EKOtnftcQAAGmorTk0uJdIS9hSoni+0NW7rGZ3pVnt
uBvsnrlj7HnRnen13s8RZ4ifcoY9dthSkSOnGMrLMLPhZtVjtmeYz7afV8YWAIlX0C6e5zN0OvUs
ldPv2yQAZVklLeUv29pXkVnf5aBD2IHv9MMxQKY0bgnLbFDtHkFCup/iWN6LlFYWm45ovFWBwPAh
72u2Tso+vSEkcu7zbefNLJZjP1+8QlY/iBUfvguUzvusmnssWKgVq2nI13lTh0djIp/Co0XrZyKA
CFUmfCuMOmfXKz0EzI72s4IOjIrI0AFrmwR/SoBofpEL3GOEboiPNivVcWqMHDiAyn/Qaf8/1J1H
j+VIe6X/ygctZiU2GCSDQWIwm+t9elO1IbIys+hd0PPX62GrBaiFETAfMBttEt0olzcvb8RrznkO
/h1nhn2IW7U0fmUJthm8ZEPrP5pD3M/nmR+xvXLZK/2pCQYg7vh02vU4Q/nE7eJFQf6G67ojhmXo
dpPj8gulVdBQuW3x6HVC4D/lJRo47VAHYVbsbbAuLZFvWY1QZ9uV4W/lJNHa6kR2b9bKfveow06N
joOVJ2I+RpmRbL1hunPC8qv35YHdtLcxQeQdbZixKJEDr1ubDZFSYe7TKBWkBxE8QR0BrToMW3/l
2ZJwbaSEC5Fw+ml7uDBpIPWWq8zYE2JBHOwIz7clj5x5H1c3z3uX2reiSvLfufbmXdASbMEzbz23
o7Go+xEruTYmHFsF7T5geLMOs7CuuNVxfzC0B5EYc+dTUfd4oPEbKKqvMO+2Fm/7eqpq49n2uNPX
deDpK1Cj5qA9216RcArWFCLxXZGLatdw6K40yXBvRD/JxaPGVmgbSqj3vasieO+4dqtkSkzkH0rv
BwHcr2NbsBlxoq5bZSz9Qt68sLdw6Rrj+r0XbnJuRlOdkZOzx/EnNhqwLZZoOztiodAJwyhXvWei
KFYk8uxpmyFXZYFem5k13bBOWb+R/2EoDbv50TBC9crCtGzWOpixH5de5hy90CQ7feTFHvxeiK/Z
ksikY1e86SL07gDRjS/SqNufSQmDjMiCigggyHWkCuQlryZeQo3oeYJo47MvWOdB3r7gqIaqZISJ
CPB3zNOBtR/vARjeKicnkdxh8oitcxYFCLYknS2k6XFRDvtyMB7ibEpudVkGpyxO5yczrcJ7qHDq
JDTfHWWKBa4HWYp4WVYsSGTycofoDjJZ2CYOvG+N57tIJ/MShpH5WFH74c2yvVMJFRmNBrBtvPZG
Da22ulfaAaZutBMPve13QP0C2/pVDK71DRo/fMJKn+9xQro7FiO/vFDO5wFDzr5neXMxUXE9BlKN
91WbV3s/1+YuidrfhiHQMDITn85zgq/YipyYLhZQamFW0X2Tl+5ykSY9EUKT8z3JxagYSwQ8lc8d
hfdE8+y6XnubkZUdDHzM126a2lc39pOHbCirN21NtEu4QZY9QulNBi0jjtu2DoK9TerGsfIhHHZh
k175frHTE0L0kBh6WjuVLe7aHD5+T9rejl7UJYAx8YFHt9J9HoVIN2QosEcjOOxHDkv+N4+HR8ee
+JQKce22q2mKhycJGGJljkxtd4NXoEGhXV0EXH5RHQPSfnZDZwTk/sj4ENJa7Jx5qm/4Y+efUhj2
JS4jhn+KFKlNFstfJdfNU84Q+RdDghgYou6Jn/mY3LJXL9nkW1dvZpNSovxMsJAERUxpUaeZZx2S
Ih9ead587K4RLO1OQezGK+SzkvwMU1cMP5TF2PTmIVpVWyqj5jRZ5AJNHlEsi4uCk8oJc1XsxtrR
XzEn0o+B7da1CkjawKVE7Kjjd0AVQJat+nYMm63jeFa3aRo7EnisXfuHUZpuvYOpAzOVncumorN8
7QqH89VBywMguY2eiQtTVzU1xbsMh/CXdqyOiqOseesRgm26NAcswCA84jkyy5PgxQNtikL6crxE
eG/r0C0fWjQYDIb7eT56DrpMLBzA1hNyjOQ67CpS+mK7vm/bsLkLijI/I9MPXotuYrHKwKEoubRK
BEJhF9/DL29/4u9qgGC603ieBKrNVVk2zs7y++Qd9ICJ/h+idjC2WMHqromIkInIix18sXNwrq5j
xtFrTqDvxEIP5nMoMR8gaGRqxmtcSnBMhsOggXAO62VMpD1AhG3MX5XJJYw9MOQVM3XAA7BslutM
Uty4Rnou8RC7Zw6RjIZqOSDzJgzu7ClqPmORD2f6zeAW92GB8E5PhYP3OlHzg2GMpUTT5iwOnlpN
6dHtBuNxYi/K0qinJFglqWhPoB/zn7Exza8Jye+UmWPyGZQD+QeNG5A2FcXxCaTetOIIDO9w6Qd7
wx26bMdopRoxEJUjAujEqr+SkOd2k+cGAe5opVKY4UMw7pyc0raeuDQpINRF0SW/WKPb6H0SWRA6
QmFXfAOwLsAnpQ9+6C9vopy9cQNynibYyYf5McW6eZ49sOYbK+Jh91JiSFZFuZgxEaG/DypnsIMW
8FlGwbguirZ+pHmi3ex1D7cgDwD89FAzzH2tnKLfWKKUO+yUdJzhyF2ewmIE9ulg7CBUtwQrlZX4
wrDdO5suGPJkTbMdf0gooNRFg+e8RwUu/xX3J9GhQ9oEd2Ti8nFD1ngOi3bxO1gxxpVy3hc6LrfR
PJLch0T4DoUqgKvWbramtMS9rCyNy9m1t8DLEYcRykXYqM3jh+B57eM0w6O36Ntz13/q24QxFoMA
misT31kJXUOl9cLQIhlrKjUNe1oH4g2MCEd9V6sd43HSL6qco6ovjCtVtvHqmRYU2DZHsN8D7tsP
mCLsLWxYvDw6juTT3NbZOjLJIUYgC4Y6rpzzxLR337kYaxFwSsqtEotVKzoE9FFMxq6RTc+JbguM
pyZRuPuhQBewmsxEtqsZOHl2G5fpbd0ZzqPsPZpA3bbGhglzaCLErayL4WUUEENZex+Z6bNc7Ewn
+yCYlpFwSS6huWlr1PVXf2YFAbZyaDpkgWbN3RtisHVS0YDRWGrlIfeio0go0BWMrAkVA1PBTYlh
dAR6q9Q9KWN4SnsRHIhgz7+HqYURaCnjMRsqbYB2F/K908q+z1PpPjmVMkHSD8abA0AM5JalN+bs
GicqGFSWBQpQugZSFbMBUiai0uTRUFK/xaQx4a8hNg6npgBJaBr5gVQ88eSTAoOPxEyJkZinJ4AT
kjY3qzbW3AMpwAu3YayX7fDdDMDyW8rioM2GU5uK8IwatN9AGne3ThIYa5ZNpMnGTn82UL83K19z
GBhxY2wNKKG3sbcm6Bip8ZGGoftqprk+IMr370I9f2n2bnBFDEvf4deEfAgEZ5GwhEDYJ634eFnR
9ObOjv5RzIb4Td7S09yYw2OhGkr+ZMS3vlG5DeMEoIH9OKjeas/ovk3k1mE6oJdwSbtGQl+d20lQ
dMxzLN80Grdf5mDzAI6Tr+64fhGkyAh/oEc1ejYrTPdFIp2D6TKqXukplvsUUdxbr7HcWqoZt1YR
/MhKQoEEjMVBV2fCRDUO0mR0VzbSVII4+fuPE+7UZ3tM+0eweaTfkdn1npZucy9DxPArEjtVvclK
c6zwEzn45LLG3GdhlN/nBXYts67BwfYwOuoBgY/O+3jHer1CPw6KeuzMbFfriFZ0xPm4yJcH+gHG
j+fUdY37js8wkAlQ/jsj76vXMi7RvDggKtZ8gKeNlu20wbjePdgixJjiCw6vPGx2jYmXyPVxf+Ma
GGIyf5exUxJzfdAkFzaLJ3C7U9xM+wlv+p7xdr5btsfHqjeju0IriIW4p/c+XhBaOyW9D5DcBcyF
zvkxDjmAAIaOaP2xGZBaI9SDTGPnNyx5/035fvyNK8YgpLKe3IPirCehgrDqSbhq6ZSWACBQzI5o
rUvvJ8azzEPEvXAuqCDLhHiYoDUeCpE3b7KY2SilFu4/BwTbv86l6TGgKIItjsr4p28XFjponNOG
AnDbjq7780/Bwj+FS/t/UML+D9K4CkSm6Az+e4Xr6YOJ1T/+10de/e9/nD8Iwor1f1a7/vXn/9K6
un/gfvDIp6S/tTwUrP/yj+G7af/Pvyj7D+BmHuYPyzYd11P8yn8w0eQfAqErrBmPWZlQi8bmL62r
bf1hKfoOz6FCM4GsiX9G6+qIv4sADUugNUHuqqy/CysKC10hIo55r63R2pESw5bbiRYXQ9zfKifl
HnIsN/zpZXLyV12fRjssueCBxj44liF+ElgO8sasCZu6QdhoMSYmKbolbjMvwL6aWF6uNtIax52v
yKMyIrpem6IZVyd0kbpsp2NuKewCDAmeoCKaB6shVWweXFycUoiL6Kz0TeJkOaHbgazcgFnJPNWd
qGL8YzHTH7JyyLc5GKpTHmMNr8pY/PCF319UbKkY+kLvZ6jtR3/n4USAIZrm7Dnc4m0YwlosDUv6
yarEvsWkbBqMDxSDoLwl60kaPf19YZSPbOIA4oN3KQgRZPT1PM/NeMein9Wtzq09SVNf+dCkt4Y7
+t0oWoahCszNhLmCyHaPgXTixiNXZ/1n5psFz7Gabr5woyOKFHsPtiPeiyCV5GBH03MHVtk8N2ET
2OzcIxxPqGvxF4rMagHkUl9HFuPz0mDvJhNV/SLxZwkvJP48rqG8J21tQ7JmtA3lOn2DfpJ/BgzO
tpDirPcJwsorWBSc8CrLo6c587t27fWUl5uOWJlwF4F5N1esK5BZ0h4yngFmr8ZrKwPH2LhBHt1r
KRnohX7rvFLSDi0TQSEfaBGHOyrL8cViEsdu09Bnnt/yA/aKEjQsut02ejQOeKisB1v1QQhBnqzt
vhLjzchK7OV9mtkPJBnnXC9+XYUvOTpDmI+YAoz17Db8PaSI18EmkoLLPa+je2nl1lpU6BFWJe4y
5rTKwHGB96BaWyxhzjQRkrO/rlhNJGb50SVjB9ZIMIRaYxKdnovQLvYYCEyQHxWAuxZjCKl2kJNW
Te5LKCAi4p8XPA3RFkaW9YiqMfjwTSYOQHkk1Voey2Tj5tQmFwM9571U7cI59ity1TpwpSy8XXGd
J1jZnh/EnyPD0i3DeEh5hoDhzqocZBabTtA5pOGgJdg3qAi+A2mw8ZvS9FX1le1tujqxvh2k2dMq
CmVZb/QYcY+M7kDUWRPm9fSLatazN1nq0El5JLoskBJuel/mJFtYhvKce7cyBtLkBm8OP7o0ap6K
cVmx2ZWBfLaVTWFtEx4ZHKzE9fwm5qA8Gm0sTGaHM2lGdVgsLCEzwMw7KVw8IvP9x97te8o/PTfY
koIRwBqjokfty0Ssl27mdTSS8AMkevczZd11AbOPucRhwJxpthAFE/wlzwHUjD1Hlr3OofGRIFgO
4hxkce4Rzmx4ezI38NGjteyqbZY49oNkInXNDMIvmXYYsVrTB9tfAA6879h3QFMZKWwKFsexvncT
q7skMHXbVV6mzHnCkOwexpw5mPg4xJI3RcM9a91kG2V2eHEG3ZJSFvjxgUFn9uxagGTLQFkMd/yB
0XSHdPqIbHBa4PNlNz22LjXovtQ4bBAjR/MHknQBLEMV8c3NxAhpJlL9JwR5Rm6WNTB5nxMmaLIF
d8i6HAJ4ObKNjmpjWzOH+/KaQT5ntMp3uVk0P0ABW8eh7BRrg2FGHWZ0x6kkC9hGjfTSEo23LXyh
P3vC7Q/dHEFgn2pG9rFbpsUKlu/IMiNLQR20PpPUHAAh5eWB2ym4nydEll3pmXtIlcMndcj0FngJ
oeIpphvuMvfT6Z3gA9Y1SZJlBiYyJSBghjFLZucaH++A+JTHgD3SqArovcCWKIHG5qFnGr0XSrd3
jGmn+wQZyrVMtMTk3MiI57dz7Geu0fEqZsv5aVLZv8wm4R7Kb1NiA2vXfJsynWeLTL0mrnpEcZ8l
Uth7mBbFnYxj0GzOQAQRYF0mGRJl8KbQ7bDGzj5epUWk9cqnp9wVLlrDRXagHvLRVpdMw3JApAw1
Qc/GY5CNTQu3TOZkSIvhro365qFxY4LgdGOQ4OaHLwE2o51AszKsZpLvvk1px9ENncWMbkO7xw6V
+a1N2WqtzLSU64J53UFXTbgN+WBDQ+mKW9O0/RujrGRHIK95P8ZV+KOaBryagKWOCSmIWxPQ0p4p
R3VDoxb6SL7b/snuy+IWee24ZSZM7rXJr61kY4dPTt3GkOScEkd07Q3HyY9KxPtMblGP1mH6QRaX
oyEzW+EdUZFMYGApJxh9GV2G2rWPrDSAmmkvHE6mh4+vZ+tMH2R2e5T2w9Gt6vwTNFSMPCRML3ll
zA8qj6pdO5vJqcEQeWLCXr+wcNJrMOPzKV7M6LZQxr1k6LE3vEA9E7bR37MXtQ9zPhkbjoj4XF49
w71FpiiOQC+c7TiTObTCIqsu/myF/y6W/v9dsP6PIvdSEFLY/fcV6/lDFx/tR/p3du+//6m/6lTv
DykRvmJDYjwBIRfZ9191qvMHTqFFWK6WL3+6tf6qU4X3B64MhODMIQUuBJs/9FedKsQfUlnCR5RO
iWkJ1/tn6lTxXzXJLkJgZUkYwtRF1Mz+38tVt5FGpWi/t7KRbOmmOzdIf4P8wbIIxgoFWUMcmu0+
2XP2Xjsc2v/pp/V/sTxYWL/4F/6m1XUp3oUUHkZPyYv6LwVzGEl7dhFAbNuyxITc1WtZj+41cBSh
lpHAg916fKTS7ueEh+HoeYPYa0XQ9oIKrnqARkbSFJs4kR8J4QpXZVoEuzXZdYwc61pJ4MCqTnN0
o6HcRy2jN2mHiM0pMfGU+N/EHRJOUGUDBwaBQaL74SftW8KH5GH5D6/T8wGKCctWU91FMrBXkzPt
Qk1WDUcfu3PGLIsINh9PjOi6U4zxNmcvgrwr/nJF/z7RcdzKnAmHBLmPcC06Ed69caSWRzDsj5bt
z7vQRfddh+HVtSsSSAvB4q3Pzn9+Ee2SIDmQ6liL3zZZFWhav8rsQGww8LZfTXaIM8fbErlN4lq4
qdyStHYvbre6Sx47SQygwPaqJyCBBQZkkaKJYbHy6lqOOrGwZhHnS8Jvc5IRAmoZXS2sDTTSTJOq
9WhOFxb40KmEmteVSyCuaZe7wY4TVpUItWYjazbYRA6iEacUXJ2gwB0yWLjwN6CSIz5uQ3PLRUCw
Hxj8bJl55Szw8qEWXES2D6tklus4sw4mSHo/XRaJpPW4Nxer4FpmC/IjJs2lWONeviCjSsJjqXBv
V0SxyWyZv4v7ntrdj/Vr6FV6C/FgA8uXE70a90k2yrMChoqeGRAP5C0i2n6CnryZrt5Jv52olAEX
VQVnd6TsAfde8YElYRMrzN9oLe4RMGsyCaIMHlIo10bPb4LhCwFDt1cd2w+gAycGikNzZL9AOszA
zxj6MbCU3rgwQC/YtstzSADySWvxYSWxXlFldSzeJkjRtZmtXfdNpPUrCPxDa2WvVKW7tOn3SGn1
dsakB8djZfTe7ygOQGkk9TZNA7muZCqOSpMT6C6dGkKDmxv514RVP/tgZ0+C70c/TWfDNT/Yq1Al
grW2jq1cfkqA4Xmt6MLjKVglPT/sMHMBHW8iNgub0S+ZZRrxfWY67Ir0AT3tQAMElwFldZbJ84gH
eUe9aa/N/A74PUIgK9tbU/czL5gTO2hRZdVn7DXFBufD3uvzeJUHiF/7Rn1OcZqswPG9diTMr8pk
7wOGWREBCYSWGEQkuV+hY+wagS4SIQY2Z3RhIrGizZCgy1Ge3sCWhvDPCNDa5V7wS9qsRvPC3qJ2
QSAbv5ERXV7kqvSTdJ/N/nPdghEKVoD0MhzldbYhoMME+0fUrNOuNRymujvVuLo3bu98tU1xDuBm
HAM8VeTioQQhJgbvl2cc7MwDyNp4iJfluBlT9TXGw4sVieQ4Jsz7vSXutg4ZgguW9jyC4Bn4Ultw
M5Te5XruTswEKatrXN0+xUgvQR4GR2sEk9qoUjPLZxkdjM3Bf0tcf63j2Dl5ZnypyqZ5sCy7eUhi
xnQWm0u8bB6AJ68keS8jNT42UdWmeftY1Vdbx96NLR0ajgyMl4pQ0ndjN+xsNx0vjju+BoPoT5HM
Prscazx8dLWjKY43sCF6tt+ZXqdp/50uySj+QrZp2e4x+19ZxjYN5fSYKfFJw70gjMvysowkY9Oy
bwHoaTPvr9M4QWHT4/dAOMmqSOISeFtNVDD/5/h2cnWTThLfG7zaGCGfXQQSwJGClTk3zgld2JNb
tfrEYAW3RTNdx/qmteE/xsG+Qpm+J+HA4kM6pPsIoOKKAKVsJ2IWICSjH5K4RWIx5c46VT/jCKAh
tOfyrnPZBSlDhcfckdUmJiBZO232MJcKakY1s2sba958+DWq04Qlje4960aPgY7xUPuzewD4Cpon
zZ9aBj3gbz+6llgRanR9TTLX31aVEV6N1G/O1mCcKg7PXcRHbeNDnieyMXlAgpod2D1VR9BvT37T
ietooDqxCnVjaOAiQrULPrawmysipXcWnLKLqpvqIpcvpA1t8zwKHyy9GwhVvYGEidc2uxn4yQh3
GH+XspzevJGVlFDdK7tawspMqz4BVuNXVoBE4kuvguDF4lFZwW5LDsh4n5BdGY+4Q0+eSuW6rBvs
Iaw2j9jT1DrIfGylEhCJFVTBWwwru4fn6Mvyh2RgwRLUj7fEaAMAko5+BuAMTDH/2QwNrFhqzgNC
j60hjwxS09uUZzmOmSrapsJor765DUoY14YuVY8dtIzPunBJb/bWEIv7zwIajxH2j9rMxZs31E8+
cxeyTeYjKazqgfgw+iPbusObuyvHaVjZOkGj8YxgFRckkrIdelZ1yYkDpGyHkFQy8zfDxmQ2pZbg
lpYswEqSAVqm2Us05NOqdx256hqHVB6r7dkz8iXIfkwsxjceGqhd0HUFSn4m8unovoVe4T5X1VmU
ifPCeSOeI3+dlOeKpOEfyiGJTSYTsIUwfZ4SfTUTpPG96f9g84F2gQVOLoTcmbGlr47xzQ6XnIC4
vHmjLFh6FwwL5i+imKnkC+kekiR+CF3r6Ikw3zqDQ66Ci9AI1gd0TzgYjvezz1AMIpWFIWs/2SwB
7vH/r9goZFQuWfymYKh5PJV5Pg2PEdex8Kz53E3jYwF//jzGEgReg6hWqkmc+95mPMIZv82xFF2x
sayHnjbGjaAomS2JjXYXcKEk2aXsrpCjwIMUtfs6+gZx4dMiFm5oncK6i4+OXX6kfncWTtU9+6oV
G1OQs5n1tTz9+WWyCXbHo3iWXVRcC9HbGwgnQ+U0JzyED4HWwXu4fJjqPDwjDvnyxqk+s/NnluqT
IzpX8lg4Zn1NkZxcm/wDFd60Bbdh7RAS7Nkiy7u64Thv3CQ/j5gP13hQqyvBPJ8FApat9vj9uRfG
uLScmJdjsNySACeVG1IHMCK9y8NfFaYsy6a58gMUvymU7oKMbROJ0lZqGxNIFntHB3TLAcams410
oJD9dGoFJiw7+bxjKyZF3b6LCZItLRKS0S8TpaBjxKyGR0ksnHmde5V3xyYDxUxRfTss4B4sHgF0
g6T2ZWMs9gOMybVp2OPRSkIi1qrywepFe4aMbB+GeUJ5ZvqnjHtnpY3B3VR++t1Bxtt75muSdvmL
cdUwf54TAzhX503shPyAozOdaqxe8mmK5v5SOnNFzVoQhjOX+C+E2R/GqLqNSSSfO3PO1nWqihcM
PG8F4Oddgq19nQg9nsoU9GkeRpuur2tmgqRGZawIG4de1PSiF/r39hynGvSbjzMB/Z2NUgFNeOvw
4lyA9eupjKn6iciEUAsFSrhfg/yYdFYjn26OIqovTCCiC1UxZO6ipUrjztkUHrWv7fXWusZhRZma
veND1UfbDrotymISKkjbTVNg+jNUisYYEPaFEn6UZ90G8x0h0fAUt4ZBPEd4B/3J2re28l+TGXzj
oJnXFXL4JXm414ZpWb/48G0ipkIA7IZjETIytxk+7/UkFgJP3z82JGPlKjMhLVbFTpkNss2O1BG/
Sh3SBknjCms7ePAY/qwAHULoDkS/Y5p1b4QY6sykxyGCsvxkYGCsqvRYZsZz33om2Xem2LM8bEnk
0DEMhebJzHR3XznEMDoW+dFjEZ61ndxsi2uiA8fxCGlxny6AfxPd0YaZCFHO/WJxaPNuLezZfDkM
X0lNoSaJmj8XiliWwjw583fKzh4pyvzk98HLUFO5pBn2JaqhYsUGxrjFjADXDsrn82A1aDeBNJzT
0tsqf5jXDqSprdDkAzom4ZIRIoprm5pnp3TaY1zjzwxb3m2e3m2OmmMdLVzDwFT1OWE+u21atD/E
Ccht5/KciWiC0ZUOHwwFeYwSYH+l8s8RMp4bhIvgluScI4FCwNBb6hhy9q3HwVny3uH3w75PTkY/
XWpr1K8LJoBMp5OuRX8Eh3EtsQzukzkUL7NHqzgMkUmJi1JjMYWxzj7nmUqvfUk7QP4mdWIUECkt
evbTOlIo78Ww9YA717Lb4oVNtvP8GTiufgo7mzawcmBD5km166PZgP5Edok1uNE2auRzpVHdsPQ+
8b50x6DzP23Y5APfjsHjUIfOYY5wOShIV3ejda7qZ2QmxtY3K33w0SytSFYJ73MVDttRQRRV/UBk
Zhyh+CQ3Hf8JV34omRZ6XhQ/BA06Lyv5cDtNoC/2sr3fZeDxM8d8UJV7D3vLvptaJClBRMGeI0G6
NKFnbnKcz9s+Mbq7xrSjA+orAtxqm/SpHLcXZdjwBM+f4eA8DieUIgQPlEO27xGWYpwlSjANLqxx
1dWeCzB7OTi+iUXVjfsYJG5g3iuntU8t0+AVA2lNZLwzHJW6BR3JF3z8tgWSerI12L3wcT71TkJ8
RRW/57F7iAkF30HhD49mCs4oYEwDCkKFB1f5p3oGeTJ3mg4yM+fd5LXEvHTzUc9wJQFQ5ntkz9k+
ZQa94hzRD2P8Vrmec214zMawtV4HAGVTruqvWqonO0y2upibaz9b+kLIwDvgaOMIRP91Mki1bMI4
BdbfeScAV82a+vgOJiGQeWo7lO/ut5/n1rdRP0+TfQlZKdwFPHIkWc8/o8lPASDGP/5EBLNK+2kg
OzkJ0Yulg/W2WZYaR6t1vhkO/OyjkNIbRddKhF5yi7I03YwMZvnmFkD9QOU0PDqw+B7Z+rFzd1i8
2OQZKnc991ruHdNLHpGVhLsZdyfVAdKuXtRHKCRwVdryGkS1v/caC4D7nISHKrZBhygUDI4dUk1A
MtlbGChAKxLya8DO0DO23BgXxDaNczQ6CNuXk/pjRCR74Ia++CrMziZ5hte+rb9Rvr31tSEfOnuW
D3XFygU74jau2+EgW86ahIMkicrqUhnRs0WbeEV5avGmcgIVYnxxmYuWjmrRSRIFiKQz2AxBF59z
/prdMFdfhSAtZFpSBMj2gd7Z23s00c2LViNO3pFUvFruiy4Vr6GbpWu7NNjaWYBTmiXuM8ejm1qo
RWyDPoiD2TtYPc1CX4TkK3ZcMvmonlu8bwhfnTvyKcdzC3SoBJt+BgFxH5NCc0LYvmqtnhDErlYI
7fj8gcPOzzHSTqV6taqWEU+CQu8Uiaoh6aVtacTZe6ThjNki/2pbq/rgX18lTLI/G0SZUMpDNiIZ
n24Ko32ZUDZOnlzXwyyvbmM9z+HYPchCvY8ixZauUXq1KC/3sfCwRJDhwgSw+IW9ec3dhF6HXA2U
gl50j3R92TrYpywaT5k1nIOEorn1h50GzHkMkwjy8bTA8moHOX5LLGcxvpFWzN3hRPNmCbfHMoAG
LG6/Gnbwu3hCuenR2Rq8kaFp7hM33GVWVTz3yaJ/BRCZR/VPDwHGGnhCjAtYYXru+nvpxzfhlozF
4votU/yPDD9GgYwjy5Yc7Rh6ssyCa7gdOEhD0jUX2XgMSLGHyXieMJIxZZu7HasVgkfq/sUzHMpV
6bv2xhtaolhcbeBsDXECNfXvUkfNPiqNO2G4zh0XJq/CpleOowUNrbKPDqfERfdWdXOYDXikMw+2
k+zsschI03DkNuGv3mqDuqdacpNrloMu+psjEqPgBnhlBw5gnzXVU4R+7VoNw2cM7+QlFFc3xFnj
Dsl4Vxr6GPcJil/Ndk/2WM5I9705Dpnsge2uxUCrlFcD6gGyqkWTvHsBeQZOdCPx9GsY8UYgR0WQ
6Lj71m1IFjeRurGzHrYBEvq1aTVcjl4UHQw9foKgKu7q9p5Tt+JWObZNdpEK261h4jWAdwVM2Mbv
2KfTByp7GLyNflSi/mpr1fIulfEKGMctQgJwCUfxHQ5LKJMQzy2BmVyHFNIV1whQU283iqZbNYnG
aRD56X3eYJMv2W6vWQo3Z/Bd677RDKhL0ENVTzccVV6wTDKTd9sNWQ2TLsR+L2UJDPFy1KP/buDZ
IfsxQeUgCQBqUHCfsjbM8db58d7kytyUxhhsnEX5jnNgUYIZzp7xCHdZPN0Ebs07lkByTS3qPRCH
nu3AfWJ/Bd4I7jJhhZji5uzSe5dP8y8SxdcI3i4Wq4BVq+2QGUp6qoPOeu7n6Shbo1rnhTSuJjhh
22nGdemCQC7qho7bmU64t9axl86Ystwe5yFXeFc9DzDB16Ymtql0kwclXhxSKp966Msphql13VGk
lFTfBwtg18BGT1vuflLEaCReJK99YGM4nlMG6E8xZEdi1EMcRpOzk8PvxgMgHA7+l1fFBxx8kgYo
4eHF0m3l9Tf52+Mlb7qdZwa/srjDR9P278x1ITgM2j8104R3rcDYBvFsWicoQwBR90AbvZLT0ZMc
DnSNV0D2dsJkNVSJvocHhcJyoF2KJ8Vr6lq+E2CGRLhDgDJ7PNJ4CTYm8uWdTknh/Tf2zqRHUqzN
0n+l1OsixTwsamPYiI0+R/gGxZRchgtcZvj1/eD1qb7qUqul2rTUUm9c6ZGZER5mBtz3vOc8J2ub
B7Y7yJvOEGwq7CGHpNSw+o8gYfMZMzch8R6GqBYZJl0bK9z5KLPlRRqOOPOi0QFfWvzejisvX18y
wR27mdSpMxrjZAbVtEtJDnLlf47NYj1WRnOlIFSm5RhRUHr2DbQ6YbI0B8o2bIeM1Dm1LnlfyoMB
LZSN/aw9WjP45pYoHN5idBfBDL3Htg5+WfPFTcy1zgvQf2R985rNC4ghudDNy3IFS0ew96Zua7ea
eeOkbN6CwEsPZeyN0Bj4tmuktyG/yqMvSWbY4vqu7ZfiTjD9g71IfSzI89MPhI3R0U+Oempw3sBC
Gzp66dxfHe/3vrEHdRJzFWEbSDeLacobvCSdedm6ZAtOS782RKS8sTy3AcQTEtjJdZnomwYOF9+G
zvZ2CXeVp1KV9lZ1hjzRRPANQ/d4r2ZLRVVSvphq4C5pxGno0gj/gkg+79zkaveGAze+re51j9d8
AQ82iv5HsLDtpa5r2uv2wDoz9nkP3OLeFj0FjRPcidazgSxz19KaMrglcVNyldSfIm6ChzmnBbbG
qjnk5mxgMSLcvbW6kx43C/28ksyDRUVIN2vcXUiTUj1RLPfcYb/BIgQnVERtcvOroUcDRG9yxQRg
vLhkk7ZN5aenOl+mDU51Agr9UO3REfpzoCfVNuUR7DhJ/Gf0+h+2lqD59vB+dQI9e7oGOMZbtBPV
ru0BmJ3zDS5b+Zhi41c2tfMD1nuDapt/IzcuT4Mxr5XJvvOUc9Wa5YwPZbbuOPZ/SL+8BaV5UBMw
amtM3yBiM7JVzGdWTEQJl7wr2xspfQTbGRowPa7LnjepMUg5LK63Ec6iILJ4BEnjdglHurz2agAA
QB+lZZafhWZaezezmtAJuFTTpi5AIzmbpZfZFuvMj3oAcuMD0qAbDWPk3CM0iXyTY4PBRcWtWjaB
C1phsMHL2d8KJbwr0k846IZF/YqzCwrsaU1JhSV8ioyttZ4yEYMXTBcJfa1PpludE/vNulZFhY7D
SOeOMmRjcUxaPvzJwqZI6rSEN0JUxIACGr6GoiYTMH1Q8cQcEsDKoLW7eyVwRRcCSehtgvs59sf+
NIIBiqTp/1ImIXlkTFolhzqyEiAUWKnLGW238M54TFswweX0OqdRC//usPBHslxTz76fDOHQGBoq
AtumjKK9UyYkn+gS3YjIawOY17Y3Il8oLXHLV1nGZyt2j7KW/T5wbbWnvAMNL+51KhHZ41jjiDmG
Rq5ID/QmyjQ4zBl68VbD2by1PeJfI482Nizaacyzal+5nYahhYYmyYLC9HP9PVBYavlA3trRDy6E
yk9gc5a3NI1DjOhsQlvpM6Da46tPcpxOttBCZX5ZDEsLs6CiRLipOaR6y4Ea+S1h8mFXa33/PNn2
MTWa5k7DPGQ5h1SALCiUafX8VMCRmHOsu75dHfMx56FTmOaFE6Zx7trf9WToh9Z41IqlbV8YzkfA
037TjpSTUa3BGXviQAqEA5QcxgYCDfUj4ByTdcb4SHVgSRkYSvRXQO42TQU968lwWO1E7FIK8uSa
FwmbHlJEAGil6VnnOMfNprmnGMlxH023ic+4NdYZNzgoNoXTsTAM2huxJ3/HK0nvWJVeoX8GZwJC
PjByzDuCfEvk6OozQdA9tDHeLaP12Kmy1qnBk6Cbj7dOT58TNWjfPOBQMsrSmmlYuN0TXGHsIrQa
Vn4X2XS/b9FBb0q1I5BGYEvwLJxD0oBraYW1OuKE3GcO0eV0rDuKJAh4qrYrz4W+1tN2RK40oCV8
or/hxqPIVNfHhzD5eNV4GXXuEtcyZ8edyzGyXDlxlKqrH25zSoZRUq8rcQ3xGWGi1sYbyuFM3PNb
jy38ldPwAOrXYbGd/ywWaV98tpzQU3w9zEs1HMaZ82rnPIreqN+XKRo8K9sn1dLdVgk3y2kR5OEu
jt5AP5Lnx8UGfXNf49dakUXV1rZMwZIiaJ4J4f2SlHzKxuqercmifonA+iHwx7dWlP2N6ILNqt48
xG1PJXhAFscH/Y+YoOsQ/VX/aTp1fObGy+nMz9ODOfIRdcwgGvEOHiuj7CkvsHbFME0PaVXqLvtP
A158L6wVFSmNC10zI8PwlZM561+eNnR9Z9oemzs6QSs+K5S4fYxsnnL+IQmWACZjUK4zd3iXs4V9
37XeLZw3YwotEWGL1OfaaNQ0jrudsz7dS3Bxoa1mbe+Werb1GnbZZG+KaOnZoEvTOQ+ePBWFG4qO
5AC7hmCrd8nB04ynzE9+BLN5WvKO1plUUk1h4Ni3Xol9t0yZ0F0K3X1CJ0Kya5ij1jNd3NQvGnd+
ObNrGY2at+6Cy5J1zuBHheY/s+5+lZlObUmkJB0yTVLPDBSs/VgyMTnTQKlYiqQ03eGpxydhNjuY
jgnn1PFvNCHqJ/VmDOsU8oPXJREqp71tA9omKcr6JmpiypC+PF4I9gqJibCbQ1WNyUyG4xS+LiaD
l5kndZSk7t8OtQIb31YH6edXhUcT+9I9VUsEVQVbZ1zADoNnk0t2iCLLLmbVXnqX4q2Y/aIaAJt3
xW9Xo1qi94iKUyxXk51HaK7Tz5Y3n2GdAgO9oHTZFB+Ly/tNYxngrvE4LXgim/ReW+mv1rLukzXZ
8EQyC6stEmdZMzAJbucpD9XFGP+W5eLgf8Zn2yd/TJj3EEnLn7Y+fl8stEzlcvhyCUPy2bItht0p
xU1Qp6/zgDFwQtu2UmaJYZk+7da5mnlMhiw3W/Td44R1l0gyebrMmd/6BMdc3a36HLhu6HfnnF2G
D8aNZqUxXH1woR1fCxvOQCDxlYwp45lRK26xxQmwmCKHllkMCBo0JmzYTv6kj/1a3/7skzIL/a7n
yMgmC+b4Q5HglovunGvL4yjmbxwu0Ki08AM66KSx/ltPEzPMJ4euv4oURj2QLXG4XyPjCKAMoe/a
NDrFvz2d1uDEppHZDVqYMpZ1pTmoHhoOjBQ1MwWS3G2lRyitG4bQKHY4LnFqYHooWD+HzpCKw1Di
j20zbSv0JD8QCWYDhaluP3MO2MScsomNcP7fONCQCe/H0yFQFRNzviQRXRzcTBDuevz87CgbfKaZ
2gb22hhmz8UTgD3FWDCmoR6MUOZ0/e6KrL9Kx8XSTL/HlgNKvh8Y0M/14IIUGnvju1xu1A9cndr1
flY2EBZectZuw61b5CsOEONbsZoBMmzFOZVX+wyjLZlra0DRK48Uv50GWXokrHF0D3pj7UaIG8jy
XX/ufvrktPcaTJTdAKOWKN7fMim67wsZrA31UBN30Mvsa8XOpvVt2+ZoctZaiSrS7A7sbtgrS8/p
vSSc1FtkYRBn75xW8s/SQDVMSVuNgOPevVY+umImBVrZp4Zk9IHeoAAsMtAH6gRjLir5q1C1c0NB
P3pVy+OL7Pc+rRr2NEHwtKxHEEswWwL1QM6zJ3qxPLH1B9/FPk3Oh82fh82bL5PyqKcTJ20AGdwq
IBlTDFm3ngt1GWyBh1y0fMKwZTQsRP2RVJCRG/ZlnLnlYOge93kddFfygzdBacLBN5XCnzxn53RW
EEIyPmLsVbo/OCA9CKG/bWFw6abT+NyX5UR0yrdOVtNyw8d/g33mg3SPPOv6Is8dZZynNrceikzW
eYyH73rnVxdfg/R0A/PiHQvEtOtULNWuvEIWTE5ZOROrtr2rCNSyr8aV2TEfIKRv6KWZtog/1TWR
mKBJ9M4QVP5wAoUONDUUbFT0IKG85DS0bbknzZ+1/cPUuz9aORc8OseK+NSMvqwb73jc/XBq9eWs
TAOL6AqAmcza3xcNB6bFTpa9lS5piCoN7c2R36RonwlyfifM5ZNM8Lo7LQnpS+zKLT07f6YxKz4y
A3JS6tafBP9yEM9mcrWgKYWL1reRDFa7icjeyjzILvks8wsH+zczHjGjrplbYH1DWLOKvKRa6dJs
mYGVytdKbmD+Byf1z55IOYBqVuiksCww38Hcy1Kex1QsX7BSwWJyij8cmcx9nKJ+Onxkw45qQpyz
dXD9+gLcJbhqlsN1qLZ4ieq1t2iKWLpuOu33kOntM9K2+1J7bh2OccjKpDhqna0/u93DVsQGat1r
j3nwarVsYaGjSLonCw5Rdo/woLQzAfF7izp8ssw+OxJ0TvdgIBB3BtiSFBgy+bEnLxvl70fb9vit
8GyTzCmx7zXNiZ3vB/vI6pjAItuyiMJBouaHg8P35FG3qiXVeOmBfUZjrG40Iew82GRkD4d3H5fX
rqVZeqN7hFkHKHRs8AbJhn7T9ezQC7pfMBdMhKSTEl/SCgurFXcfyDn5ut+mnfypbpris/DATnpz
slMULuw10oPXMst/T2uEx1H2juZl/aZX4DFJveZbYhA8zQu4fHlb9o+K0AblWtZWiYzGz7nwKagr
d+R+jWvrVFu3mWzWx1goWxRy1Jsq3mpE+U6BSc3TsGYN9MnDpN7X2pFo3RXrcXIOykqcRQvfB5u2
3PZuE/ozjbqpeFOZ+xtTDtUxk/2eVQQ4kLMNnJVieKLh4ynXsoHk9yYHM/TIQFA+DSPsb48WXJaD
WfWkLemM5Nq62yk5sSXt3qW/iIfRdR94wTja2eA1JlAlm2FuPtm9yz3vkUbYMq93JWncW17Kl36K
kdutODtRNoC1gW0ouNNxM9fjnznt1E/P7s9ZNtsnexi7wxzUt4CtJQ+Upj8aNppEMzo3gvzX0XfB
LQ/0T1k8xHbgDVQ4I22fanOkkNIgwR77xpGnzdFlvRB9fSkXzGCsYWidLDy2+l55wDBv0Aa9ggNw
mBxnAoNjS08TbhQ/NNxvsT6KW+9bf6BY8DwMio8iToZrX9iRafcWni89agGT75u1bKQ2q4bdKBha
rSYlJGkQ34ohrdlqe99NZQZcipw0vRpfpG4vr24LUGuIuz8u7lYCGIk8GqCfONIC/gGYx6YJXHYo
u+XhWnOzgXmKx7TTylA7yaV/92MKogOhY3UUZFFG0hkQQd1v80wPwZB0YKjbT5V0yDq0hIROEvx0
ST8TC6CJBvvdOD5nqc5TmMtha80sjjHp7lcJKdiqqYMiWdfv9EY6/JAaYWKIizhwN6JQtzIzs1CT
rLpH3/mpo1luZdW9x6b+cGh+4qIMwslW767WPTR/zX54tBqbmXGmSPeSNupNzPojaBQvx9LzV1t1
/llfdosQuJLy7NnBvWaY3auGLkg/6UT+CX8xRoDZOXQqH0Kshvt4bt6xrpGlqgIMqA0Ch8jvHkrk
gWA6xsqtY3bxC8Jddy8cLwIE+Rvw4wftMyA05+NU2T/QLV7mhquYS9TCC1zoWxN6YVg6vPbdZD6+
fkA74MWtfNBStf3gJPCTAsZ3K0kuZjvd4mHaJkbwfRDcOAFnLS+qiD+kjaWAVS37p/gAVBLjLO9k
ULJqwdnUbLyyjqA8l3eteNQ8NWbf40Fb15AYGHD3RH+8a1uDWc2opwDX11Ep0OcvmcsnSvcZd3UV
PKHyRYvXu5jLqHXXFkVAYuTZNQO2+HojiRXyR+XpXlPLZg4a52asPhMiwenBHqrihjqyhdHvoLmC
PBodvOKBhkcuIW/d9u3eT1sDDeCzITdxxN5HfBDEdqqGX7Mx4wmSb1xSUZmmeyZCDn1dylTdkrIi
IZhvYjmt8xUnG8ELkMvgJ43zNbaACe2Yncy2bqawsYkcQ24wQla3zS5gLsVRlfo71eSXyVAv/LTj
cVjyYzYFy9M0Wz/jtqlOTaOfMJcS9dapBkOiniDwx90NKdxhXxtMW5zKGv1FjU1VKpsOrx/7sOhF
gJAPoalsKMXiTGgkzj2r5wP+pGct4yTVF/OyyWNv5pwxzVc4/dNOzzKHDEYmL+bcykvJI5d6RA8P
uuEUYDw9igAVr0yT8UmpRxePSFypc1Jh0aGsY8/zZtlqfGRC6G0Bhyau9L7gpuBx53WsgXON6x0t
mxY5udrwUsnKhJtVqYSxyfwcVtGQo5XIvAvTrn9yZRoc2rWSDouVQmwW4mRXtJ722AjLCrG5SDAG
KxpT719fJp9uoK6fvkPijbe6M/zu6xq38yjFvio6dRtY+Ed2buEWUT4qps8CKW78g288l0WQX6ha
1y40Vb0GpuOfKsMdopYPZKFn71VHSGdUroZDj9dgYq9YZkP2ZOu/hN61hxpm/Jb4KoZbe3pCmH8H
ANVfk7Y+UKe73CW8CszCe/1JLKjIMuiTnb7Ea5AQxkhikJwtONU3GxNudyigae6tL58nfQeZ3757
9TAe8phRtxeK7Zv0HnFgOQd+moWhi2ZgcrvjGVNRGpJPLTeO5k5XjiFY4vSG4kFpvHWDl9zxX7eY
2RCZrDJ4iDFe4LICmS4UdxlJZbRnde059hSXQqJuVryAHx+QUYg8U4ie19ZZFFp3tHo4JxzyCZIe
u7FJfpsjY5ffpRifi1TbU9E2Mte7f5cx7uDMU2890/pladx0Rx4qO+PAghnplt0RDas+sUDDydTx
4uUGxVKx77Mp9ZZVqNTME0+TyEWTDCl82psOFQyNFzxxz53P6QIzc9DkfAQKuzUgteFLEbeisnmm
Jr7HQxUgB4idPR7JDjvb0tyGuKyxqlCkNXjLU5z71lOStsl57HJ676dG32lTEhxBARYh2d/i5gTL
qWOHHlpZDtQya1V/4UK82IMFlG7JGtC9MQudBuHBd9N+6+GjP6CgtyB3sOQbSzXuqGmtjjFH8A3n
Vx+ndddFg5F30ZRg9iFiVe54PE77CSF716CoSECHe30apyNiLiaNOrtPwpk3nMCwcJm42nBcw4ry
0+KwGuVNAb2pHbBCgFeroq9/8ls/ONXVHjGjxf7MdMeX0juaeF4xrco/zM4KV4w1R72nNzc2hiRb
bP1YeVJt/NR1Nz6rqMiilJef8Tj5gxvBO/DAueYugDZJL2Ovv+f4F2grlsnOUnO9W1bgrJFLH5fZ
u+wKIJn5rO0KeJonux2LHYslTG1JZj0MXv1Zn7QLURP6lSeoTV78y8kwsVZZPaCbzVvoyHhDUKDX
gHJ3KoL5R8880Ug3v4CIk2HXle1e6N64ldL4ScHp50QG4Opjs/SKZVcadnYPxt7dwP5NdmIU7TUj
lM4xrTpWqcpZpBuESGi4vlLfS1vNY3Sk/WpkGPmnlHbCadQfWR5wLkqJHQU+bxo0jy4frr5LJL1v
6vro+Ag1KRLrmTjbNy79geDMuVu/VK2lRV/fkjK5cs5JImfAkxkrvOZ5BnRVxEMatqsz0O+yqkXF
98zoK9T0fy0I9/9qh5nhUqvxn/JfW5Jx//KHoGE3337IP//2P85/mh/Ff4nKff0v/4jKeYAbTOZi
FkR8Gp31N/uPqBz3PZ+IGIYpy7a8fyIdDPMvT/dBOdie5Xtu4ECY+EdUzv8LAC0jAJkzWiQ803X/
e1E54782WQAQcR3D0U2CeS40a36+/1yaEcDToqiIfLwVdzsxCHGxPqQ1xlcJBCqMjT7jPBNr18oF
YmcuTA25wd5jBAiwG7rXRXD1p+I1dSoqbqERbv2J/uimY3BsyhZz/artxDg8jsq1PnApYmeopshP
UZHHVhqRJYuDJVS6S2KbI/syqRCVOzL19qyNKJMI2knOxkCfKHEkke4ctJnt5UwMWzazfUcF21Em
hHxGb2Zm89z3E56AjsuQXGKeSOzh0dWYComPKI87R6rHWDAWSpqzYsets7rgzaSyYLy6S2ofm6Wj
PNVX6ZsLtt/EyT0n869JePrd2mu0kPbe0n40jtDD1gruZsWdjQ6W/JVoN4HttLhA+53RTGv/WOqc
CfHULYx2wTObbmePl8w+1DTVh4GsxXOrWQV1luoJrclkb7M0zDR5/bRYzTvEKrbsy2RG5aAdv/bb
VcPpvtAB+gpQWUGKNVNawIMHjFEsEMbyOBg1ngdkhw2ZQWufs4SITCJhXz5dzdajaf4Aodd8QFB/
uDoy+Vhjp6oqRcKI4WPfOg23UlqD94kf77UcyVX5dn+zWJeEYnKmnYdJd6xF/h2BcF8khUmraE1/
boB3Kagyi/ucunCiEt+kSQiDpL91GwrTeusxdQVk1L5Ns9MQHEPbWIwyDPR2wge7ptF17QII91AR
7H4zx35Vek3cBBOmncAswznVzg6NY+cBshhUqvEMKZnNdKCjnQf6zRB8zkxQyBj6in5b9P67jnXh
zi7KvkKWzBHehqvUs3JnewWbenesMfWl3wNfHIBqyOfEiukOp/YXvfc+6fYuf7ansfwulgUrMV2D
O9I3zB8aRbxzQvKHdKbz1Z2sFy9TCaprYjmIimLPRK9SOhTQouFqVlTR/cxJpoRFSYAjmXItmrE2
A439RzbAcvyrny3NcVDpgm3XnpGbuTS0Htyaxt8wb+tsd2W7Nr0Ow9g+tyb0A2JZl8m0rJD93q6q
rOTDHlhGzHW7w1/bkO5ygHsWFRUfqvgOYY+ozMRVEVvzo8rwhOUpk3+rePeNYh4+LKaDFYl7wak2
3kobl4+o4xcfcuFd92pqVCuBIzIPfreWWX3OJBicYqKW2Om7FVNFFUW2ytt2Yf7xjPpDtyGUL5Ou
RYHJ53StS9t3NN2RC+LoHjvuI2VKuVmYbF+MonV3zkyqSeGIo3/1TP5nZTkyWCcNa8ASe/kpIIJy
rmwQFk3RVTujNHGuNHkZlQVNJYiI+46Ey4kcjXUxZTnt+/bT1/LpPlWcK0hC4GmYO+iunqcjCiEu
jXmzRZx8VQDkmBqEfYbtxrAylFMoDAiVSEDsllyOMpWLpZuB5OoZHfcgLsJNVpFzmabgrVyGdl8g
WM3LODz5JIs3EgTVSWA2bL0ERYTT70Gv53lvU7GBczMcLRcSWYdd0Op41YaAEtsuz/sT/PAn3U0y
6HoYQEzvGsf+fVJad2p1+C1tJ24ah+N7bmc/bMhfd60PQGeV9IRjT6IK2wToqfSFCvWZrBT7B2DU
VG5vLYNmnLYZrikGp2Met7SQN8EWPm6xWZxSOzeGwiDlZcT+0uFlTFlq1Ta+Sofkly7puYvTY1vg
pMxNb947AAGeem1dr5XmxWoDHT0pqQ9+Mb7gQZvYiE88LDoVsBRywOdhgn2KV2NukV8EXlFm2/Xe
nvBImbNSsU+c6lVGIdJR2f4dXS3BcDhRDOyV8gxBwNriVdtwisOPLgExQr0bd7mTfYNA+MoplCSS
EArMsLehYNl+jXPWVWZGL/ocxzBowTVfyBRqV2ANv41+Wh5tkz/7KboTC4t9PcTA71hjTyUl4zYZ
p30+rL/DYFNu0eQ6yms27Vx0cZT8JQWdiGcDuto3t66s7844X+KMKJSR9wYl4AsUokrUr12LGmkk
2nY20jWk5+poO1W+pjxLrA44TXOzOykqY9IlHzcjhcKUWcT3OKXIy9OLN6oYdsPfw8Q/ZhnP5CCY
8rvMXWZtArezVNw4e864CnNGZPgBY2u2BvoSsl1YV73M6illqI8cvjUc1VeoZ4buYiEbQRdVuQc+
MsZkT00Ce0mcgl2KLZhJBkJO0MSHKW2bHYugJCHipsULBt7Rvq51ucYq0bIumjGy4jOlp8PZAqPh
Pjf0x6G36isdCp4KDNbOAER4HtHmK0ALGiYPK8ELMSqL7T876RBxJksK47fxTVXEN3w96V6SrH6y
+dueGJPdTYP+dy8rktdde+14Za4T53XoFj+h5Y/bfj3Ky/VQ367H+4FzvuS8760H/3gdAYx1GJiZ
Cup1PHDXQaFmYtCYHMQ6QizrMGEyVXTreOGvg4azjhxUF7D9XseQch1IbO+dJ5t/0ddRJRvaeqdp
SULLCj3mIp8J0vhkcjPlbgOrpfJuHXxw0dnrIKQrWeOUCVzSwUxPM/NStg5OwzpCzQU25Kng17M6
+8MInkTZOnJl6/Blfc1hPJjbeAlOTJ5llK5fvv6p190uzJjktHWkU+twV61jnrsOfPM6+nXrEOgx
DbKqxVO4Dogtk+K8jozmOjya6xiJtOGGpEjbqF/ny7kTPs5JLL5jH5cso9ORLqNlBMPNgAqMqjkE
69Aq1/FVrYMs5nmKodbhVmPKzddx1/6afPt1CCbZcuJxX9yQJ4swmRmVxTo0T+v4LNZBmjpz62lk
ts7XIXtcx+1hHbytdQSf1mHcYyo31/FcroN6v47szOcbOKSkyxjmU4eGryWtl3MZaE8st5xTi3dJ
NVkbEjyLkhFZgCYFBIJVKihW0WBc5QO2GaTJddoW1DR0KKDIDGoVHPRVehhWEYIynLcFNwX1Sfbf
2swOkHgtdXZf4sUqY/SroBGgbGQoHJlWfQae7I9zO1tnSsDYxa2CiL1KI/EqkmioJf4qm5ToJ3IV
UmiYchh/K/2ylNpDrnJLvgov/SrBJKXxVq6izLDKM+4q1CyrZANNKw2DVcbhiAKicJV2tFXkQU57
AJAu3nSH+If/JQWhCZkeqbTFKs6GSX+HtQpH8ktDEqucpK/CkrFKTOUqNvlSA+kL/hRaewrSzJuH
S9C6f2vKIHwiZnkuKxdQKclOXtBQcSO4tUvV3+JJPnTdyUmkx+QkKzN4gk6JKOdhXiueEOnM13aU
wWul3HNulsUNkzlUbhPdtAOZrT0HVftLiLq/C90HuA4RwMksylnd6iwDPPWCxxVlbm13JugnXzE8
psSU1LQLOq+jTC2fuTeb+l0rm31iK4dmmtSC7MnzZsVdxM+LVTdPLQ+/QU3x89cvFTkoUD6Y7u7r
24RPKnr06O6N2eRklwUuyjl7O2tJfNy6+kkEDYEi/N1EQIJmu+DzsoDX/Sy7/LGGm7cuKJVTveDo
oPVQi5IW6FdiW9wB4O68aaC5gGAh7pv5UEFWIqy/aDtBnOZkwLo/GsrnJzDFEfa3GfJs5rQ1ZZBE
GqDLwdIbb56zuOAzkf/ZAyrSmu53svgvVmF+b2U8H77+CCaSC9YfuQVIfE5p/4yW0eM/Fjord3u8
1C1k+1HWu0bRelE5xzo/YPf76ArrV2MnOMN6/UMF5R5yGCC+9wpPlEgia/xu6OolrxH0LNwjvngZ
BIhlEHkxHnVBCx8wpTYqqJfbVS6P1qyxfmkNatnQ4zXuoAqCqYuDUE7ilDmKIwFchVAhmI+VfBqm
VvDZqej4HcrmmWOHelZt6YRCclz7569pDKSttvQsM1IQfo34OzHVHxZvH4HUTyxaCfTNiOBrzIse
sVdn5i6QdURgEst/TSAAEsoVt6GXDoELGfGEUG+2COJnneYx7GvqLaVqHo0OGptG4Iq7OS2FPvsC
Ad9k+gPdlKOAweNYTGqmQyKVzwXRUfJk8g3wP/8SiNbWSVcIaIo7zRAm9HMdH2U39sM7PA3TT69w
CMU1a7j2F58CZdtX1p5Vf05apEbbW4/lhkBjr2uA9XNXPBDgU8p6tGQ1SMJP1jAyLF/7bvhvNyXZ
r7aqdg+y640b2wzjNhmaOqL30s7XF23I35g1XJvhgELX5ilMnBnv3knYYOmCzjJe+4XejLSuRfT1
7SjJLWmpU3Df498yojdw+2n5/PoWSS+7ua16V7ETv8w22lZj3m0j/Zwk12jRJNvWhw0xcwiDENe8
fH2pfd6JZtDH6Otb7n8ycrGGb4zZIHnBqusAkj97uF7FU6x+jqckewDEXCAiD29pPdkPONtV2HRG
u3MplLT9uL0h9f8sfaMmcL98T8z4CeF9jGJkujutFumd4efcCLCUHR8WMnQi0mTmXnnIU4CW2UfP
c98NnJ17pzOilGuDcTwIDS/zt+yaqYV2XetB7c3O/7ArYokNizTifHZkr4f2GR10G1N6FWLYIH/K
kL1X3K2uPrGBM+opx/7Bvfz7F5wIG9IOzg7Hv7oEwiiP5Ug+RvH+jegFe3v9dXLK3bHw3ZvPWHT9
+iLEApzSTS9suIJImZhZtWTR4aSpzyVf7BOVZS1FMTGXlMpuwF7wHetojp1eOpchTX91lNW/fn1R
AZ4jXdghNu7sgKGgedUUSzlH0WL09W1KDmtfLwQ8x0KT2MZHgAtBOkZs7b2NWp3TnUN0MxfW3ZWm
9fr1pQYOD17P6d0iqonZvKZFIte1lhs6OstwUIXdATUCo8GQLPe5KOIIV/J9ckbCef7wEfB3ep5K
cU1HnkPJaCWoDCQA27zbUaWyXeg+ZbCna9uZbwn47F0in0qMK2cxGN7DIOqBC7tcfk648SWp6Hez
R4jx1oks4W5rBHP3UqzhF98p3F9TyqdvqppvDvGzhIFv1bGKC6pSftUqAAQMpiXCkEnvn3Ud9Gn6
Mzg9GxmEYa0NEj5dS8cBCHhbzooyInvY76tq8V4ZAgCvUZzyx2wYDhx7uUxUfm+dhehL0RpIQmyT
qW7gJOi5jQ0Yifv94qo7XJRb4EBoQUgrLl3pQLoGLjjg/GhMP9lO8zqJ0oVBwMz4MWrpHl4Axt9J
fHSVZnHrcOazwWP+VmBY3g41xV/WpPyDgEuEGyW/U53Vh4Ej8lCr5HDTxBhs/5XFNH0DeovxXhno
N3byK8mWo0aTA3Q6eHz/6tSUQvV1r3YYN36JwLtQODTtHVhFeBTpI84ULPd4hdF01vf/r0t/qcuv
c426/OO3TFd3e9dwFf4v3OAAzOL/SZe+/vgt5h//8mh+/P7Tiv/N//rv+rRv/uU7ZOM8AwWYI6AP
TO0/9Gk0ax1Z2Ec+/WIR/4PkZrp/+S4YscBz/C9U8T/ladP4S/eIjAYubBxKoYP/Fsntf1J1Hstx
K+nWfSJEwCTctIDyhlX00gRBSiIS3ibc09+F8w/+e3ug6NPRcURWAZmf2Xtt2xZrdPf/IanRhTJZ
NsG5ucTV2ev4+n9lOieG5pP1BLPboSs6kQIYb3FgZqGoHPnsrkYdYCBZJs+FXd8NYY8Ph7ncSZL6
vDgAxyIkwEOt713bnE++Q+aSVlo3N2Ph5hsioOoXYa+I6iIVrb5g4613cU/HasxKP49tjsuX632H
ELdGvKx8BJ0iD8uexFdDakhi1obI7XCuuIl7R5QPRqJS377naM8oaBhlv+f558K7CfM8Rvfs5t0+
W4i8gG9jX/B05Bdpm1lgzvkrW/ljRJAIYmLU+tw04mBRPzL6BQ4co4hBVW2z/pedFRg1GfZJ5Jkv
pApS2RvtTuLA/m3/0X1qZ0+q9OOaQAX95WvFuRHcaoTXiIMw8rBzzfdIHrpuYkRtu3/M5SvTxAQ8
yR8DLzt00QRdYerSjXGMHUs/qy7/KhGwbGZIektXMfEgoERVIgBs+u7W07URCecdxHoUmngmEHiO
CUa82XwHUhtQohx0H0FtTOiuk1rxveovFUf1IasWivVRP7UsMklNozi2sYOV6SW2Fjgz0TgEgMGI
MYwL1v1Xu2uN52kdIGTDpILIZlJCRfbeNaa+EzgmvVgijjGIPReTzI4FD2qoRNuc2jK6yc6Pwtwd
9T2HodzMibrLZE28kvEdARXSH5H9TJOFSECR+BCXcxUuRASlVlbtsqT9tIr6E/c5qhuSwrrqG2v0
LznW8TYiET7s5h5q3JSK64o/ZCNXY3JdDjWD2G8+lie8RuLN6OO/3pxEhyTDTGip6qzF2Pnzfq4B
R4vkVmgmXLY+hjyzPoREb36UUDDOZVp3r4ZTspWc6lPZux8W+MMXpwGs4cmHW43uWVOacZwc+hSV
ROUTYWg7D6v9hiiZOKyk5eJTYQLUlS8ocayTqEvgWnETpuuoALyJd4sbg0jUuT8xMjTOs6ngPCU+
Cupm3jZk0mwTNo63bFAvFe6y3WgZv4CayXuMHaWNTJ+pnpNvE78xg9GwvBui1A89hG2enWZE7htD
JwoSyDmmusE5TCBY3mbXvVSrXdFmz3zzFpcpfGJdyBGNGa4UFm5nbPBt4WGOBNUPTSpqn2p7uKdx
su7Y6wvJ1B57i1OrayYDk0UdHOwRDfmM156kaxCpoFDsOXlRHh4vZcMScsHcW9liXBkpBl6SGU9N
0h/acvrCXxgd7GkgS6qCTCb4SJGkIZox2+xoWPUeAMXCmkgbtwCqRyIF+BFLdKeWUeJXNmeU02K1
+bLbC9sWBjfjAP/sVbkeVAn4XYf3nHXKpYUtEripUe5sBmY3VBjMhepmRzE77qsWyw8UifKIaWa4
2a6tn0a3Ondkqx2YR5vBIFTCNocMJxyjxwG4yYFggx2DXePuYGbDG2BpYZ8zCRZxD5nKIiJOGlng
MG7dMPW4Zov60zCDOcpoRO3atR8mKhHLHZ94GMoyu+h5c8g4nE9Z852bmO3q9JLKyQrdJDIPih4z
AKAVgVHEwynQMwKWO+XH1imdy0LjzGvh320Y3JuytduLVWKipqh/4iO9CDJFA7nynsn9CnB64USZ
+23lrceOcg7SWwFSbZuuIIOLVk2PKII5KdCiebmzrQzzMXAbMB0PhrG6LRJuEnmtV2N1viA++DZk
fFzsKGH7yOrSSrgJfHYoh3RMzOeKgU5bWeaFdHaCpkbX3dd+Kq+unwWic39DghT30bWsO3DnF5q6
5AhRwDqgo3/2oNBcdZgEoazXyA01uzefARRoZ/sJCSzHlhGKTBhIuRuSJNb/9t8fXc0MYpN73Q/c
GFyYCO37uk2fOqS9cWt519bJksA2jfGdcEnon/4+tqF+W3lPKzKkVzOW/ovbkIrq43nJ7Y8GG92W
pIeVsESieCIZu6n11jIWdpBT5CBBQLh+oX0PEBQuwVSn/a2CqI4d95gmUt8VhIZzrsfjrmAFfIoJ
GMBdPF8QhYFhsoouRHoKpgB/JZ6R+WZN5tZsq38JJLtdNRCrGiVYh9J23wr87ykg5R1MG27cHGpV
VmLga2MOT85m6MuninKEe8BTcOD144RmcUtz80L7h/3HO859fHRLQUDJIAPN8zF244t+7gy04MMr
r5CGNpsM937VldSMy/ymtLFW5/irTC2kiFY8Sy6nSPzOPmM/RgTBIbced3I2yV/rPrWKrptUd5Jq
7A8y6S+ZUd2wWsYHNIZPVav2ljk5QWNn3wK0V5CmAqne/Ccnb55wxguWug92NG96/NXNu8IQ+Kbn
J5pIJO+FcVN0D9ZibfTWHegSsjv6ffDImsOQrsNdJaafQSYbKOJoZaL602YkhJocYlJaTsm+r0Ud
xOnUbCyZIEoWT9oAA51nj4m5AGNe1lgPuIkzfP6b2W4+STpYHX7QkfHZ4C+51G12jTVQpVI/D6P7
ZZIrDwfAYAxQ6v7OrO0Thx5yxt5P1njOaI/E8xst5LyLGPDxYK1rQ89tQ7e0AbHroFtqpmyTs+NE
bzbN4uBc99w78HTSgnC0BFzl6FFcP99hA10RDMXzIkoZdAIetVFjE5uZAvUZTXDfmq+JZbOjLkEy
dYP97drS3xGid9Za4y0exH7KGLtPaOO2evF3EtErOz5SSfWZCVlinz2rupHP6oew2cst5gQWgz1m
RD1e9xl4c6o4bxiIEMbosRCld+XxLQh+wqT6q4fosgGkPS9Cv1USx1dN0wlmacOCflgXgrr/Wi7W
72RssAKZ69kfkQA8QQwHAL/zlP+YZPMi5Cs5e/jFuvyd8Q9UPUPdkfwcZRfBkyqWwBdo4JWo2W4x
rN2Dy/uQeXLKxqIHpepvsIg8R86YbC05feDzqXduCXiL/fgGce54kOldFROCsbGNrsLysCViXW7N
N3OZ8yvvKsJhD84q2bjXuTZB7brL61CM01ZGDtp691CaIUOxCq9lE7izFeB2g3tGkEFHtr1WF4c1
bw++kxtmvMMbWRpnyDPh6PgiWHRMaQsv7GbgyKqxM8RLDQ4RjLkqIF9FQ9wi4wI+V5B8CuqnzMnl
8cr38ZvtFs9o38mtYWfnJl++Lcv8JHlpM8oGIp7514dExw8J4SVlV7J+IFUPbL4zvmDQOHud+rLM
bVyokfFJwm68d8roxZb9X89ABxsX5XvSi1d9vPPz/yU4kGWEiZQj852dZoDfQ2ocoHQ3WX7+zKlP
QKQO0Skpc7CTCiI8GZ2nwXemwMHPE6RC7vyYzGKnCjXJODfvP+xsSvfLlD7HxgzeEYD6xCys8ZG2
ENl5Z9txYcPPoHA0/b1GUAQVuwFV0bLeUzt/El6P66vtiRx3wK4L8GHwISS5Jsjx5AcV0mPR+K7r
L7fwziwhcwrKAZ7zQP1UDGhLXZvijSYB7huAo0/AwGuulfOAEPjLbQlzTF2HQs4obw5PZe1JxKp6
sc5/GWC4LtD7/A98l2UT1eZvhMFHW6+jU5ZDBRQUHIbuCcSwWOPJzw1a2foXbZjWPBMb/gzsn73u
f7JHia4Wu6KIMddx7ox9YrPqGFBCOIpFYlZm/yZkAPu8+pRD5F1zPIBVkpfbvkDj0Ohkqs+eoUKH
S5aXbv6YLT6peV3EFYqNr2H/ZDpie2HiywK38pwWQ7q13U7HN0bQshjakBAF2KXU/+zwN/5n7WMj
jjGqHRUDzIMnAVeVmcXCmQykEWnArtftmQ+yPyK9poQrOBBy7QlTJjlP1IkGumJkxRWs47S5jt0w
Psw+/ujQd2MbTrfNUv3pKJz2VUMN16vhYUjEAAIiAoLtbNvo1reT6y9oUjgSSqMN/W979KvA1jB5
h2lZ8lvkbz4yx01n+J+GwcXnzLYIGIW8ZAMReHk3pad2JPlAp4zzcPOoOILtLIsyzCN2SAPUSZiP
3z6LtSofh6vUiiTAoM8VS7zhgp4nBJafu1+9dAYSwuiqxs5Dpm/dMd3niBjyNyMrzbNvzVurKr0d
8eNUayC5icUEgojwhpNp66IyYtvyG/vHFbzWGm/2itsg2kkPxKnn/i07y32bJhwsWE9ILa3ms3SL
KQAOAixFmdbL1dYn8DH9+CYm7pwYe/Q4TtOFfciH7VSIWxJ9ITuj/uMK5wS03P5Ac9SNvbbta+RL
Koa5V8IuApukzGsJ78yJjB+kzvoeWg/4BLrmusdVSpKzw3KIhRSUjr0Zzf7O7+I/9YL23IdSF9q9
PYTVYstnJcAYMR/3Fzig7Nk7thRyq8g5Bny60HqN5HkoaahNkiMym5Oq2bN5Dj01EKTGSx36LEp2
C6PAbZPLGXRH+gGohzH/MB1Jk+2CJiVorIbfozAXbHijsXfxmfTCs4N0+rDNVL2Uxr+k2EvdWs4a
JuB9R5D2s6kV/qGznoylO5ARa2xJ2OyDyL1yZXvHIdaOErPnlstmazrDv4LY+AN6QC6oCnaC53Et
jWSSk1mDbXuykTnVZHlzddt/SzWkl8IhA0VreLFle1iYnLTGMBEDqipa+1FdCqHti1K3DkJ2KH/a
sQ2EQ6/uZsvGSL+xjAMgbNU/IRInRMq2afoI1M7kdeCnykCuRMlxhDbSmHW6GcKeBMb/95qtz/4g
u3DyiRxN26nZgfM4NspxA2D5dujVSLviieDheBp/WgXODMHWJl+UtfOT6icGFYdO2PuiIMAAht4v
mPK4RAMDqBzSgenji2jeeAQSLIKutl8uwlXLnT3te+pFHzLql5eUyMVtJ/V/bdr/OLbSCRn0cEsw
g9zqcWxsedf8sM5d80jFPAVDk4mTwuvR1bhXShTVqctOpXGRUbjON07ZszmnFW6TYk9ckbHD8fGG
0HG5tgrenNMUB43Inng+zgMYY0ajoYd/1EiJTNFw60XxrE5E3AACMc36iGbEYZNsv7MbsD+kPxBG
YL6pysp/xTcVmQXIR/e9c0Zv32HMP/W5udWHes3tFT9l6babuRMG9tT8ffDa7E7azRM2WJy+cVVt
kWH/mJ6QSASxWlvD6J2KIXs4OYgmDEKT1+4TuGjbziNYncgQrvhLDj/l1JCq9DQilNctf5ONQ3Rv
5oakYwvMd9weIs3sNsSdn+JW4aSxBgOioTWx5KPugxpgwZnX8n2+NvFdz1trutX8NrVMtDMr7Ido
+Vuo+B5FrvbkRt6Prk8QAjPqzDTxoj00ARud9UhsEsyqgNovk++prt71Ej9MYQ1+GFXW39Rt05el
1q9Gv/4yrIP2HUOI09SpN0hV1c11SJ5OdP+5TlN6+R7L82zVByYKu6jg+kJQCwAUxc5V1xEYTXoZ
kkH/pxqN9CC1Zh87+NZgn0OOcZg9JBUoI1yGUdBhqzlUja+HMPx3zjJzUHfEZDsajrRp9SF4IsYO
2tx8jRa38JrsQYzke87aMKxN397zSd3URNSfMuDENKl7mezZAw3qkA8RmXutA1pqLPUW61xKrLd+
cRHTgSNG4G5pN5EsBKYRKJH7RCBZ750Q3pkuy984AzTClG3rpUkwk1tod7oxZLscP8i7DTtC1i5z
Ci9lQSEqhPuKtlJjUaMV4kzyI6Qhz7xgQzgAJjIPGBPNbUUbwKdeUTTORshiLIEi6RFjphDPKru5
uQbBV0PbWQejL6j+vbw+lPDMObk9ZzPVvoTGBHGqtf4VU50hFk6wXxjp71FrP6iR3jwz8cFuU3A4
rByoCRtClBKHSK/1Xxqp+m881vY2a6Y5ACpTnjybuBoxdWgwG4rpwqfoM1WO91+V3FgMKTJ8IL39
RcEbWKPj3GDURGh3ILtTcVQyf3Qu1ZZefFUsDneZN/8laFRQ+HV/XNuFGgH19GNkxBchMr11xFsR
cfVKvzO/IjW+uFHmQ59zO6Zoi7+LzdHHhENbpOpmutk1wp/MokLRNNGeDat49ufut1WTilGv2khY
UePyV6UGWhr9GCNAigrtNevHz7j+ly5iW1EFIFu5VBOMiar8ZRWCjDj4BBiYHh4NreNqr+YIoatM
DhbG+kRnDQYBr0iRevkIGyPrsUwOJWl6MbQ/pkv+s4eczrmhGbvog7OfBkLqB3zQYB8phHNg9VxM
gA0fHknaG9IetklpHsxMdJuY/O316v3J/encasWfkvoOEqR4AP5IGNk0n1JLvmm4PPj8m2nkKugn
wnQt4RLElCTMl4M8T37cVb8WgbWrxa2IWQNmqILjCOyE5736U/Klbnj7po3LR6Qp85FbTGF1G/Mk
JEf+TSWSYUVEHsde9lNOGgmenLYNl1ZUOEcyX384zrFBWPbD65yjKBN0Y0v6HU/1QDV7Ltr0e67c
m2Q4zpHh/4VYu5Np8q+LRBgB4aSbZuZVjMl34RY09xbde4YXTXa7WJIrQYpf8sXeMqiaJWND3lyB
VmqucSP2oXibxMrTm+Mnu4L03tY0Le26W0M8Ezhg7SiU4h/RoHlhHhtqOmRsVsF8vmP3KWPemqgg
Go4ZF5noDxxBBMXwYSE+OU2yunsx/1dgsR4BAzG/dR2ho+45iZndqSo69C0fjL9UO+Xn68iyxRo1
6enZTXRj6zHiZIiQEgyge6GhyfiZllN7zHEN7SGRjDOwUT4VY+UDSUEuWfIob6KsNo5NRRVn222E
cg1edsUhbKQofX2H01ySyXzRev4QNZFlonVP3bqin1sbIBAfHq/7ijyyklOCRSm0wLSfK8MHkWXm
VUipLMMUKtTBG2Y9bGpIvSLOEP0TWhPYjS9fRqyY20ISmaKN1dVxSHTICixhaCrxDCgPmyWRbW+D
6oxgdIEFzln+0oBjOrNsJDq6dH8iSoYbyq+7pTxEeGn8rzdVtHfNldyg0mGbd1CD2xK+R+2/AF1d
9oAaj3JI+60YgJOrOZ+P7ey+eqVFAyV7XpuF8VbjOgz69EG/8nc1jF7Lhi4sH+FhmTVZaB6ZWMTC
9bJCcIr9exvX2g83/435A7BbzGw4qjKcsn2CIo34DVQFJGLMXsyCYalnlh2Le/ZzuOftYoHnTIyd
D37gXI4ArnxZ31PTrE4tI/mhIfhjSpLfNWr5J7+0G74ltamB79288oWP4jph6z60tnEcc7Hs8vlH
jSb8xk4BaB9jRdKFHODXa0955QwXQ/xuIWAHyezt2Hg3Y6puziiaB2oN0BDEz8A8IljFya9WoxFk
EK2BFmtMpvJTevhG9tuGNqSBcnTKcxYC1DNbN0v5Nt35xRwRtrWVI7Ypa6+TgvHg6bN7aZz2jkd1
Zsa9sUVdHRoYNdu0ty22+uaD1Nv5iHulPvtAnwMqgm/dtI9Z/Wr7XIatPvvcpdpZysl5jFq6db1V
4pwWl7jrLGKCIFrwSxUNGX1sm1i+OzrDlJQ1fDTpO9L1PhmZn+s41gHpyC/bI0fCd40jog+TeoJM
iE/Q8TDwB44QnTS9pVW/yOTjfmAK23j3PLcIEOqGeTcQMzACiUs06pA0tg9t6zzZrWFwMFX3OnsF
/VJu4kxr97omyC1v8REXdD0DQ7SZYAqCnUMLZcImEdEb4SSk/tr1wXR6mOL8Z0dj1WUV4RSSOU1t
KIjfPtaWiM3lwlGV6ju7k7iYnYSvDyR5JT50T8Pc0lLDd0X+BZcsS4xl4010ZbrNEjC960ZcHFen
D5EUWU7rkzVb2APZ3i0si6emsbcj0ZRWrkuAI+K36Sf86wv9p7ERuhfmAmBnXsx3qwe8nKlzmfX+
IRWJGcZ9C5uESScKXPucQ7FkIj0Gk2IfV4sI2F0yoTPzUZlbPcowHVrp2WfoxfHyC1i9/lpYxbtV
sVo0S+JI6k+Z6uKcASMHxlWeEIa/pZM2Aw/zj1hmzJ2ugHvHDJqOBB1uC9baTxHD3a3ow2TIx4vo
fuf+t2rdKshntnKjVr945sPISSRdyFes40NRRFpYVcXEmICxeRbVSJb1+pv7qNlyTtP3FhUXdt1v
ukp/E8oGxWB2MKj9XddxwuXs3Ci09IFRE7mnDv4i44xuRoCjYc3GIKZ/tteTKreZJlYZPVaXewZ5
422201ttOoForQOK9BWnAmmsZEYzl+29n/ng88bWWTVZvzpIb2irSj905jq69/ifAumB1R+nFP1j
jgELJdZmYA5wSYxor5MocujGiOCnxj/MYHqS3oufK01BhaKoQXmI2bocbwpE5TPt3waSXfKU081d
wGbtWzrHkz1pX5Zflq9m4QVjQtQf/lrkeW3+BJeLbZMELNSa/G4KSpmpC8XQQHInE5lJBFRqYUgB
KiutbN4lSYeBpuZ3GkAxhr1sKJb7rtpOqK2RuyH+kvC8GVlOxralGF3JzuRJTMO+c/qVBeInT3zi
/Nq7dErVP6RJG8taF0RT6dz7Clb/gMwlIBFu2pdLs5aQrXGKgHhtenBQ29SkgsZtzY5KmRdxzzDR
3v3RlU89WUX/wYNkXNydhiVzMjssp3+SVHG3xrQCyRgRwZJTGy42SZIlxgxsosjSrUYGtTWYe7tv
0J3n+AXKtFqe2DLF/EAmOBDAZ023gLhT6qHYA13BlL8zGjd5gkYF4fxQe5b8iqFjhEnx2pjZtFdO
yWLVwtmFHHgfp7wVHhGbBAVQpSTp8mFEkqcYRrth3QpmoKEya5MhKpQqR4D8aFPr0gJjAujTy+1c
jfWh49hfNO2TLrj7pFb1N4u69dwgT75Wh0wJrEDhKD01qi8wl3bF0eaKXmfOey6r4cvsEeKygwyJ
t/ePfitB0BHayGQLZlUy0uWRztY+RQ4dmAPSQb8KImOQwbqvAgHmxiy91z6bb4amolCR4E7zzGpo
mRE8tPLZadK/WcXEOvOAMDrqD6qj5FgXRr9dOgbKE7YaCF9Aq5WT/h3r6bEeLyAcRtoi/je009CH
YdApqlCQV+SoiU3mOpcotzGn4UwasYbBAtim+vwbbfybuWYceAqkHoNBQfA7xcJP4jVqVzpXyA0y
gKZV7xqjpQHRoQZGXKer45ZlTcKmC74rZv/24OnGpUgqG8MHa04vBqdTs93UcAqPiKX2vg6DvuNt
Tf362rjlu8kjyMiY8lWayV+6wHz/X7koKXmr2nwyYkA+fqj0eiHSM6fDX94cs/zlaX5NxWu8CYQR
EX6+kH3WR+ySkEd3elTN9ECYqkiiBYyMLcWB/YygLzaEd0zwLMxZley1GHZpg25idEdWrX9QL/Je
OIl5HhdDfViwuOfG/Yx9cl+aMdPD//6xN7U37FT50SW+5zJ0ghrJKhHoEPC0GUyQJ2krT81Uu2GZ
+Cl3PytTD57nzlEnbBIMCQExSMSZBsIVRLM/ZT6WQY9iITQdMT66Pse+UnAstcxiwRbH733vPvtF
599LnxVcY1F91YTKWHRFHWlPGzImxwMlZ3eptMg9l5RQvtkzMaBwyWwzDnBs/ETUwXeiRi76zOo+
9aNpQ1rzh5s80dYZ8PrYpwpzfHMoYTSclVwE/XYgzRoOX1qftPQKzcE9Tw6YZR6pgW2LZj+z9OEz
66jAij7d0WPhtOAeZsovfjfNuE1oNb3JlqFTi58xNXex30SHRaPNyTmbueWl+pXE56ZeHikW2Cem
+/YLogCLl/fslZnY203msR4T1wIkUFBDtQk1QzQwJLtDkyTiCKGNEUKisl0S+5AHKQ3v2TzzxaZ/
LTt3T/G6VS/bFjWnGliMxPZyhJLcHTPisYMRR0VglYb1FpUuIcqZIm2VnhANgPXQvAOsKcBZRds+
k1r8rjRFDJ9cDrQfxa6b+p3VLa8NPcMJufUc2jMJNfmaWr3kE/AieezkEF/TytU2rabHu7LKMfsV
zqXwr7Es4t1o5+k26qMiJNdOKmfeVvrySRh6eegyvjM7MR564d8k64dTyx4MkFD6qKcqfykLMyRP
j45pCGt73aQaGPTGJAJUQRk1UmTs+65/iklLPhtYGZib7PkWhg0s13BJSh3lmHcdZpaYlNjFrumh
+gJkZu5icsCqJN87jHqCaqATquI0nDumNK3GbCVz//BbEMKZMcFWZXYGtNyGBWlq7KO07DBmq0o8
yk8khFT33nhGVvxvxJ9Bmsvwz4YHRHoukaTxcotN2zqQJnKp5iHZuxOIZrSU8BDmSzb1/4xCIXZu
6EBLzHzVlEW3rDPMADD3fx9ki+OaCEB7mwMevLfZKvtuqjzcJZbZPUzZ+6H0/f7gZH2zcRe93HuK
Gr0da+vtv39sq4y13OQVYat51tUcB/uKPjqIGTkfFuZCoCMjwBQknUTlsbAaMsrgIXCXgJ8fSIZh
KHVsy1ydbL8+eyr5iJZVvOZ643ng0CMycfEunp88xnmkVaA0aKoC2VdWuCRrLL8bslEQ96BQiVFK
sVdavv3a7og5cxgoLZzoSFvUPiPJ/Gz25DZnb7FS7l8z1kgubRPt2WOOsFe0lWWTAj7rm3FfZKa1
jSsSwkAyMZKWS7StS9acDEb9AMl/s7WZLrJhY5YHFP0aZaTCp63RnbsG7B4sIJ5941Cm/E2opvde
pO2iGCQIAao3c64MUMhsWfCr+lzesMoMQ9AT+DxqKK1hqnY2Fynh6/wF2U620I5JJRtPvsBFRYOG
PsI1t4bWl1vwe00wjvXdVX55K934O0kL+kKIe1wfytoqTYyBIvXkLEdC1PMB9it2rz6g29NPrkdJ
Wddqa5Wa+TSbkfG0BnK03mNwmDPUsYx35IL/y1f8nGOLs+t2Yj8oVV8zVR0rIb9A7Op9fSzoQVjq
X9Rg/U3IhNuNCX7OsUELn2ffURM/RpO8VJziM1zZ+uGNANQxtBj8SAx+dMc+FWOPc6innS/tXt8Q
Ez/diFYqdz4vAvd95n0QwHEzQHpY9d3BSIfmBqN9E6F/gvFZ9a4N3t9UZxgG8hmQ0Mt6OSRRFv0W
tb8dlZ1dgMNumpHuPxl1GCauhk67IMPPsKFusiq9J1lR3v7/H1EWf7eDyg75zAHC6GPmdSb2xy34
wYQBs78Azz4aU0zvaaBr0rCyYN58FY0cbxMSCSA74A3mKqWE7rQOl4yNNHKRf8sSU08Zd8MdxfMW
DFzxKMbyNR+ztwaa2NkiJuOxCNor9gZAWqPhXtfsSnzSZEaTFYcnDXlNSDcb+vosCnZgZeRZN183
5hsGbH1Qx6Htn8uiZ+CSs+EGx7WQ1yDQMXFaFoyVRMk8FDCdHk4mzZQ8eYVT7SJZ/lhm/1SgLtob
kbuz4ZXvJhxQVKfm0MqwZMXFmANudPWYDe9d44k7jjYD/oT2uSddNFQp86gujb0L6EYEcjsY3i+4
rX6NY569xKIGxFrmTzg5Kl79iQWvm5hsTEPdgkqJ1uEikY0MhpaG7JSCadXN2r4esb3Fhm/CgBdY
mEldYPRVO4+SmRC5EkaJRmgQIdiJ6VpFySdZF8FYAVlDAcW4Jja+88mur7zUSLcYRBRxScNRw9l1
Iv+keps+hONVSpMzVjwgcXjHUncOdlsPW/pIfBeDDa81uc9OjW5vDXZIRH+cq18duU9bJBv0M6N3
R2t2niwqjSjp0b5nuywD9YgIftOms1mQpZN8kRziPeRgvaTAzVrHI+SCVHVWC67JL9X8ELknzjQ0
fxo7FZcis6ZdYrdZ2FS1RYzuPId40wiAsFuybMtRO2QW4wBtzdOMJ7npHVte26oroHNb9x6k7tsU
sTbjKXEesaSlGTLCj+OM+cAEd5lV8rW1cfqkej+jgjH/WZ7qg1hVQ+DYk9gn09KEA0KUTcL6ohmm
M+TjF/ADVjBBHMN3BnXDKaKvyqTj6jTjoHc2PZlggxrjykF9bT53HUUdRvNL70ieScBkVvYG9dth
+TYclsj/WiVVC6I0Zi7KBch1d832N8v7c1ujgqtBiF1qg82gb2nsALmwbaki5IZBO5futq+c31z5
32qwlzMBfNu4mcBo6/vnuWd8WYEUNhq+rPQeKdgcBmmFk2v/Q7+NeC4TfzjZTj2M00nn6wKZ5qgf
sKPkgvjlph4gc5FeOl87Lz9KgkgfoF9tsiK/iW+FPVLCZ23n32h2RRC3nnsgpIepRsKcVovZQTf9
zZ58KMxLFT98ayHLbxbnpUZakqdK21U99ig0iPUZX8y7WUAWdb3BfRvIRQr6Ua8+mtXNF5mYy8Es
oMtIe4603AVeWEd2SnjKiLvDwv1K0anpDeREW2e5arGFGR1MSU6ufJa75up+2pHhi/2qH5+1qSz3
bRU5mxVztOkTHrDFMH+LnMlJDi2Z+AhkXV5WUj+nX0kb//acj0ZmZADG1nA0gUigXcp4+hxxaxb+
3ghERMgjtaqXbrEG0pFwLm2dlw61/FdSlLI5YLWInIGLwXxkCdGGwhP3IYu0zTB57zxJXoA//NVb
tGhTRqzO7AbCMt3JxsQnfU7E/DVQefQNdBQ3IuV0tqwvF6QDyhvSaAV0TGEsn02r/vIh8Q0GLB4Y
nkU51hXrrdLSh89zjRaR3pvPUYy6w/sDeNEn8HB93OnlEQ4PfclbAfjzf1g6s922kXaLPhEBzsOt
RM2SLVuebwjHTjgWyWIVx6c/S/2fiw4aAZLYFln1DXuvbfC+YFuFrnhLEkc/lvn8OhnG2UBTY5cF
/NU2d3eOGFGpElreBTm7eHcQ28pBfrbcGrs191amb4yG/1i9+sAbz2fCDsqN+GYRVKImhF0IWBry
bRr7Dhiv0LXZOeFg59zNzZvyRrSu90m+7UN+TZLl0xjTFRhQZuDZdlT2+JBkF7vzC1QsItll+bQl
5P3V7gBLTLp7zBbrMEwBIwU8mUMbmGvUPVwNd0sTSz2g5q1JpVq23OlzXqP+uyuBe1TwwFqIPCjI
kvbXIKzHpw+3YsEkF1XGfTBZO9fxth6FHY7L9GdBbgGhzfkLWfrWGjzuqWh+qCfjWdApzgWqi4Ll
T1t3R+VnlzEPyDk25T+EmjhyazUcZRWiQ++DXaP95exZmMD6NPTRejf5uRDOjIbHMjbAppe9V3vA
L61ieayzODPmK2E55Gp13rWxehJ+RGofQtnGZY2HgKBLtnaELZEcR0W8YKrdTun4HeY5uohs/pEa
Lad912LaWluMKqZDnrUGa3sT2Is2n/o3TP5/WbQSRVDBCAFLsmf83uyk57JtdmbCdCl5nWYigYEx
nmu1+sCgyjnxHhebPp9z+J4wLWlz45QHlhrdcvaKVn5lOkrG+X1xaM/+ZbTMJbbv470kO+JvJxcn
J02cbU/7yAT0vGTjwZDUUMyLzokoeFNTykCejI5K9qRmg/uBQCFRSxCfhHggrL8xkkn2peY87BnX
tESuzRnyA5e1FMs34+JOoEQ1KEa0X+14aZCQpuXwLheYn10OZnE0O5xomIkbMGWJkMGhxQsSk1DK
wi7b+HcgGpDcbZ5xunH59LTXvFm+E3zmTE22w0CIHAmQA2vAOK3NMe7u2/Rqwitf2ttW2O9UTM9L
ydbrHilvZG+d27AOGbhT2nueNNBw0oVnWMNUtYEL853AVGEwxJlIzdnIUFdbKCXzPUC96l8Ksjix
XdNiNNSOZbncvhbLiy1dvy7BfMAli9h3xnJTUtM5pu7jQhnTGh7gzqi6v4ZD/pvhRru5tTAC6qe7
oZTOb9252dP8ZZMgGgvHGONWZiddtNU2wwKyQns3ndNkoXEcJ7Fv+rZZSc97tLo+OIoi+CrwCPcZ
5tx5Co+dW82b3HfynS/nYuvBK4wtECTx7C4Wyasj1x7Oo6PZiJPtL8GRn020JpjCWaPgy3ee6K+g
Lb2jJ2Agiaw9+MF8ajrkE1PWnyrNXqKs9Aalwh8f6cBT44wstp2d54TndpqOLWcWI0J0LzP286ju
N547/RagPm1pvNRifJ5tBVpQpF8AK585tF8Lk/QFMH1rQcxQVFWQ7FwfdtGkDlGVfQZLvNjVG/EI
LwqKkbTcG+0cEBj6F2KktEFSd+efW3hTyJ/5ApJ3Vfcvi0OqUTvxJHAp/JoyOfue/RYE94xqBbcq
n/JsmwfiuESIzxWvyD7tbAtDe6qfez9L97ZVIz8qFGMQVx68FgZS3zIyliwwzWoCptBYm0bLnkgr
o94vfv0yMV+cMv72QlhNbDflxhHLc4ikVZXtzQ3mpypk1p2Qf2DD5fHs7r31uzO6NJJmhpD5osdQ
LgMDNOjkgKDabcriWGbeH7+/56lUEI4YmdpxnRAkV+H8uYDWEHXL8mYEbpOzmYJyI7/6QN6Cgvgs
10YdwuQRGPWvGdQ3hVS6AGwWMHlaKQMKh4c3zZ7CJ1VKBEHH2nYwjhvo96E8BZlhU86F+GKItV8T
lgXapRofKV5xx+dfrssmi+dg1wbBaVEzqzTAXMHkPk9ZAc+lR+QI3IaPe4bJhp90sq1tP0UbFLnv
hFxKWpq9MtlPiOXQM35FSoZzNAP7sEKA36960okOgUkf1A3wibqwY9aDwgkhIiEBrsJonF/zClFC
mRplTDZDccGIUcBXq39Cci4rm3GOw1yT9HDebUTMdfs26eAAnQMJMhjaZHI3rqIAUjW6+55i1KZl
zjN/29YQGz02a3X5aMPOZUb1NCCqWI2TsxfsqODBHmlnSWI1HrLU/GYDc7J6UracmxhR4+YZ49qJ
ECDkpVXsiuRiT7MNkVwB4ZliEVbGtuvG78kNnrsAkV+n2KoW1VRToWLqmuWwxnZfHdI5OUvNXDod
8frOGYfsXDzU/PEhcCkdRjSmzERShF/nhkQZMTfAMXKeQYRAbyqHssl/xM6ma/M/AYaBAs++K/tU
/oqcgOt58r6mwfobWJVgmdN+0kBzTyOYdKlst+OMTEIWfPIIV9do1H0MASma26TdhK6IdlWGoIId
M5PgSMO8U7QHW3IW7A3YjGM6peG+GdPnnoydHUgSFMZ9B/fP/Tu1JqLM2Tn0iJzUXGe7SZafiKM5
m+ffIa3+9G6GUFtBWiKL1USqrilXZgkKWyzXpC6BwZTei0wa2FP4B1FgkVhHkogrUYv7X43ksRpR
KEAmLj4Lr063g28z0vScndacplXVvqIyZKBH/NYKlC82oKj+7qdOMlLMhg2LzxbyPGJ79noI/ojD
SxBRUe5xGo6FH611Br98MIkrS0seWjaTKw/+LkrDuJGVPoxLVq8yKDFLoql0jL8ukqF1g9F/JKFm
nxooHpu0ee8GT+4s8w743rZ90G6SMAKtD0jdbgR5miZuhQhc1Jp3HTg0Xafv4Y6MkrdG8QHpEbcU
xKa+8K1YEIKsJvLibeZFO/HkGZM4OcI/hrJ5sEmagZJEMKiPnCsXd0EmQ2EyADalA3Q5TXF5u4gC
sdr/6x1R7JlRHBxgL7GCoBo2Ilszs0+p0yoIuE10cCfBisprLgXOc277t/FurWhs5AWwyx5tIEM4
VN0nM8iPJhBRIhpR/UU0OsT4YnVDAkaHSlo3fY7kGWRMguhZYOqpBWKwaYG3Dv6eRWhkkm6RP+m5
/iyd4DcL2fiBRGtYlYQDYze0AitngZKueO/xQaYnwkm/Go9PGOOTv9bM5mTV/fEngdzXzret5DFP
8uxX2cs/IYZn8YhypKHyhqGk+aG2UIBJ3pEX5Nu/rSfWBQ3DfQIkOviIdYO4kSztJ4ZSfCxzdJk0
Yk/PGi+Dgy6K7idK0Ydz0MbaK4DJdTaC7IxEdvxEhhtwPA7Ic3h8aI5g0vl8F/N9YyYm1tkD6AH8
ifNWmnw5qQQJlQSslnpO9XsqwJackK2kUgSFzjA8q+PCJGrJQZ1KX8TWnyEDQPrqmfSnYY/0+FKn
oeLh80b2x+bOtxBnSyRMlc9HFN7VMgscoHH5xwTytRgQ4rrWwA1iRIC3xyFYB+6wB2wl19kwNAxT
kCFCuenZX9wdb2RSIUrrV/wWHpn+o+xcEdvtJ/eTj84RGbrddZSoVn8pOx5AMr+JgGTGQo+/jBuz
SVmXe916WQzNk0ykQH9OKwIezRAxk1WSC25BulX1guPAs6+mPbyJwfsMNGBvL/HIk4MWg4a83Kj2
4kt5yQPrj+subRy0jC9YmV59c6xOnUhfneUr5eWGxMuBVnGLzzAMIB4Zr7V9RHk7rmVqjlzJIIxY
7xJqwNffB/ZfHNYd9Or+APX9b4MLazdz9fiUQ8RMUU7WbGrK8GIOURuHMlY54YvJSyrQB9BTQeOY
xVHgJEagG/6zEmhFlbDZzS+HXNucyw50B+F/+2annhAjbY26goXHCU/m0sfscbMj3iy3dlJcXa1q
VGWW2IzDCXv/s2c64Z5gwRP9KIdihko/MKDJpV6xKY3SissXQ3W0TVRAYEpvXZuirQ6YwOQkOyHG
76gyhjzusksL64W94n2NKehFQ0hnxWgOx0mjwhvLUccdyvzYYSjZmMG3P0f+oyUE62gazxwbSmp5
n6LmOOpTC69t9Ndycoq7wX0IXP1U/RkN61fqCJMUZ6YfGj+oBh8mx5MYHtGGGI7+NcO5orqqXoKc
VCy05qc056nIvQGDDvcJMMHgs5g76k4ylzZJ6+ptzRxoabyPWaPKtG1CyBquuXWZ9yyCnWxG440I
Nxful5lQEyRe+mnSJafEyu2leW2Efehba3kayD7qS560omIBW7R0RB1mb9w8yPU7maKKN4fYotMt
WuHte4IqoSsi0gd3aYs+zkOkNvMInpnmKQDyxzD+vhTE32qPvA+m9vxVFgzGRtLfHoKdx2G/SisK
kz6J3uzU+9dHShCx85B17ZtK8SvlAw73lBciIW9nCbDi9SlTm3ZpXiNyieCRtuCkkKTKLPgIXGBP
ElShpvRXxXKFh8U7EE3mQ2SPZOos3ka5FcQQYW/mccIqukQ7xif60HB2nprAvlaAwDn+gMOwUUlJ
90UMl1gMGpO5we5tI68LvrtRRGykw7250PMBtkX/7eMGa3vsI2SIbA1/+e6q4WCKIYlt6/4GhzyU
NsGYDZmu6BFziyCHKiX2ygNfSNlKxNvisUb124s31z0By7g4bEvfVMZU1C34EmgekFVS38FlWAg4
2LBLor1D1s2P9b8kQ+xTjrjJ3JnYpwP+uQ9ri0zzT+LK4kNAFhVQ5bJ3eaqJzd2ntTxhR/pKZQIm
0W74OFp+KoQtshAaiCRbozVA8AywyQTKIKZ+1ZDoPTXqGmF3IUUQ10KGJ30pNLktpAH7s41HL03H
jeGXydoOrE09DvPDUlKjGjSD02+/RAmTiZqqjaBeJOQkvC18dog1eyyz2fBYUbls8YtnMenbd59S
c5iTjKFb+ZSYP13BoCZRVr7py+Ij7H2DaaYz7iWr7wsY2BlfEE6ShiHT1mkq6+bDUJgqWT10lF0t
2t1DWyVIF2r6jRZB8lQP9kFV1syDoUvsdajyMX+UlJkkM8teHqwm+efZZgj6a20by61SwryJd7Y3
05VxbrHx24XDp1i2nl27tz64B6uaSfY3wIjQ5C/aJzPa1qW/jzrjcRRMwRX0kBjFcRpHOsVEY+ft
lsKMGZnaWEgAXnqMII9pOF0tKzWf87rsj6VX/rUbp9yqDGWB8iwESURH8kAg1TAAiDzfRRiW04E4
Ch7HuoPamKbDxsvEN7ACG59WXxFrIm1fYzwdu1NZTHxIGOfXMkyCxzACliBhQySZyq6k8xGsh8Vl
1+fsvxkSM9cPenII0vnXKFR5DApjfceB3kiNWGEz2Vk+4mxyN8pVYaNScXrgbAq6LKyhZTtFwB9Y
SZUbUJurJQV6neRs5Ybes7ejohvO/NmEdgvJf8bGY/WY0JGHTie3C4n2VOJiNYxMnCkyUNxYwFJN
LiOW7fW6m8J2hXbY+ZnMeS96DEJNRlRWhup7vaSRfYO2l22SBeM1Ih5msczM9sRqYyBxO/0UzCSO
SymhbOKm9VDMsb8Px82CaHbFHe1fCvWMS5hiJNXD2WOwsZqMEmmlg9BA5sKIx07GRB9l19wWBZuD
x173Ztzl1K8WNlycZxC15/k76yOuaGStUI19NYt1rYBqV1Vz6zX1cLd4P8qgmCZmI2Epvm3s8Y2J
4r7NgB9HEkpGKyZCnAyg/ixx0p15MJh9HGUe7lnYYC0lNAEQgWBAxt1hkSq8JYGr2E/2C1gVF7Mz
GhF7aabzOALaHCb6ThYzq8yS+Yd7b5NdApKNAFDtxJEHYMsMT8uoAA25PUlAmDaMJeVcqwBCVMFT
npr0UTaOzsh6pKEMVu0ys2LALCIlF1fb2jx92vrkpKq3mdu+9oUjT10wLUcmA8qxSIKxs33qTfct
U3jt6CF3trJek+HdNtAWJ/aI+UR0+2z8tbhP9X60BjoyDF6NcyK6wzkKmvC4RxAQQcfaeSGKQcZX
6CeE/zO0NTU/nmyGdMi7WHu8InDO9hjdcQUW1KpL7hwieFPbRQzHRhtiw0Hjq5Z5bahuRRf+WKgH
Vn10chMSrPuRiSa2NQbxtG4Js5ykbFC7bMu6uLvwBgCkiHQhb7IqN1DrIcwotsznQZvibhaSVJWW
fcR6YmXCnunCNKY8Gpb1wvR82iiVP+GIK7d+P4IlUWJjsASktpLka7XDMYe/mHM+oeGt39WYVnu3
sz/MkvWzxVxaop3EbSJOpZFRZ3nVEEOcQKsPBS0NmG3whquVY+MpI3Dm26kTqHOF2tlwtpibm+YO
EVt3AGyXMN9go5wZ7gAlrLpq/SwXt/gZdfGibO711jEREeMUrsmoAqAiV5nRbgWLoRVMJL1j32Ud
qY/oDjC06snAu93pcscGrluZ2p1PLtb93SgNFl2TSCGmMJc05ehesj4nwNLtmZV54zfEwBJIRzZi
ig8SZkLkulsdbEIpvNckUvMLM8L+UFsKn/+MRtXBr8oA15mPhk3fQ5dOuK7vqZPRphwhrZs/RYR5
Rc2MruSOKouawX2jO7xZWXQoLN8koRbFZ8sigBLGu/SY1umzeGJyPnHcE1W5sStrei7D9CeSD/nk
Q+x1WbZBSr9Hq2WgUjyTnQQv6q41UIc5OHIOOYOc4v7jGkKas3CcFVu2Cb0dAYlPivQTwicyvK00
amuDqQdx0xXDTfT2FmLiW1cAXkC6p83afA0HBPTdfXsMKeRBe6TmghoE2JPUGyNovjjiuwtD3rvS
ep9CBGab2zF+61nyk1Ej1G3KaOiWIai2tGN3XYLHCHLx5x1Cg4ZUGgbkKjQatq1FdRuCXLEts56d
yqvYpZesmlqrPukMFD9tgx860wsV7GOY/PVgShxqpZaHGeL3jluz/d9T4s3OxUHDeLAy+odoJokH
0kpc1xAlxiVtWZSSWgNX5HbPIRyIuu29wdw0fTCcZkTXm+JO6mRhOG49lT4OGp2RCJUBsrM1jm2S
MYUf9cvkgEadlFyb+RRPfvSayMVeEYZEeZLlCnqk91K2zTnIy+DKuII5OHbfrKlAPsDE3yq+/d5C
JobCfQKJixooYHd/Lqrhb5JtiDIxj+bkRsfWyaivsoQUroZqphuilVGlZ9DoOJYy+r3U6HLsb8br
oEd5od2r4yzSd2Rt+zIWbnJkoxiDBZ+ONs5g584rKQQCeeu+I1cLY/oi7I+GZLHPGLHNwNR6FTaz
JkR0L6HkGq1lo7ogqJZhUMj4tXjqzSk4TIm26UOyjirBT9aUlaD7++Wkmk9pR+O30W0p9fEsA5w4
RpJWRw+eQZpUlMdTbaZrC3nTw8JQl+SWWE+uc3Bb0Pa8ckfMelfeuGqnZ/2ahFP/aCpqvXYcyX7V
fbetZ4ZYOZa9NU7ep16TaTBk2EAgIIrYJVqP/bxB8W5my7nOX5LGTM7glAxggJg050j8zpPnXnsH
vWCYUpoN1AyMkgpsOuD0SlaLhum91C2qZWRSMWTrXzSB3N1eqpGnSvxh81/JMDbrJoZIDZqaJOBW
QH95oH12GbO4OwgmuwKe7qpn2QdLa3qX0UgIbqm+1F1f05kB40vWX//9rZpMrlmZ7EfbRNG0+9+u
Hr6YA5dxeZdDmr1n4gHite4ladim/MW/OH10Vvic0zrPEgOHxwatLstqj71vnw+GYsAClWdouOkA
tjaYm1VYsBsKmZGIAl8DYrsWPUeLUaxixWFnBstBeqOuawby9uaDRIG/4cxZKV0cciurtpb64FLO
DzYLiUdJASJs9z1pNogOyfLVs3z02/Hb8RhKSWY55Cbx51EHBLOP7D2pIU17WlBDwBHB73Yo+sYk
D0pFu94OT62qp/esFhyCqn/hH24flO+IXUTC6WmcP9noT8exup9pHXGUnshvxp0ShSecXKjeJZUP
HnokKjBDtgHbFSsEy3SxGyo4w5kZt1ltbco8Yeoiugezg4dgmn/Q52HK7/yvMlog/FhcGague3LT
fz3UxT4yqbaPurc2mAAV+Ccf0d9qtMmoE08SBPBLGk0vSwshgk1xd4ITdmxLzz8uRvpm9LI8Zfzf
SrQKV3BfiNcucE6+q9lxBdZJdUb0PCaCVwRmCOvG/hwEHSSD1iOgxbBPoHfU7R60p93IINaVhpZl
Velnw1mW1GyCWX8qJgfXAptbtnrfIqIwC4Gwr5XCyWcCkSiC+zGjR7zMhXwIB5tyFHFj7PnFxRHu
dBn67G+RpcMhUDKhcJR/Rs0XgNhVXOaM8HUjx32rMe4cMdA2cXu37vqCjHaKu+pipTnWqSLEs+5U
6cFFDc1eOL2gZTfODdPN1sItXHnKeigEzmNP3JmliSd2Kf30uSZMiQ2D+zSbIKidMtshbKYoDIZf
bRUdj4Osb7CNvB0bB6JVRqB604AHXDAZnaK0IuUDdc6IMHgo8uQQCgj5EM6zOEfFe2jMdgOyJ/vj
hl2CUUv/ixYkpb3yk0NikOp1z6n1o18jtavzwOjj0sv+/3/BvbD2pkmQ4WQHp45R7t6W9pnj1Tlq
ggZCXixoVZ0HSMuQ7znbbuPOFcf+ld5lepcu39iYkn/4FyFO4eovSy+/lhElfs83WkOER+DFpL5F
dBXMjXkqYVwz36MJCxKYowHToRfc3TVk5XVboaQJyYJnZNg56yUE+mz95JartqbszQ8tTJTrVcnh
BDYEpz4Btp32YGplOxdFFwKDOonxDbEek21w4ER4wwz2ySJqZsBfNwhMJgS7c7+eexs6/bLoJ3ui
0Cwsts/oH9v1LOo/4IO57cf6UXpBsbHrSG7sFvYd23K8AO3egp1U5cCK03LGoj9ZtzpvTE5Lm+m0
BcYwYvrGzz9gTFTyj6aaZpBc11UbUrsZhqmJ7A712vTvUk9mf8SqISsq9LFrswJpSJUj5kQOhDsn
hCrdI9pV7c4ho3pTCnIdNwgSjXgYiJ/Fujo9Onm5q/70yAr3pV0gcUgXjlMTEM9qVCwDx4xzSVsO
XJo5QwUux/merw36P3tYsPZtJ9sZVgFcs61neWtXh3daTwtAyknM//2S1q61TXSGZ4ZjYS1KEBIm
cWRwse60IMLZ+It+tZ1ML/d03YiP6EHV+OAp7QpJ8GTS8h6U4NdiHyHdlh/HvLbb5xm6zDkF4/bk
5mKCipmSQ0t4mO0u2IXSO+8nav8sLVNODjjy/d6N1MMW1OHfM3NrPpm9fWs4UNY4cJL1kOa/DU6V
dRARhbpgLFwzZDIh9dq4GPvu1Qns97En8HOwIN54OMxnaS0nJ7nLy1RRP/Y8vYzFh+GBWWEBcU3I
baBIl3f7trz+93v//R+z2WNeD/V51gqsThGlW7G0d46MrOA04ukqQGGgrNtMDuAmVoPjk+V7hFDp
bqafg42FzxL7WNucZphEnkPems414UMscqAGW4xe2WLQ78xT1T8tLJvs3sxXcEsxSNRp9YgjviR1
JXkfrZb5pR7UGdTStannYY/Nc9w5y8RcJ6W6IYHgNXOs14zH5YlQnteu9iZ8qCkDyP1AEvoDL7b+
nFTwMJdfOk/SczRMVzpRlK5NtUmHuUZIN4/YEj3vTIaJeQYc/NpBPHumiHGfOSSGNWT6+8jyvncS
AI6kqVCri+4n7GuMbiL/bmYYIVmDH7e2LZs5SZe9K/PXkyK7JCnmj8BrOZMFJmNreKui8D1xEGfy
k3hesJetChJdzh0hKBuKxw+3HwuwBQWw9d6GjJ/607XLveixaYuFpBz3wNDcPf33y9TrYe3S5p6U
ryLEVlgHl5iWGvRUSq/jTU0fh85cbfsQooOIqBhHOtNHyA360GITj6vOuYVm4IG4H87Y+HF0+QYC
Jw//G8CUrUpHtPwBMwMAeNt23lT4Z/e5qT9Ys9HQlTDs65aY2NSOJUilTOGRozmos4++GIyTr/dR
qf0NUNonbNMF886HMCpekDajb+RaqB2AjVyQha3OtlPaJ8R2X75wiVd2q8tQ+Ag89UVYaOZan4WV
fyyhe303pbutpvUiiWudl1Sw6zZ/wcz88Trk0iSopDvN2uesDqKYGaSF4Fr1feTF1lVwHFEjZ3mZ
PaIpS7Yjk+0VcmwIBHYd4y1wYlui/GiWhGy1rPuk186vStNNQtv5E5aje/KGmWtOj0eAqf267rlj
h6nnMeoPTu9Xb0XEoLkguveLFKVPpsZkCpDGFiQi2A+T/5xV7vybMWZbjF7v8fAm6ynXGVZb6aAH
itDj9tYX09zgWuTtA6ZU/AiNS1KDCwahs6s69sKJBrgjf8iKmgnSPeFQE0HvTBStP/RLzDi5Gx87
kciztkFAae2yxhxc75L6u+Rh6pfuU4SY5iLGypwIbCGzsvuzpPNymTLjhXKSKgHd5XPiuJhvVKpi
BqwdoKasfTQUIMhgDuuLbWCiknlJuBkyzHi0CF0NoRN66XRAnEuHMiDR1fXkrx1INTHXixm7owLy
viBm9DvjiN3I3kwqOc/psuzLwV+OuHKAnxRBu5/JXDnDR3oMBYFEFDy/ZIj/0R5gAmSgXhxEqDoJ
nR42/i8aPeKXczLSlWNcUcfdRDk5G5oobHVjfpRMEhCI4U3rS+ZmiaRpLqRejl3VftsuIFT0hrh2
rVPf1NXNKG5dovMHZSmYZ1Y5b2xd3Oey3UvFFS0mICK5c//2f8alVLilpFo1Hm+jYDq/CsV+6vT3
GMn3GX6JjzGnGf65LhhKNTdM22BvsHyLWFUK9/l+YrP7xDUGF2pec/3/1wmHBwBas/afImM0T+aI
fCoa2MfnTWRfHR0HsEafVBsd55rp6MBd9AlunajfLD3PidNS8iHebIOiOTW4MFaEDbzwA/YfuRsm
7EYq2486z2MwIvh9ZEvSnBQvk+BnUhf5OdSQYHVUsvFYxD4cF8xS5Ij1YOVIsLFuS8mocV6QeFuR
fseWepAMvNOx1v8r1MQsyrOnrmEFtS8PvQnlZ/vUdLUbz6E3vuQZH03HM0s2DoxEVoIUAwRCn2YB
6lPXLONEMU3bDGXzlkGlxLaeIr2ORhJacuzgqq7znaUfVEmOSrOInhvRz4+pyH7K8WjbHmH2gNpd
2+eZ0kSkYuWP6W18JJBmC9Hf2RWSP2qZjktluPSx5csQRwjioy7DTJBL6CkOcW1dRG+T4nAt/Whl
d0hmFpUu5w4Un3jWBdqKtsYWWieIlAfU8FOHidKOFARFGjAmfSkJpW5Gn8yROJWkfAUajx4fxkeJ
dpsQSyAXeRaQ+Ji9liqUNxRhFA5zondEJNGgE3TU2B28Hv9xnhyUYYXxBAA226XYkqm16ulIXbDP
ktnatQVGHqoKZtPzlBByV52Ii02PEjnZWid+vbfGqCANxRQ7NDgQJjrjQBLGNq/rfuvVZXrwnPQ1
qyp4gYzP4xa13kIpfvZsbwF2Q8uWe266s+TMoUG/3/ryTNDu0WjRMM4G22g/6p/NMN/MixOd8yYo
mVCRyWrp7mAXy3RwlYF8aEnrrU56Upm8tjx3KaCnuryCxxNP0SDvlLky2PbV+O0NvX/NyFxjNsNL
10lj2uQ8Ei+WNyDGlcjkJdEHuBPSYIV/FBdZTpa4o0trj0YabYuf3qfwrVrjXKEUZwO8EZ7q2DdL
0BUpupbRkCBSqs78bodLKsRDVrzpDOWVcsynDi8/WWnkEsER9chzCb3wOIu/rkBXH4bRDKFuVCyk
xq+J2qBE1GqWlHiNeqdRbQ9O2ZKlHPa7dgCWqbCL1ZDVBOFbK8lOAIzJGMRj2c8H34v2hHFXBzP4
YNDCFTpGWyxL7EWFOJh2/lOia1Et2TiZzoqb4CcHiKN4KNHztSq4QMG5DndFozNo+2AC+Ghty2Go
DfJvzuzkOMnkoRfMOiW7F+wSZEj3FF0m1+jFIyV9W6mfvkAEH54K1nYNPSV710yy3BRk+p2BMLts
7yN728A+vkZda0FYkOuG5pIw5d6JXSQvHk72Q4vYD+U8XgLDBUg4EO29iQKZbOus4xgx8cNHJraD
LkAZC3gmx/wf1BqpZgerbcETuDIEhAeUCp+tTtasqcNNYSXGOvXK+aqCgAClIL3ak2jjjK0v8+98
a8t5fElSaJR1aP84M5wMrPnQNv1y23hehvVJ5HGgZlCZpfI+mnqsj4t0/yFSs7ZAWdEVhqb5EWGM
iv1KqYMTToQX+sUz461bUOFsnzMCIbCn6n1uVfvETMzrovS3b+hk5+vOO+DsmbfBxKCxFuWLqW68
7daeDMgALBqpM4QLf8y9ha4utTDAOqQ8jYWXv7vmDsHpchhV/gGDfK8sA95cK3dY01DYhdkSV3fx
YIkOD994JtmsW3xea0ekz4WaqSzYMvp642PgLyJDIq1AkAPmlZBJ9P1AqpqS0oWFD3rAUQCHB4/H
wLnrImOlevYXhWHdzDDJT1HE9+ijJeoriZbArE7uDIEzcyKMNTnYOD1RA7bkTI5E8SCBIjiW6n1M
PpSXOnGpyo15f18M1g2eU3wNZm2sXC/H6tH9SNsON2bORFDKbNsXSIfKBBViAMAqZppZw0nlqwc0
8ooFGJnfku8BXFGPRI2+Ol7yRgrshMJLdNfBszfA3DfMfwyyVa12G1retoLBi0yxA5ZedBCE3VuT
dDgsUyMgK5pf3K4gtCrDoS057R4iVnQ7v+/+GfWsT2HH5V0q+zz7yXcmC2zcSy93iG7eSwtsWFol
EE5UfRkNdpJ2Rs5fL5grRfb80PVEw3It3eZa43pseNbHbD5WHR0+PgiiScSb0ebEY83pLq1YbEFs
uQf8Ga8qSDQjOzwsUI/gLuamu8bA316bwOFV/D/2zmNJcqVLzq9Cmz1+IiADZkMuUuvMEl2iN7Cq
FgEtA/Lp+eFyFhxyQ+65KWu7ZrdFJkQcP+6fZ+FOjba5zTPL3zYy9e/KdF3a8XDCo1UwyFdaspv5
TjqpH7pFIND8hqnAvLEiELU1+hCaWnYJmlrva4rKWTjW+Ul2zmdmV9EFCNmLX9l43pP+hVDpr4L7
xxzt5sp1FTc1vmkTJ8mSnR7YpqAMEhhrwLphsXZucw1M/J9fjfH5/1eS/N9UkjgkVqnn+K///d8p
+1Z/yv+jKvv6FX01X22km//Ul/0f/99/9JGY/6JSxCam7wjblP9rX7b1Lw+N0XV9J3CF8EXwb/+l
KBsd/bd/s6x/gfwxXek7nm0jfFBi8h992cL9lydcSECebVmeLaTz/9KXTTCCP+U/F5LgTHd8YbPe
8Ezh+P9bIYnVEXPD9UAF6CLrNHMM83P5MVi8aP/50SYJUrHn7OfSS49ppZ+UzPML5o4f8ajKk4EL
d5bOKgsj+SySTGxaa6mk88XVcsutTAZ58xKOM7Hb2gwrIGL7qXvwAVAnAul8hZ0shWpqwgsqI/OW
ubWzHRCA8iT9HVbpdEVYLhcrE231FtZKIKE/yeI/tUvXsHYIlUZVfS6kUZ1rk5PNJOdvFx45hdgd
9ANv1UcOFnyJQUr4ZrDVmTuCnuLYQHD5DUN2e6fZYqvc9hYKJpPEHIeL3QdvIp3l0RvE9HA5xZQ4
0zdAS8qDn+Tvs0NPkdV1BQfjCLwtH/LBz0fItA5FJh0CzWLX7K82YPaCvMIuwX144OUxkymu7qwC
jHPfOt1pXOAXS3jZaQXjfvCKBbM9MJUWe18/VOfgQQl51eEXqX3imcYsvZchMdvnzvidCThVBqJX
ZROwLWpAiW5HffAcXBf6yf/8wWsv3nrh3K8RqTMYNLG1Y48Iy9At4Xir7pIkMVo3lIG17vlG84wK
iaVxzYvlOfRaF1CyM22iCd4FKQRec1nskujx+jWWTA41FO+s64oq12X0yBe1GGv+DxppOk6lXXuy
8qZc976hrsoGSztXZf2TnRGulSF7B537x7LZrwgdv4xOf4+CPKAqQRafYdI9owQVH51y9k2GQ9/m
bbwb2dHsMwIaOxLi1RPHLHQW8uRnuq7kmutqOT+qQ0ddFt7tKTsJU/8pna+BPcnPxIGgJWl+ystu
BmfK8aiAMBqjD/wJiBMNhftk2qK8jlY/bryBat/c3FcDqJygnneI7le7wJSsW6mO5RW3Wrl1Dde/
ltQRHX5Kgohbrurq4ujp05PwsGXiPlwW7Uf+VLol7aw4h136HoIuaWK7vndcgsfF0kT4SA5UObA3
wsBT/R70xa1B1+YV3ri47CyAAH4CjWGoiXMZ3X4s3RvI0O46sj/YjROODQun7iUYlHVuuTZLeyqO
ZtSSuSQEWk+QXKfQH1e6plRPDUl98tuIcRer/9JPbS4/mnmmPqtEfSz8aOM7Ix1rRRHsfU9xtqVV
40TByVMEIolj9mADS2rDLSytQ1pX7k17+a86NMILFxL3TCgAZ1dlse8QU/B6TVR55A+Um/wtyqoN
FrR2naNB/vQlkCI7MWAJcZSaspAZdvL6Hb+4N6gsGzn6/nGgIniDesREg8R5scEW9mGy6gyERzn4
fwkpn8lYllvoSgwQ37mluzOhjuncmY29dXVpLtlm/x5a49GlwFvN2fBh8+jgQNrz6EgqvUubjDAq
sFWIRq9prwjJezlZEYIHmILlN2U3sHtvPSzwT8RwToid2Z/rxcZZRCwKM9cTa4rWOorUzPscDPz3
lD5TcAgUOVMG+cTLgtULsn0j8FwhrIiVNePX1sGyUfDpe0LaYmmYTah9k73SpjMuK6aCetZ4Zj9I
rhF8IDSk2GSqsluQSEMR7rKuivbuUGsKz1zj0rr6PpXbWff9Wue+u8O0NKyChvVL3TcTuMk71hjn
6lE5MARcY0XaDusqj/5wqrkKw6KEQOJYo3F2ZVX9B2SEPdH0BsQIUuIcmr8nt73MeOCy0ohO0FJX
epJrSwbumW3bYVbeg90S8Pwu3gdpiA2/fjbp894XXv5kecPFs/GUUjS9HpdSytjMj6PRAAGE9uvi
4fwHYIY1ktIFBERh4pIeJejszD1IMQ5nGwO9mNtXrRDXY3f64TUxbod2SSYkx6QhtGfRxAKZABvJ
PP60YqgpFnxluNfDJq7iVxgQe5vWeeiriLrAKyrPolnG7fGMDJ92XHwLg6UDxrI/Pr5OS9nuqu/n
vxMeGeAGBsYz7WP5xyzT444IgFespOneszb7VccgiCmEUbRtHXoMeeS03/Bbvc+Y1r2A1EET0krA
U+lnH42HPiOJlwMLWHsS2lGX/W56hw+PIDXmW7HDgsczN6GxJjfeBrybOiRuRFKbm3fZ+4pbHdPu
l8n06uNhdrrlkom8v4JU22myinj1Al4jCCg2jlMsDApnrJxqlkuR6fM3J6s0NO4HyY1u7cfS2RjA
FgRvBmJAA9tGnKCs1+a//UwTRZxbDOP1d80qEVdEDPOdDzGqYNgyf95qVU2kI0XN/3bKEvMxBP3r
6HvPZYAeNOJ9SJpLL+ggmxg1Q/BhQ9hUBJpC5quGjHTIutz0nvy6jfH5NjwklHjtyvnBCLSzA9LH
bkLgVSomP/E0a4UbkQoNpQsMlhkBXD8/2rnlnqeu3yDmZievkfRhFW6CrOsau66M7fXUm3AAIfVv
qqFynikDJ3fl9C1lx9ki7jhvOX1qNI/3bx7iq+2ogPImaW4DD9w2GtqO3/SnXwvaI52alYsPJI5N
QAHXNEuvmNVggIsLK68OurE+IbVndlnf034EPRJTsyTQr1hRpQfPgrbOXmdT+k28j9meb/JsDs+8
xH4yYUV7QCR4nmkJJu3JqmKTJNa+5HKDM1dQTSyHH8ZspnuHVRFAJBuoBgkF8AGsj4Lm2cV1tlAN
8dUtju60LoC7LDuSXMy7iavukKZssTPcE8BD9Y2qoGRnjqe8E9Vb5z7GiYLXrKj7vRkqwRbb4J4F
2HSp7Pzb6iUL0sWEI8b2tZMfJe4mNA9IwgmW21XfMEcOA06FeKmjcMqv2W+ByCHrnBLb/zK73LsG
KdvrbjlHusbwMHOvoeDd/mBPgytFt7sUMidsCs3Lc4QREg2V5liSlMw/aDR4BWgUMO2GWVa4exXD
x/JcLttYljdCIVTbllKffD2CA3JWXuTppziuzCcuDIENr+qND4gZz6Y/3EqDGKQeR8mGgAI2VGhO
rQgBnln/BIHGbnTApW3nhtymjg7OkUoX3QqiZjbJbeF0N7d14vvoDSmrrik5sXQmCopRzHPVps7t
5i4xzdJ/F58tvvJzwGxJT/lJk+Pb+lmwPGe0C6OIfEQvtbEXve/tJ6N6t0eF8dli02E01UMi8vBK
dbd9y9awsMhLtT5Vd3w+Izam2AOhFyIwKbaGnJhc/7enK3FWWNEvpLf7Y+CUQJCS+Jyb1qvRSfrA
4jagBAgJOG3abdxazZ1MzQGoYvc81viQA6/eTCkx355ACNgAuSswh639YapeQgb6hSBiEZB+nVxN
60aJxWpiqeoYyvwR2Mv8kIcXHC03d8DYb0WTyT3WrYeE1GdJNPmszIrDfqBOpY/HriwoOW+QCTe0
wXob6IowHLAGn5zlIJLUJl0JoY1fKOzQWrqu4/40avZvbbebG3nIpUGLaVHCrBHvEMqxEVcYilVK
t0NM/v8a92TNZ39MVg2fy8aXClKsWT9PZl4fGsMjmBufaHMcXgfMm7didM8zAswgBrak3o9/VuAB
f6nKWjrALflryA19It3cHcHGPQZTG9jZPBgDKtavARCRXSGpTna78d2fwRJRBV0+igqyR8YfuauC
AH5JbF1oPIfDypLAmO6dyYGHjM3BjMi1zsQSZSqGR+G6SF00SKz9Wl0DfFHPoz54XVLd7QpEQlv+
abTd3hHpEO7eGJfsG/nuk65TynwVJ3EbdzsAKswKVoPJB/wih9dKTa+qeGlqiDgTtfYHJy/wX7md
cRnpSDj7YULpdmzuEperalQNWdCGYS4pmbWiDucKVq4ftkWGjQr34DCQHl/Fijto9Kmd7C8+dPB7
bywAKBDURGKGKdpHkT0c87+se41VTY5q8P0eq2Jirdkf/DWcvzN1BxfMudO9leVvFX2YZvqmySgf
3WiaoKyP/lZZ9jtb+VfL0NY+4fN5DoHyIkcR/edo7s57inOR/oz0RRvDe5pTjxaGcE2HBN51Qsd6
JXLYuXrcBxkGCjyteSqeRlH/STwC0k5ONCL2Pyubpy/XDya31DqgF2XbQNSXKMDPumjCsVX0twmE
ErZq6gPYrOWHjl4M+jVd52ZrOZHNg9Ni1QNtBrN8K8LP+Z3wR/IQevI2vUv+skogfsjMoZnBvAa4
1x9Fr6ig5XvccJvz182p78rTH64e8itO/xNdjdkBiSHdGbCM92ZEfLiSwRuwZfupDpP9xKC57TuA
QyKqOWyNNK5HwvsCthTdPc3x0hnDCzlQwgEsxZ8UFL6162xxRtkXq60FYYCSGHKW0ombQUNYrslO
B8eG0paDRzw51nN2LNlQnDCdbNToy6uVsIswCsqVwZCQQSwYc+XQQ4/tCM478VUr8iCpnZ3xXaED
RqTnS79+kL7bG2NF1w9ew3wRFXMPSkkalzdvJnbJKzzb2wENK0P+wj7Cfs7oq1jxqKEvaqgD2pYx
wdsSUHblV8aNvrIz+21glmFZn6OGFYyVQrLMXT87m73PySFuoR8I41Y7VX3KAhOzLeCdVWbyJFGv
XJb5jYG55wnLXIjbmZ0hPicxscmz4Pdjrel45lsYmQPb+RR9I66FiLpHlQ9b3snqOLjyXFZRcJGR
9+H6xXzibYd99KNLq5Nv2cNXIHu5xgSTIU2W7/xrx4trQqgxK/0oFGR/N4IoFoc9wZaKkaV15mZf
wPq5jDkNsSrRKSkUmuQ7OtjC2CleBsWj3maDjRkrSq5C1u6hFvoPQRGmVIYNzyWqEg54Afy4PhZG
tO8pyz31XnGJqlasOh9HT6CNo8fft5TVRbhxvrGb6GLTirbPYQyuxJQCFQGBHCn72Mf5paI1NpQv
GF0vJh/cqhP+n7SyO9SY4WlmspwzmLTtgEWnhOFGB6YHt+ow0a26gRvwyCCyrQ1P/MjYze4zx7t5
to5XBGFf0qHyH90hHSTDeS3dVTlR2hiZCeO6nHe+klfX98ydIUoBKPtUZ327ZdCtkDc+2RmxJLHn
Q9G/qMVQy/k9Izh1GQr5OVlZvKoi9XvxT+mU7C7ALMzivXccOWTDHVdnCtk3Rm4GR+wI+8ga/dWA
JX0dA+5wremPkGj62MlItKaoETJFHfJS3NyWnexpksSROMS3mNPlZnaWZlZqafzE/OkrITH+jm+U
iO1Nj0V9V22Nzl46iJqXMC9IhjfOtxyrp15v+rn6qIXdbbD4vfV9/4MUCPqetUkbQr+IA2fsa38B
yOxUAuS+nbW14RR5FWaU78PC/mtE+u6O9JdKUqR9p4ID4sdfUmwzVUSmscoJ6G59VbPDdJ093jFc
i0Z7HdNeHsLc/C71CL3f8AE2ilDS2UMBJVkB9iNTO22WZ8La6V3qWiceNl3n6yvG1iM6YfZZZDAZ
DaxN9ObUHYy0uT1ROEXXBjNklt5tXd5omWqviWveMUk4awnRfutByNsI7HA3mAUNthzgBBIQ8WrC
P3hOuwyxn4Xt2TdHd+f0DGoDsRfmzfqPZzr5ykjD4Q6jw9kanzY9ZSuu9osYxpe6LeWZvA29uBJn
qT1wBKp0xj0c1sQ5MXHgT+g1ewHL2eUGdaTgSpQyunvK4N4RSkBn0/NaC6W3eTo5bKcDvXHakidh
Fz+jjn7ZaVZcdGiSpkpanCVgjJj7m2TTcGvUZhi8xl384Ix79vOk/xwl/QhyMLw1L6cKl1qJeWkh
WeV+pV95kWz4DeqtFAQGOjSikzNCAuiIr3cxHz90h9dY27uqdfwPpaNnqzGeI4tRXCdhc2igf24E
LNk+FJ/JgqFjFlhZHk/AWfLBsDfCbZ4e6rkBUVkNOzsOzXVRjfMeEDWrIYPH7MT8wwGQWFej64lL
KMeHegL8/tkKTJC9SUIxiNj8GSVNKkaIrmdV7sZy9beKqwd+ff/qJdxE82858qJ1eMitM2xDoo1+
9a4/0KBmf6asOiolaQi1VLDKouxcUJe0laNTHfg+qg1+koDDFAvmYnLUC6zzj5yMIbb35AN38nMN
WZSyuoTaJfvuDk5+a1o9Uw5hoC3VhNj8Nl+XvLefByoHFdZorqRdb6pq1xTlU1653j2W7biBJlWa
g4O/y3silGlAm3cxhsgWDKInz33D+V5G9ZHDM5VomirXPspecZ6Dfza75GC035bHDn1psmzyPn7F
w01LUFpjtYqduz/55gOWx6HJdUS/JN+1Ho4ZUxFpIloCAbXvUg/KHU/ceV9L7yzvBPa8d9aBvBNG
HJhzmGbsyNvo03DdnW/bF8FSnVuvIH6HaoPkHFDa462cOV4Zek7uUURSBDsGnRTb1G6xxJeW3DTT
Epq0PcInjK8siCnK8xTKZ/kaxZiWizSmJLgYLj2QvxVhr+LA5c1DlVPgKsoMd60bMe6GLsD/Lskf
CNf7ayO77bTOfo6qksd0Km4yxD9bljI4lPMNS/etUc20TUtwzLUKq1NlkC3Bx6muIBkmsCsAeEt9
yysiBG7gf+imt1eek75zeseUnxnwDMj3x+YvP1HdVjvogjafq+IcDLu/oKER5wSXTKkk395AJKAA
zpR2uB1JWJhIlWtCUCe/mi89RptdXwfTzsjz05hzhgOvf85AMu8VvAkOzrvQreCq1TDYppj8wCCh
1PT9C82B7q5eiDjBpkSyg+DuErrscLhUlCyIAhfKoL0j5Fs620x/S46Mh2CKS5qpeDULhZgd1ZSU
osqgVLzxTiATLAByY1h9nkB/KW9GmQ6oVs7cYZ100PIyfLSEbMA9wLcIc/3dhIl9NtzuBwN4uQlZ
VY4duLlk54BZ2RJ6fTSQAsHOrFuW8lt2Et2e3lSAMFwjhTJPk0G0NNdy2F15sI1b7jbJe48HQbBw
l1Px1/NJmhhqpr4hbGlQsDCUeLEBzm/q35mPjB3eNygkE36gJPid43c5cy70UpSiyskQC+fWW/d5
Xm8EKRz8fA/c2y70fDImfUXMrZtJ+GuPp26AcJXIHU6SGXMhmbXO++l4ZbrzPSpV3cM0V2+NQ8mF
Yh2Vd9WZ6i6aI3vEX3XwTSLxuITNVTdTm+rRhbvKR42sAL4ip16QIgVQNEuNjfnVBCT3I2Ctnp5K
zCnZazqEYuPRdRnPsj3EnKuog1pBnqfqvKCWUnDKz6q3uVuanlMQ6A49FHSF7mnidJ+jyGQRP/Pl
xA8/2GVzEdMFrx5+B4jX4ijDJVH+reO52DopOgXvkw+TQkWPfvBd3dClqNXdBmS2GlsBzaKE/WLE
KVGm5GeEM/vQ26zcSsGV0EikwrTh6zR6can9KgZHk+mTqbMrrHMb+bXuGR1izncJeyPvecj7CSTa
9zjRq8rDx5dsvMwYwl9K3/KEkxFYlmedm6i9McVtSiSv9qGM1t/GExEZnNfXWpRI907DmSspD4Qf
AJ64YuWH7rEBRgumirE2aAbwYDar/8C6hg1uVSJKGztK7f3CmBWmFBtfGW+FonRFjNlqzsz60Fru
e1hln7qs/orYUDvDwePvskskuA8nZKCkYv7F9qlBvSC6aysiZaURPoIXu9V/Fz3gNabXcgBXeYkV
eugMNt2z9Dnp1UtlBzgGRNtwtk15SVhA5swejRsMFjFNP9jb7lwwWIG2Mby62Nh59lnboAXBzmV7
WGYfZBvyExmi55YT4WFAmk9UHhy545+HWPdXibtE1KF6zDLLdoW70HaA7a1FO6YXxrBTPZOpL3vi
s2XQOevaSdq31GGJVdJbovK3oWrDEy/9ZkOtWrqNilniyGDLpmns43enXStkjtQiovaQIOa28txp
2+TRlmMq5ekxnXW9KJ6hjTjn2u+vRoxVsQEsCDSIVJBntHBC6IQ6AGV+IHpQKmSC+CYke0acn3/U
2uRpllEWaIxqZ+uweTewsq1VaOBLrhJ/E/khvGMEZemkhFe9dj5zGcFGWvaALTTObrSHO3GX6prE
5IFHZwg2Vko9LI7PP2Vhx/hvvfbaZvpLB8y+OQDnfzJouYz8u900T3Mw9rwqfZ+jixbXmtaVQ6iN
H5N5LZbcSkYuMCIWRa6mfh3JfYDV//Aa0PYcftDfU571lJ2euSPMY2u4rHHncSdH5W1SetmAsyXk
+LIeWyQBMdY+bAmXRUZDw3wdwHqYQE8qOLtbo+bbC46Zk2Q/icNcFUpHymi2SwK2tjl+PIdzDbgS
6FFmPOxN8tqsTQlkd+2x7/CD/fMD9+j77In+4MZufK/oNl3zAqHG2UqSu81o3LCGdRLommkK5YpT
1gkr2mK0TaonJ4i2JH7pK06pzckHOttdyUegDVZclAJIBDoDrQw+BCl4WghSot3A3urdkBIhT5xE
HkWmxIFaynjNlmc/zJZ9z7rhuYeluEYKzw9xasP/RtbjbuTIoEl/MxAZT3Iu9RGf9QmGEYlZesv3
dGEp8HlaXMpaveMmiP9MI2M1qi6EJQt+Olr9o5K0nszdeOJRTTDUFOM+n2d07IoyvarOr74Q8bVK
IO4FIDx5BkDCoZUQY41MLjF9aJZLY7z2/lgaND+IZYp4lQUqOPLmq5NWz9XcobVjwZ8Lk1b6LL6N
hYUC7RkXXTAbOHABM73HFTqsmmUgsiqw527d+deg4WwgkvZpLq34pK3qm6eofZaWhTsyCegbQP4m
aY58Xtg/nBwoYYPuAPhzn/tUF7ZGZq570tfAsgx5werevXhAY7qwuQfSY7ymO2ttc9Vd//kROqWx
Yo+y7g08RRlJ7ntB1bHtmd11sFKD8Gu/URXagqoTPoJupLPIZ1wv/fGjTj3jENkUFpdOyysTS52d
lVdwUtCEEKjCsGWosVmYLdKudmJwkMq5BVVucqlxm1Rm6WycQlEOaqDacmPvc/bDhw6RhGule/Ua
9+QwWjDXAhYAyw6iufk2W3vnTo1+yXVFv7FDJWiDIzqOM4ubDXW/jIW5YySxPjBHrIvZ2mO66N+J
DcfbrBGo5OQpzglOqC3ZTwsTtiTxEGXyAA/aWttcmWdH+At01/maKHk2KHu22fpQ3479MrSXURsR
w+BStMDx+VRFK6u4Ad/woZ1wz/W+/wl+7In4QQYgY/7QIEths28Dx79DwFrIDmgvJQ+ffmmpZto5
N337xcDrU2INDOVdxUDkgKIIh5ZrjuFYixtG5aUBO3WzO3n6t6mlG1ulYA3ypS+7Nzr2oyK9qKR8
ED3j1TryAim8gbY09nrkX7yU/u2YIm6Op0ef85iinzulqNtfGruHwGOpg20S5AkAoKXXu8bisJmT
oFtH01+MdVCoacBZK9aU1tILni8N4dSL8GnEv5GCE+28On31FghmBY9qcZ+KcWfpGjcoHS+X9nGB
+7GI6CPX4qvSejzZzJKrXptvwbK5HVtjK1v390ipeYCN2q/Mj3ocvi1Kz8Ol/VwuPejjt/R+UL7e
7npK0uHSYyqYOG7Qns5z21jRB0sTNdXqNTxKdmJAPuhcN5f2dbLgvOAoZI8pZs+WhvaBqnYfL8mi
xx60qyn2pNl+4AKQE4YSwD4zHynv+U2medlQAz/k9MH7FMPPBNPo1jWvyNYjSqDPFhHmzDVNzB+l
RewYEaavCYdzFjYABzyAagyHMrCJKONwbDW2e19076w5YvCR5vOMJ9VMsVwyTp2EW73LfJj3nQL9
NCYaVZysmZjIXkUCHpfVPmK7mlZGm73h/YgQ5V7Zd72QnXpyoEvuVNsBB5heLCWBr2vEzyQWP0Xr
vw5mdHYCkLE0EXsCsYk35zw7JrbnXWfgzVD5ZwglbKXLmtSCZrqbB4VGbql6ebrsTINT3lzP8Xru
tQaGspwcK5afZpDf8o6nljkxzRccvSYnfG3tX2C7NcU4+EQjnuKqFT8SuCiSWuIdwfPvsPCIL9ou
lQ6N9UrUo+PzV2IlREWqx2H7zswJ9yDH3dUk8A2oFAFERddASs0bgSlg33Dwm5knHnRgUtqjt5tq
riHS5q9FYL0llkUruqoUy2HiZ4NNfC12iBvmqNSKK2kVWOVqa9n2iZst2CVqYo+8kIDmwPmKzXO0
TM11k14h4qJDs4CutEe3UrtBvPkw1dKNqhD2IwEx0SVnko4K4WzofvrOHZBfs4qShZHBcmltFHgp
MWvH24BSSubK6sPHLbYeoniF2+VvRTQT5QUbLKjXlerThzQV0EPsLH3m/TJyUokRVik7Ne9d511T
d5f2X1WLXbae310z9S7/IPp+pQl0ZteDVNK46bcDz3JdLVUfRnOfYVwdpJff5oBpwHsPa2xiIKAm
5FMi5BPrHxLyuzGEzUB76D6Y1duUu9A4WdXUajQ2Jrlp14vcjVMhcnZBif0C/24F/QHI+SttMWv/
GegOV4o8dRNMC1lwAlS8OUbviBnjUqr8ZRJ0EYQLEG4mwlpJl9bWEpp6TMl7kDVqhw99jauqBgFS
7YFP6h02BZOaymqf0UxNDVPC7d46O9GUfxJ6lP15uOlyYL1Mz+7aHZb+7B4MjTsMOKIs3peRpYlE
YO1h+BnYDXuYquQcH536KQsdVmxL8RurwDXlSaC6sAhtrZlppG8y85xEttjENF2DGKHVKC4x9WEY
cN4jbH4D+TZMmC/4ua5zlTkHBURlHSVusA/qZ8cSw1vtEQVSjLXXlh3pKNRy3KLMJgvFYeSsZLqa
C1gFHWvS5QdIUCLmy6/sfgPCnElbF3Tw6Z5Wrcm/xRWnL+p+F5rU0F6lPTzj5LYPlt2RNsrslxEd
5uGQvn64LSso9k11kETXlPXWHjjxiDhhW5cK9bSfLfE8DpiSmjmnEaXk2NV7boxRWh2D2Pu2fDwI
uC+uJh/hehgIxuKcmUnDVMJ6Yk7bUpu8NDw5t6Sen2J/uPgNHSkxaX38LbA4fTD2M7VdZMA9yMGL
8zDg9UM0dk2q8eIrdZ+ZjtYYHppLFrKkznP/YYf2RONb6F7cPWWpJ3xTWx/uyd4fkN37Zu7WPXyD
A4ZlOlXds0sCedf6XymHvxM4j0NZFNgC144/0JxGobIM63dBsVmuOnXM5u5XLoqrb9KRI6jVmrA2
H1gLpTcXODWPIq52EEs8/LpcPOaIxS5b80PTOs0x4JzpF3nMriK3FpmUl3dZnJFMzFNW1v0tTGXO
lUXWBODVsJdtUu/kbJ+C3g5uttkt1ym1tg1GkWgecQokwya1lLmOMluejcDsVqMt/c1I+ALG32Rv
HVGgBGKCnBRlW+1oQM+f3GHrSms+jLAqCzNJj5J3Xen6YuV5dXwJApQx7ujwYJjdl2c1hxa34F10
FkuCWVwhHpi73hV7sIgI1QuzIR2wLBXCPzZewNk4Wez1bXcoPMs6cZU1J/BiZjtWlxT2f+32D2hC
zT1LK3PdohxQ5EK0jiGLniBotOvIju1LMPvPXttWt2opNp99/zLxr/4RowPZtgmHyPSD9Uz1NFIe
BhiyUUH8rug6u3ncwzzpvWxLLyzLPExBlSOjR2+Lz6JoxY5l30uU6OlWOYpddcjcoO08WHkFiTA+
h7OY9CmqRb4pnUDeUgs6b0+QG2xWzW0q6QoZqxd4YSR8An+XOy13lJ3QfJfFuz4OC3DQVszT2BBH
WQ5UysoId1D45GBtILztv0vqt0+WV1zLpGpfS9PklvXnd2fqeGrgcNx2YkZCW8KFUc7yTEVVt+s4
XZ5rYqpy9oLDaAe/TNe0f+TBfA+owPuOW5aFibmRvr0ArBPnCnaF9U820NozVGpbquJz4k1mA2wP
UMVnN/9g4fyR2mm5M6t8FxUTSLEOABv5sWg5//z1G3RKGamHpl0OQ1/3gImDhuRTAIL9ItyAIABo
RKco9Bt/Q14xJU7UMWP5JKoc8NztzGo+HfM3DjcuLWS6g60DEVIPhvlMQjJHfPI7ElKkUvt1KREI
4ym6OMk07eFC9VngrSpqRtNC0/imx+ngMGJlLd1CbYzzynZ2lUHRCfmhoeB8OMT2pjb2vSceaqq7
S+NA9ivG/loG/dvgJM56sDZ9mfJwoyObh4+56tvsK/Js82wdowmOJxsoDAm4SClZJS4GjIX21iZx
fzXtKA9BRNDRfLNFtonS2TlUTuJR1ZafMZ0Vn9vWUck7ty7VH1+UjKY/JbVN9LLDU7UG68VNfGdr
NVA488m01pQ3hQ/DZG/XWDxNCyGcg+b27UI74gTSDUdOEK/KtVJsK112acLcvSRzUTJiZe0+SRRV
KONUPqfZh4jfDCTPiN3Ks2U236qB0Ey4zuPSd1bDLPvt6DnelgNEsncKZ0GGEHkqcnBY7RSBRVje
WvAnOcNozokJSiFDVFFdus5nbi9bql0wma1tTEDpEFg38MZbO+qmU6PmPQSnYa3LSRyxJFFHok5u
CQSAEomHmUKjZCNmpN1dzV30DFWKdFCV04EYyP/B3pn1Ro5kWfqvFOp5mGNcjAvQ1Q/uTt8ld60h
6YUISRHc952/fj5TZE9mVqELPe+TSARCoZ1Oml2795zvoPiLmUvgDFETr9uvv7nKLcIZNSEJpz3p
yknCYOwNsWW8M2faHl1z4yAtzjGfAPYfHlzsKC62lFz5U2hPvYK1y4+N8q4EysUSYGcJx+AW2LGP
JQC3U+UMFxSUHHWnor92xnukXDGB8sfEyikTKc9Mq9wzhfLRwGxAd58TjKM8NoyMqisdGk4JyoHT
KC9Op1w5eaQ9MWOXG0gKzX7EurOUmLKJ2VX6vOkccRGlhQYy0Kl3lPMnwwLUKi9QgCloUO4gU/mE
QsIVGVzFxY1lOC9Y6yH4SWqHsah3HcmIpNK632OlvsGl8y0scSM52JIC5U9qlFPJVJ4lqwADnqWG
c0zUH6OXQnMJjYcFn+ttqSxPEcyNdrCQp+Pd00eD0BxMUiNmKZy+zVVX/ikLI1WiHFWe8lYVymXV
IZOTZfpk0oZZ5cqJ5X55spQ7C24LZwDl2NKxbsX96PoGZi6JqWtU7i5yBN5s5fdqSaUngd0nL53A
4th9aZU3bKL4d/jSKaaxHvNYo1xksfKTSeUsM6L0lOcKLKRcZwH2M0abMfOD5aFTzrShkfQrcAsK
TGtTBHYwRrRFJFBPLxFQy8Kih88tyEyxKgQ/fTzMzEtbn/tKS1ltCTa5B+oefdcnBmlMgjNsdJBN
QJUoZ92gPHYChZDQgGiyru8nbHgo3vHjkROk/HmtcuqlyrNHm4d4MuXjY8lZuzXOvlF5/PT2gYNW
+uhi/uu/XIDKD4hsFyUMFkFNeQUTnBS9hntwUT5CumbDlbP6AwOZ5N7CbMgC0B4C5T9E2yRe8P8B
81fuxGHUf5aiKI5pYLxoiA7cFQSLeBMm0C29WKRbgjXxVU+1X2J+1JQL0lR+SOrXeBtjkTSVVxJd
Bes+9slI+SgZnaPKV97KGpNlrdyWIcHaQvkvpXBi32xSzMmKwTLSTi+ZEVnxUPoGBs4ywskZcKlA
JyI7TDSXiEbl+IS3QUKfgQtUYgfVInyhlXKIstPy2OIZxdWpX5lvGwArcJQWylsaK5dpmOA3Tb+s
p95pUE7UyvnIzGACSzHXN7QVuGco9Vb2ogRCWFlnLK2L8rbSUGDxV35XHSeCpRywo/LCspBdywp3
bIYYVSmjCmyzcBeSh045aTOFio/Cj9FKD/kQ5duuIkQRGK/vdi993mUHu3WpWwmvN0bYxnMNBgKz
CInm88JAEKSBp03Ed3QsCalGfLhZHSCSfms9DdmAyqXV3oylexuquqVYw8UShk6+js1PSyPgw2Me
T6xDUTLjViqW1JjveuU9jpPnCCtyPdzoypnMnA+KmXIrV2nB8KiJmrtK52SS2TZEUJvMjbwZD6nJ
XKj7ThgoaHItgOamnPOKwyJ7xIxTiLx2pG6AXznQjCWbhIAj1xDdo1zAPIShNZy4LzvwdNBopWXU
Wyh/o+X1yjH/Jk0GI2bqNEeB00IRgmRrc/DwyGEkkImk04EUQBvsAEE6sBM3I0134DSTucniaaCz
wGkNLjyDShudNFpy/IvZGywuHt9xWZnDGG0y+wpX6pDPGoKCZh0QO9VQWxvFkcHms7Smx3oa0FT3
NFmJDSmgCcFoumVs+9gEGQKL4TPNvGOaJ+hzQ6BYBulXtBD5doH2FsfdaSIRM22wI+Q58rEWb9ya
8JXHsWfAx9w+95elhppcufalKaApMLTyBYJOWmRI09U0bl8HaGACopM43OTY1gj2ZjpqDofTnMUv
miN3Y3EjgspGki2OOD8NLC+AtCezQ5ZJ8xjUDvZ0fmXD851+jJ6wwNRzfJ2cYYtX+Jhk5V2WDEjl
NZOJ3uw8gHw8loinIYCNG22Q5rl1CUCyxDJvOD3L2wqPWGy51X1ttfTlCKZ8N1o8dIll7eADmLsl
JTADW5O1lko8a1hNf/HQW+VU8VNfTId0AG+S1dGtg3BHZYwuW9fUw9sJc30JY4iATIdfizQc0NfL
wTVmjhaTeDRH1km2PTA0VhyvdALYx77X/MaO9kg/WwStmTjapnXIcdzf2iTfwY0LXt1OX0X5Bs6i
RASjlY/mUG0WwgXWDhAZODB6e7P0TXtTeAxc0ll/R2JEqdmCEu/N4dWLo35VO2F8dPXqLWi9dtP1
1HoZclfMKGMGZ6SG4Tg8Co6Qp5Imx6G08+8hLnj6FuMr+ic66lXZEBfI1sUQ8zVGuXUGtgs5xhqY
yYXh3dcfvP78WKn89Phv3Vrg6lmPDjAX7NvCO+c48fwpC7VNQkjwniCydY/Sy+fQMH9LlvKVbWA7
5eX0LKU8elRlpzGLOAoKi6SI8qEy0IJEk34JGCGmCFtv0cQbKwyM5o1n0CB3l5HxMTnpW21Mjn0W
5heNFsSWvXk/d4NqM4B/WqJYpS2EQHprWVJFYLWWviMhn1pWRU8pxJqBBFKn+YpOcnGbaTe14aPX
C2vDUFZ7MGRPZNU0NLsRd8PVIdSEzm2A8l8a5V62KZY2Nao3ltofUxYIJH2veitHlBwqOLQUszJq
O+eJ2Orz1NG5SxcCX7Sx68/2ghNomGJS/sZjhGmPGNvukmXm5zAb9k0mgKzS3Ss2GmhzwZCLBr4G
CrpPX/O6ae9azt22ueRXI2M6kw8d3nkvvczfzMg+4DlzvuuSKZUFy9ymcDsQ+BLf58VNJsV0SckY
C+YkOGQpWRtk3ITnonVow0rl5tAyhzWE7oAXKMHdGPX+MMvpRJ4EYhTEmoyYl9tu0ZYjkZUPbl9U
O1v38q2wM6JB48pbDVYLu5oUVKSJ5q6J422JSfUQEomsVmA91h+NoHRAojL2couo2xpZ9IM5z9Ut
QvuQ6Q7ZJNXyzsrJLQ/9kEtFS3Uw2YwxcBsGtA7atmj1EwB3xX7AkvYIn8Ph1Wg3UinL2orL6Dk2
Ch2nEWdXeIQS2PKg4zy7fv2Btu7VJr2LJS+aNg22EjrJvBnL0d7XWkofPVmOhYwj8ubbC/Kg+cSZ
nRaV92EsFVIIs6X6Iun7lFiohUpQiHNm3U0VQ+YFzFQ2uB9532mAWJrnzsFTygHtYpm5g69/mFAl
WdkuTrw38t6M71n/HpHfCpMs+9bhfkPNz+NjADh6mZDXRJY5v+kZ1kUBPiaVEcNgi7q2HbJz2gJ0
kR6WTAbdsqDprkeULJGdT7eZW1tH5UpamiS71UKz9OOc46/IOoJpAWWmFi+1NlH5Jo21q1wqIkfG
NzNV81prGsAOOr26/ip7mP2YWw6F85obLc7AsCfAWXxG/YJWtIg5ExSHzsqgeVMy4j9zGDATZR5f
ihbVBVDcgCRQ0iPSqNtpMS0tyyEgb7a7HU60fD2lPwnW2RnFnG6omVq/Yg0sUbObHKpJ4kp85u7f
rdqBZp6LnyTS7bTxMRrDazCiYbKVh2bA7K9VSXjtG0u7jFoY3UwyQEhIbrrkB16RZ0kHVAJxSsRe
avZbIywNSyJZfwIBbe9Wb19dGoRew02U1ldUBvOeRAebglK/eFEYw138pokWmaoHFrSU3WtATdlE
rN88BQWxHDUWtwhHQppATiBryw60VzenpbxgNcf+7LJb64aFzq/FDQO+HvJwk0BRsB/NoAmPjOQo
fTNJz9sM3FsLpBQtLHhcHdMtK9mWhIpvEHHSE2Va3wSN2OT4xLZlaBU3YQl7MTbyQ51j8O6aZrrG
I2sP6jKittCfEGFEogARoQd9IlKZ1h7kxqDIDlXNSKpORehn1UhmKXhNW0P1igrtWlVgkGvSQ6p8
qNdaHbwsAZKzOpTg8kmU5+L4g8ag3ijwvwTts5PGn2CuUW1GFsF1HHUREqjTB/SzqLXPQGcU4BRM
fO+Y9zQGWj+B4Qc54+dgji99c9B094GQO7Zyc36A4QumKAo+JNpdZ6LDQiez2oiU95PjcDO2yyHL
hpOO5jq8dJoF2lClL4zujDSEKM0Lqv1x55G6rtQZ7AQhZVhvitew4lesiHWglQKUMyBSrSTNkOui
8yOjCY3tEUgMvNb17CUP+sjAgxSmbvDIQk8mhEnKAZiPdCqbtr0bk+3QT/ex17xnvf0jT8ZvoYMO
IYrR03eAXUuEaIpG4uaXWNh0B1xDXxckhvYA4og8YT3Sl0/iDXaEAv4MEiJ9ED98E+jcSCC9Fe1w
9oSjs/rE90OwpH49FuNuhHQGfo4HpiQMK4BYTzw5ZhQKSwvb1E5dAzHwa5XOiJrYdogaDOC1J436
NaKfeqWAecxEmnEYT2EBgpIIWiYPwe1IQLrfddRJY5m4K2fWHFwmKxHy6Q7KezD9ZBMBvSoP2lz7
iVH7Ttxr0FgY1pWT8zmmkvNFtRy1JXMQZKe2D8P2VFjJk2eNBR1spkKulhXHDoAtYHxa2YSsbkyH
Q2njhPkhNUbJDL1+aUBJCYjWXVKH/hQkEKFJbC3pRQBa5EyXRNWGNRIOnLF1SKippgdiQycPu5Q5
RwMHgBRhYqpRflE+5S6xIWnV37T6T6vAY4vaSGz0vIFTmYSXPA0/bRU6l0Xyoysd9CsuNlA75zUa
LBrxHqq7MZofRJhIbjfzoWsKBMrsgkZJ7gEnCRWbZbNUeuWldB/zJnuWMXeZoZ6C3o4/Rz1AdWYg
JKZVMvH80GWkG9XRZGB9BOfzac3xIzJa7C8Tdtt+KpDF1hcmcu/Am8SmrfuciFomPz0JU631gCI4
PwRfdP0ie8Nrde82ntin7SvdD2jiiJrB2aUT+jjIL7HQyYJNBGD+4mLAPo1AtuxN8qDXJlYK5Lj6
NwAZOKAXDlRh0V41mrob7LmYe109WRkhHRhXapdIjLeVIoY7VEf+rNFeNhhqe5xE1ry28ITYUCch
9h30/Tl8mfH7rr1A9W+GielV5BCdtZB1nHe7Pgp5LVPUfIxWzjQG/cqTYKJieIaSjWNNe4sB1UoG
1pObJB9TXfCQFfXRHal5eSYvgdZ9aEHx6KiXryRntJ369tLZP4nhJepzcnPfRecYyaVeFzqWoRxM
YR01NK0CVjKL3JTKlDdLwLhSONCy2kJsnPounNrq0RrtmwVe5OLl5HF6gMOCV82wxbmuaT6jDvB2
YxPdaLntnHS6Y7lJXFeZH4e8TCjasAXmaXLJqvCIElBuhF5CBdWzyudghDml2gYmt4cUltijlFsL
h/ktbojW5yTta0mEeJ+iyEG1pXvaOu/lrm7K0JdOhyAR8kSR4vbFdg9aI7CWDdkWn3TSGOL87Mn6
yBEsbbveRRJS2fcF7oK1Q0NkZXXOtkWJ4luCu6Nqcn8OmXvxnBRb7DurmrJ3xcwBCUyjk0dmt6tp
rJCmG/EL8t0I/hznfBHad+PsENNKymA6Vao5Acp3gh2UxwmK1Yo+QdEwG4t5wnsPUVjQdqewYloy
ty5xxzZXmtqa408Hat6M9tEMqwjLyMZc2GdpGa57Q8g95sRmLQxitAKin5FXIuYoOkWZJiRtconq
MDvtua9Z6xk7pjvpSn3LRlgf7eI+Zk60jZsEfZdInph9K5EI1h4wSdOq1r0WRl1sIXK07wev2CPv
oY3vsPOZZFfhvMOGHn1GUrNolYXXcYo+uBRik7IAQnlG3homAFTrgA5qZaP8UA9Nk/fvejnuyNr0
CoTEejIr2X6w0M6L7uqQLXKpwUOa8FImw013y9hPiLpNqBB0XTu98SPvZPWRfQdXjl2KdNu07JGc
29pMzUWKttslktm3H+X1W2f35pVydTuXUlIJS3RX+Ioru0LVjTV955btzvE00gqwfCBFPWeD8arR
Gt8NFKWr1Js2Lm6veSgP6EkeRpsZ8VdA20ygFcCJinLHdI+psJ7J8XjTqmaLV2fg1qm/u1HwBEbG
PJi6+b2X3nUiBmrtqsf963ZW9zXk4WhtyWbY9raqb8N5xWy7BYe8SzhKqcMt7U6MasTIyW+UoK9R
HH80IvlcJnb2HOTxJnlavP5GdTIppmysRaAt19HCHipJXISesdQersUWKSO9JupraJAtV90hM6Ig
em6qx5dJd5F0AaANxtGiMxMSOWeKB86jxKzqxQYpb+h7PS8+4R1HelOvWsH+a0VM7rxpctEYLcW2
QHHgDd1rGUwvU4Tjoq6CH0bQY7gwmTaEFT9yzfxt1df1jtvE26CHqOaIEFWs9s4COHEesSTBhYAe
YFH19sARQqLb1zLmtu5qNPxZmjMqx3sI5wfbHanm1xF7bs0+1E2oips+5n7jUyDwuWtRi8evmoAp
LZEo6ujaeGwrnKkp2iRfKpM8f06HJxfVhe4SvRPSvgkznsNU0+4nnbLXQwLeFfa0o3lP5n2DbnSx
iVFxhc22kHG1QgZzKzPDeuAPP4gaELu2t0JkGvPua1cuo5kwmAYyxoyUYymCHYbTZK2X5qPmljfo
gSgtJfk5VL4VQ52v3THMB3rcNsU+TW7p60bz1roRryvLQ06hB4jjOE8E3ggEOnGcf8ZBxDZIqTjE
LEZ6K94gIux0dBdeb2LyYxTydTHMIPjkUPq1L2tJ4/CQbzzAMH7oGgy2KdFKFwIG08JDSupZlCoZ
8rQ0a01OL4Y23oieMINEZJteDtpNarEeLS32XlXraiwfUT0jo2JdahLxYk9s8n1kMHvghF7tJxt/
TGCH2vbrRG4MXXDuMv3y9RZSIngAFLqg2nGCTO0W9LFcQVeHlbk1DZWu1HXrfq6PQU0qjKbzPQM5
Ps6kOvyq82a4i55cqgMtW1SZDopEWW7duuJFIXlxrVf9fboUV1K3PlFdA1vJtUMf0VGBCcSmw0ga
WzzRlITcQQEhZwgT3KoZiS6lwkzm5WVpBMOEpjyNFJEbGdLtiItD7eL6jk0eiZZk020vDwk7MxMI
VnnkZhz8o5ZeJ5fHUlUd3nNiYK2UPaRESCgc7QKY+lPTWZxIXKEbqjNs1nCPYefEBeTUDtpL1rj1
V4mXCnGAmon1H7E3EGV0ImbKELBBr2cWoNwKQZpouqb0RVeHwwFGAMGdIBhrdwdbV4ZDTwrg9JJW
+E1w2/uDxZPaWXeuNwHzQSzKeVXbtILTQ8eJoGhCspaKbocg5NOStbP2nuxweQkjypA8YKGaQ+8e
u+slgj3S9yV56ijyJoM6uzdV2R8wV4VaDnX3OQHZlLp0C4imk672YNbU7ZqkdJER10am7knHJtmN
1Lgwn6I1Om3aiOY9T8dtB9LFNzAjsTMf5opmPoq7TQs4ArkVYn+Kwq0o3XKjJTkDPs+5r2VmqcPv
xMKYeFeyEtzCzg55mr6Fen9k6PxSVtTy4QjGp5TRNtRiIK4T0Uysjq7kRuiaazpCzB3owG8a85XU
vYiJ1mqYB7qnDQW55iafGilMjcNTEFDUfj1f5FWu6HScANtiQ8DhQ4fNV4+EpG4E1jc9tQm6cssl
pKw742XjPvF6XuSO6zYYbKYxMZTICelJNMM+j+yPNqWyXsbuKkbVToq4abMq/vzaYWuNq8DkHaqE
VHX1VMNJGZYPpyJ7gTUUUSHlIRY5yMwPXj5Qp1dcXnSEHPcKFkW4W580akAIYIWvBrbLomVcPZQI
YmaL7czlblhPJSvNAJFxhc9dY6i1Zt/l+pFlSrSTsbXjAUdb7rJHqJNmkwIUgNmKtls3KTIdtBYm
6X6qKO7S+LasyS0Zu/xnTp8VwSeocSDdbGgeThAXAN2KGUZuzS+V55wCy7qtDcrzxnFIAWByBEqe
woN3D4vV+KYbP8aywKTQv4ChOAcAGRXC7UfhEf5HUCIdb4aHeTgdE+42zg0DelOKK1AtrW/l+VaL
ANEgtgIcRxvZLyElWUTHrEab6YAYCxrzOOrmYXmayEcmbfUmzfPvshN0zAtGmSjzpkdP3saDJO+R
hdAfw+i743E3wglFTIqBai/T1Ocm+iiIGVk1KfkGBT6zYuZp8kZ56rvsYbG4rYYYHhSZLvavI2vK
UZI+jIs+e0xv62l5yiHLrZaazbkKZlzFMCfW7BWASgCMBljHzHSAX4/70Z96AcR7Mo0LVmx2TU7E
PKzfclnS3B2JvI8sOey1aBC3YU3KVro8u9LwNg1TLuyQHKdFFZ14qn7VH47LdUf/SALRz8Y8sfql
SG+R/yerSfLLmlVGIWEcSM3YRnazHKYKFxDhELjD2kjbZKLhTeG0uznmRRgD9xmNwcQGMD/IRs1/
Z2e7LMlAcsCjGDnd5m7BNWw7OEYDvKna/Fm7YQqJgrUpNt4B9PFwYeOje3aIY3jnRtU/YkDx7gMK
LGK1P742KRoHvKT9XNB0dRgU05aykAE04NGc8aN1HbGfSkGtL5wfCL1ueJz7LbCRVWr2tMJijXSn
sdkg76OKsDgyQUdnTEOKxQ5L8FMVazrriGH4LYeudey40yFuWu65qkL3qVv6AykHHDh1qLYhVqFY
1Axd2ZeaPnd3mpb3p55IH0jwzSXUWclQae2mpolvnGBmtTfY9B3Hsnzabh5ZDQQ+uCPbfEZILYOp
PNx2Da2eUTaMxBOMldPkwF8zXN1n3JveGpwIyVra/X825/+EzanQl0Ax/3s257X/7D+iH00z//1v
P76+4uETsOavT/sdzWn8ZniWtDjRSgP9lun+/W/jj7b7x98d+Zuk2HYkoDZp/HrP72hO3f7NsQx4
nnDzbZw/lvEHmlP85vJySo9EPcORJtTO/0KHXstsDsui/ae3/1b0+ZXOW9f+4+//wuW0OQ5YtnBM
D2yR45pwOz++Ezca8sH6/5KVNyMe6UknduVrwC3duiPjo7B30MWy/6V1PzGJcM5VYX786Ur9/qP8
+Vsr5OevH1BdI5ij//Strb9+ayPRnTSl34VpIuUwEkHZJWF1z1nifawBJ/7772aqL/fnb+cgK9RN
1zWlgGwIfPiv3y4JCJ3oVPb4oOXwbipEDnpoXpjMvsZOeNNkIxpMjkPbua2QeifJTtDU1kxcgFnW
u77ekOjeaska7aPcDHb/QpLDa6y91NHFQjcdL/GNC4iyc24keluzZ4XE7p7P5fNsiLO5aNd6RJyI
pDMuk5NuFq3/739FQ4h/+R09T3ddWK/cUNx16tX+06tpNHlL8gVc03z2F4wzO5SZhOIRun21eqQ1
Jd6tVbiET7XeMxfpFokLC+p66wC4i6oXG1bAYdRuzUzTdgGiQ4pMSeuMzSAe+/cMoFAlsm0UveH0
JjKdQwrtANdI3kl1P0emtTPK9N020f8i5H3sakoSpqdjiNzUyJEjJi7506gQ91K4DpmexXAoOBsT
pVQf+Od8H4KH3Uwl8PXUzR7JjLXp7XPK1X6WWraZCQ3XUOUbNAVRxfgBce2TO+8sibEOfIcq0lp2
0XSM/AGbZYEFKM+VE8c6BlfAZmsJK9TitATSaVeGxkW2e6v+bPWzwb7GpGj1hjhBnvSQ8FgiDldW
KMXew2bYEQN3HOa5PehVeiAASOwS4rKNyC52bWsjyFNb5lSYz1ajmzuoXYfRrY0LB9a71hqek5n5
jCeje2K8qJ1S/dMYFvcWsES0Rhmzx2maPsDdQ92XobitMw45HCNKHTdp2GRvXEIbGmd1yEjfRu+S
bvrmR07i2ibt4DfNjUMZ7eHWmaR+cKwnGnt46ZnrrnOESVILvOPgYhXqqgl0oJuS2Brr023MfCwU
EO0Y/m5tsP4oRkFvjTnKS5IvxpOwqF/Igj4j0C0vVomrq/A21eBlSJSa5FDY9hsdC8/X5hCVl2fk
NxVHjb5BX9g2c09OzC29peAwIAOM42UNdBUFpB2H5BoZ86kbaTG7bYt0BbyVlCF34pBWyFWqc0Fc
OcfkBcQH16y0kb/jpMIj35I7FMfJpzthA8oTOGJi1rp1K2FHduC+an1Y4SzT71LZXFoj8kUxIm2I
jiVGEALMtrEbHaPO2jNf33QgOJuUgMw23zSBucAAetJbKBFVEqB6Q8yyycjPAGhDlElfPjoZ9/q/
f3It+U8PrkvDUy2IFs8uAAxDvf9PD64XgjKqOkKzktQ7G1+WuTYDovv1119/cLzbIoR7c8TSnws1
vwxJlyrcEMMEXlS4wWh0zQnpi0Hw74QI0C5AyTgxxz3Ify6xwKD/KheMZl3CCZw1c4/e+GkySIgc
guJEwkOyrhQ2ljvze1R08iYzsnOVPMeGGv1321YG5ADZ7mcZ9PBOgWbcxg6uGvr0/U2DupGmfpxx
lHXarVUGl6+L9L9/Ya//snd9lNXcxHiwf21l//fN/3wsc/7/D/U5f/yjAmf/8dYNbbKyLX92//aj
dj/K2+/5j/afP+gvX5nv/vtPp6Dcf3nD/9rs7/ofzXz/owX68l97rvrI/+k7fy8ZHufqxz/+/v0z
Z7BJhdvEH91fqgmLvf5P99O/AMIvTdy2f2GDG78+5fcCxPmNDV5QRdgkAVBPUEv8KkBc/TdVlpiO
RQ3CYUuVJn+wwSX/CADcEZauPuuPAsT5zdUNHc2up3sWWAnv/6UAMWw+/q87s42KUXcxnZquaQlb
5+f7882PL6B2Yc0s2xKCAkE5NgrUaulWbW48aaXzDcHwOUQe1HDOsDDf4BPrDg4WcgCuPxYeVJya
zcoShOIGcbEdAbixuEXVjjjv48zg4NClxqZtx5vsRQzdSvZSZ9ivnaqOJaeNOJhbGgPxmv0hbGJn
V3jjPixZ9FsV9NoDq5OyuNd7tH5oq2wSoZNTVxY3bR0+tTm8ZGa2DyYOjJVd2ccY65k2fB3HlleI
0q9EkXPOIU2cx5YNCzxZcO3D5GNW+viSWTGfov3QrZ9BxRB/ehCSRJw47OOTkzNVHpPDzCx713I6
2Y+mdc0XPbsszV7qg/GgWfmGHuU6ccb2EOpOvzKxCWG/qQ0/SdqL5QE0c+tnGOTBZtrGxH7fBa73
jhC6drG2N4RUstNxtQmUxHWkFgu8AWHChU5sbS0waPt5jd6oT14UID0IGMC6Jad9p0B5yTQOlU0j
nnHaPJlwXIq6+dbZxaNsxk+ZASaDr1WgWxvani4RorVVL6HmcZYMt8yYPFIu7REFbOs3iB7c3hg/
kjC+CGEN2wbj8J4UK1q3DNJua4FUzyJeBtVMfphTKbCR4FYHm3Sf9O0PON8J4dlNtzHtwLxWKehZ
L3Ltc9zqRIvm9T2qi/qmc8XRREd1A9sCkHpFD9hc7G86bE49w4/QKG08IOnSzx26khSNx2BaMIQE
DprxlDKmFfpb6RUJeZBEGcFu3mZ6L644gQR3J+aycJpgp8Hla4aQgC6FWogpErfGHD4Ojh3dLZUk
T0nlpqMTP4aWtckSBuCNiZe1rmAIhQV+y2Uqy3NTt8HeiTq8+2bup12nXUwvguxXdzCy+sW+Gwh2
nr5XqbOEdOB1P+qGGtEX8bGTwAA+De8BGBjf7a2zORHoNEY2xRDEBAYUmwAQ93pEUs2UmjTONjch
IdkvNGhOjRmCzbDekWb7eJYfogZpATEC69AyLr2HnrIaH+ggSIb3Tuab9sPs1JRDNfbXAO0ubVcP
2pFER13YjuMjwcQmAnN0G7LPk3Uv98tglvRQsZXOtnyzafVuaRuT/T27DJGMXqcL6r1prXwTOV9V
q5tg1TbRvkddij88O+jI+oNSu4KZpE3flFutcY9SGBurct7dUu7a2XyrQ/Otd5Cs0dPFi7O2nf42
NbkDCoayYRH9kGb8+pVLU1AJC8HF6KvgjsM0iHFemSR5qpLPMafiaJ30WvUW6Tle70utbS5iFsnB
mJxxH1kdKdV5hzhZFsQwm/W2Ke97jVF2umADN2t063TjRzz8QfgRBg/MjJ6BNjKyX5az7uS0LUR3
xguN4LywK19EJaeiPC7vm6b59AZylMGYLERGHjkiIQtHvkCEi8nuHVr3Vk/rIu4Ngqk7lEojzoLz
KElALst2izwr2RhwOYj5qz7DureuYN/iDVUsOLcpcJH+lN75629QdiFC69rINLmFaTF5u564eSPO
f4RN/1iGmOOK5oEMr13gCINEG+PblBIsNy0/sXWsyDe5jUvoh7bETWWMYHpV8XPGn+SpAQc4QVcp
sG3vPcjS9nYZ8u+TBWxcaB5ax8FmcXLwPVsG2gYB5fm42MurTR7RDUlKZ4TZ00EPOvqWjomMNSBQ
d8yd9Eg97JuY/N86J0U6h2pAbzvtFl/MtOsDO17btLlZVav1aMrmCiLFQLPC+DNcZho/WocEJXiR
qH+OPRDAykDDReSkOPUZmVytzE7VLEgq6tMnzskb+y4Ma/09GCmpU7uerihLq9PYITQ0dHfai7l6
ZwNVTE7m+hgUAp+N9r1t5XJp2fR8vAJKR856PTX8NoSRkemA2O3kafrVqKbhjGPgMW109Ec0tiiW
a27MUjBU1ASunRAKXXLC7IK0ySkgBwjA2BSZSMpKJiPk8/DDuLempw2HzMU3nTThp8NIgBOUMfi1
bZhsHlawi/PqW+qaH62ZyH3n5nurEZ85TutdAVt85XBYvZnEEGCfx5to4rMz2+Jl6LlQQFERHksS
zEkEhBIfyuDoDOYLBKKe9c70IUTVtznZZwjZCO3DT7LY27r0CPtCjPjc4lBvcI9PCYI+6JoPLYzP
G20c2NLzZM8cod46LHq3Yqj3Q2vGF8wIiMfyzPGrCBSGID97y3GHINuB5cbtXJynBbfJ1x8ow/LV
NCHvryYPGG8lv9sUnqvGpk8XgLk/5I3yx3cz2RkjOtkQoZ9g2PE4IkltRg9YUE4w+tgFvh2hE/ea
eHjCHmtuR/Tj5GrzJsi8adc5HdqhnikRX8wi38D51hspSKQ6mOhERoiDTN3PBWJFLAGhBCyP5QIB
rBMtPsTCYGN4xmueUgowCDw7i4l2afluW/tavA+gfjl9tNWm9iIDNrxYQMcmu1QwBKo5Ta1klr5X
QNw3pheyU0qERW7qKTXGXSqCu5Qc2/glsbkOdNg5sxdoJ7S7iBQGZjh4/qyOFnZ7Af0aAcZ0rouI
N5mpDaRKzdOG1UNj4gbdvQP9uUbk1lPs33CdmOoiBdiUUfRMjthppEua7BAO7tsuuGTLQMhE3Xt+
C/WadI7CFHvUFSeJcQ4BfvQ5efjVJ5ITbI1311WDFQxfL0eyrAVdGDwtzEewgM++nILx6IXk4Zm9
Saln1iTFGUtyrsMk2LIS32YVejnNYNQphWbt+8iDKKeBYE31K2FkuHnUwxgaFvdvOB2MwnXvDC11
7+bJMjkuhbAS3Io19hZsrfm9CfDA4MMMV4LAwPP/Ye48diRXtiz7RSxQGzl1rcNDiwkRkYJGTSNp
VF/fi7dq8KoK6OpGTxp4CDxk3sz0CKeTdvbZe20sstaaBU4CI3q2keQzffA4XmCeJ4rnhwMTuSEQ
A+ZlfxznNxXiBdfz32zKsyPgPrLcGNiWEkQe4w6X/T8FKqLo3/w+wc7MicsdgoBQb30B+P44u9HC
bLDDj955DrsFeGVSuG5rvKpVA36L3eR4TtK+vYcAf1cA2uUGCatlxweDluDePsU+nwcAVSoGM+yP
WbSaHRZuLhrzOWnBpUvT+FVqKFdtR6GnDCinaNxfCZgKleNTSIJI45N3Hm2dGqekxv7ELgJzIx3t
C3+S4kw5licr9OkLD2feRUrs/I4DeFqajwLY6UVKYa3JB4mvuJhfDzvJ8erH1t1n63PIF+QJt4A8
+tqbvr9op7h2tlV/thENC3baGC8G25AtazbIaPEjXv94k3N4fjfDMVmRJjKuVkNOpAC/BUYk+pPn
5bcHE+bNw09qmHT5BWqSHOej8VOGtOV0VLkI7d3GetLXzmyJwGV0UoxGalxwNj1ZjvjhDglvw8ke
ZIsniNK0Yzqb4pFrld7sJK9/OwTgA/qQf2K/ENSwQRj0Wx45zeDcpsIpKMBNje8m0eCy++CVimx9
qNpQ7rnjmgdVkmwYwme764Y3yKMzsj3mKgIh3rsLqWnf4m8hWGDeoWF0r4GQ5S7GT0whWLUAl1pW
BsohM1z6Ef0FnfMiu3lJ9zfsaxLpvPC934o2FueylxeTxOrrPJUOXGd5sXrffjW5i98hqhxkd4Ie
O1wanX4FpCQf0yLCIWbUNFsM1oThAgbWxu+DGowVv41rfj571fBiCBLsLUP+JvCngPaREk5kaSTn
rCseUurPsHNZwGypffYgPGOMaWh6CLS6uVXYHYK2+jGnTN3++cJmdx7q6AGnDUPV2Ox6NVf3bvny
D7acWmgBQ54Ve5OfZmt0nsLKwQzcXdRYPDSGK2CNIezmqfUYDhWPopzWJSey6h1uQNbwYVAeZWB1
hyJXpOqZ9HZk/qLDXKxNqOosYGyxqW0iM1go10yhPPJcA5UQkumLmHJ7R9NmSAF1Wz34lVyZE4ec
kRrr37gOBsxuf6qs5KyH37BxR/8q6sC6dyVyim2+NZE//ULLsfLy9k/PTiXaU5UMLAu76t3vyJlE
rf8lhsHbLeniV9kPP95gZzeeaKGlHr26NI+Je+oNHt4R0MxeV+4WFma3b30cv3ksiNjB8HF8wShL
J0CrGIvI4ZavQZe9Ni58vyI30m2KzvVt99+phE1ADGjeJrJ3T2EtH3TnQ82r4AvHR0MnM1uoVOzD
MGGzvPgxdUWaE3V3V+iQiJmjnwAmiVPklo9jVqqtZnSAhkNKIHQ2E8icTRKRlPOzAc+Zn1knfApz
eBzqcbzQWCjok3jioUJUHtwCy/igX9mJuCQDbMhxDsShmLpsVQr7AE06fwCXkVwatt9rv34b67z4
lCbGRN6Cp0bOw6W1aTIwKdr4Ku3hHWIrCAJWzxcf0D37+9D80nH9WiRR8YytITybcLUQDfnvgyQE
+6yq38uoVJfYxbzY/nCmgls5ZCo/vGt6rZqlwcRwyuDqcEwZmzQ9WM6I16qCl6oQYGfLlZuhfYvQ
YceRrXhhg2Upx1zsuI7RkbX/kli0AdY8RUCL+Ye8iFOOFGBYG+Xy4xItbanamZ/YNuS3NFRQ7fZk
spYDJ/EQ6i23rgjSrcyz6QOrt0Zjb9UNPKYDk4yYwjWBSHlr7VnfEuSPnRO5LCa7vrt1TZ2v/Ep7
GE9Fs+rDeXypk8R9ZJ/qkztPlbbe26qD1pMg+ouQgYOn8GM+JEBmx3R41Aa2xh5727pgN3JWflSc
uzJxQTxKPhPzCFiE1qKtk/ZLzJYOMhVRqyvYKr/axfRmQ6B6ZsN5A6A345+Y9VZpwrugsx00FLwM
VW0x8HsatG3nbCetYBlVBcezjH153aTMYTO7B1iaMC4MiISEqI1rIyfj6viMCsEg3I0TG93Kgef2
gNxVsvTux12tpmKte0InnuYHYnH6TZw4fNam/OAz3sjsA6i2+WS1ub1JCmpbPWZP7rxyP9KreyVL
b9MIPX72sfkppFewGA9etGuFF8zyrzwhkn3R2GQKuPxbv9B7BKrsWsjgkb1hdyLof46QYo6R098L
ADY90GMy426CTYQEg3uCpa44Y5TVcziJ8jl367Onb9QNq78JDtsCB3lo5Uj7eqpXfMsYT9KBXJFg
OYBj5k/mlYdUQf20PE0ncf5iGzbr8PlzGvJsB0v78yGP7G/UpL3lYizKeC8zRRKzFyMGfIZZ0Pmf
pJxhehUkSnj5fxvYgOuE1FYXfw9+0d2qBpYhmTMQowyhp1liCY6UfEuXnUBR7GdqpzaAOINdqx8j
LNV7M3XJikfupk1uEai+U+hVvxtr7nbYRtfIdd3VpwVna4C6OacWLSRRRy9z5+jiZXKzL8ubbbqc
4f6a3J8vwx41P3zI8l7eI5wTc7ZsZKqpPpvxw1BU+fOUOj6HM54JlLiU3N3V3Z1xwLV2O75nTglR
DVBJVpN69IIkv4jly6A9OsCW/4cx55AEQwPwztG7CODCXQmSI8hL5zqYFvM+M5qy/fM4SEBTEus1
TL1+Tb2u4nlZ5ZTTmzsvHdJbEFsedu5IEpsmeJIpEN5d9th0YfdsYwE/N5AiMW6R27KB1rrOEPNW
wpbFX2qyBeqJ03L2K4yTDFT6TJnIh0dh4KVtw0tJbfBL3SOiaO+VgNsDOceZ8lEnOU2msyEonYNk
1q/IBPMuj4lEcGfmUwaOjmj/FO9UFstjkQMDScEfvhfFDLPVcKLHkuaJHQ4wLOhVsTh86LjtG9d/
mAQo2lrJUxgNLsflwH2Ed3h0zNG+/vNLicgxppv8Pf0hIatycwCnP6SqPInKbM5d4ORrcyzwGer5
Ko3UeZ7qi5/a1wHe4o/XJ1+LB/jgxtm48/Jmj4AXflStN25JEvCqoSzaUy23bh5yeSckLusBoQty
eRqZOMjt7Ffcf7h59LI8OTeCtmqhIOdFNQZuKU8wJQHBhL8BM2vcv0F6jQwbgp78xLVcrXXXYbkI
ydSjZqLCLk5eRD0hfxNJZzqkHwEx2CiuNrTc1mRP6KEausSqbUSPlW7UwAVdfcxvTlGjNdfEiCsL
hSzrWA1WiYpXpOu+q6S/FILK3KWPc2WBYF8FWcuS2aFuFoBc3hcFuDn7r2+lT9kCIPS7ZR24TCMi
fCb1WX81GZEmi30YM/n8GBWxACxXZWzTvsbOH89ta16FjL+q0itv9WJwZNGF8oU5b1fDHNpgPStP
pei+vckaXts6hAwbCNoh0nLnTP4Vo1CNfwFaIiLCX5C9S84Fich1utscT3wAB/XeSKqr/eiK1znH
5HKmMSY5JcwxS71MsQWXOD2ABBvPgwluldluUUScT2cQR5JIG6M07qOj8ksQfHhWNzyLiqVslmXx
qw2kjiioGndTMjUPUfpWkM5Jip92lBfY0i3HZ7hAyWwfUj6ZK1MmJ3ZreC9t4zEW5PBAtH61ScCH
qA65kRPeh1nUbPgrlzPKfHeL/FcUU2WUxMUunLO/INUFgEWRLiekgmyqC6tiash6RjizCRw5hxFj
Ul47m6a3v1ooCSxmebB3gnvPjDuubE/CE+D7Ilqzmyo8JY6DAZtJ+9D7mYufnwtI9kF7Q48xVwaF
hWfATlt+Kb2OnfHh2UMK5N9P9pHlf0IKjFBee+PeK6wC9TSf2PFhb5ta48EnZ7wKW80tmQzrBkwI
+wmOPxuv58qnhQMvt6QzJE2Eyz1YDU9+bEWchIiDNI3Dj22M9Saz/mH7uAUbgnQ1OMw5ZpWld/bv
30ntv4sCEtlkgQ8DsZ2/kpR4xVUV/7KW7bMR/UL3H4hD9+Frl1rPnUO1xjARFndyol9EGUg/BA+4
Lrd1GYM2b+8X1riscN8dJxkfhlB+53332mkPKF+bk0hprPKSJXitIoOTTUuXEim0na+h8RkMyxsK
zj+7NKCZpQ7TvWUVElpr+pmiCjzNnT1T3FByqCBmsqZprz9O1Jw8B0Y3HhWLEzJPgb1Boin2puWe
20ZUd/Lz+WutrA3rYgvEsyD+XrDS9IFBkvyuTq0Ah2OESyDAxEUw6vhc52FxEMJ/LT2IDHmh011i
lvU6Cu3iZC6zFcuZxa/nw+VoHaz1ZX8HwaYzJKuMlQhWk9YH5xMgh+2LTG2nfOA45w/ww/pj6hWM
4mOVnKz6uYSfdgqKeE1qxD6XXL212ZvXf74swBMgzo8hlQKnTETgPKPjEB2G2pbXnGPkvuzC56nl
EZl6fCv//iW2+abU4K8XiN+6ymz7qnEQRM4vZh55M3KCSh7maqpkvfqS07rZpdzYRqYFz+T5nPLg
vnAIfOe7MpmpeWmAyU51M72wSmNCCcS66SdGM1AVVHeOV0GLKJSj1jvYyxGO1DcAYa5noHWtj7aP
0X/OME7mFhwqWeP7tjWqRy0shoIG1RXvDJ8vSnOfC3ygq36hYNYuPHtfOPecLdl+bhhf6J2V3Jm2
fSbf9VTI+ziO8q4V71rlWacm7RY4hPkCGTZ9BO20QXae19B7oeQvB4C09Qgeh/b3NIYZ6VJeDf2N
LmuMmWYxuAv7mHnravT9noPlPkgK71ONEfFMWElJci0gThxlZnKUKhtO7jRebfg4xZxDm2Ft/R3h
02PfZXYERJec6TK1tpqZbNNLVIGQZP9qTmp9xJ6c3vMGIctU4tsW0l9lS/9Shoi0jQAN73soVEtF
RP5ONhYFfLTcu1UbX9ouU6JBgitKCfEcDRXjphfcZRxdpRUPnDji7sGMqR6p7IqFTm5NlzjrV30w
peu0K4Zrn8YV/5Km+lWfOndobs0AyipO0vFaVzDyMYRGSK1sl3hq3+LWR3ihPXXbpp9RlsvnAEfM
QJ7/aDoGtEjVO6QXWFWVcSW5PdUnPoDN2Qh8WkdMMz8kCx8D0eSUG+MEy2A8zJaBtxMH+0tYDoK4
Yuq/dYv+b9bGTyVxWpscXHdNY/vbqKWiITPa9GQ6SbOtOEYftcZno8zsDFjagztnvKOH5Htkmk8L
085LSv4C2HXNVsLMiCAUbX4cXB9oycQaZLa7ixYFBwp6uvw1KFSMwjBmKs0NRSQJXv2py9e2y1Mo
KJe2s0HfioYa0TQseyhtQb21mTuISZI/H/p9CAsFyHh3wxI2g6DZu7bsLsGsr3w85S6LfXLk/ph+
EA6F0ygORlQAopHux5gT4c2tatuXBjzH/g0dED42p7J4NN+UCr9KChJ7YibNMipZFiUSvgLdD6LG
ivVb7ac/ru+c+5gAszfSGon+f7WkP5CscMtDpzEFWwUFGg4gxI3TTwNvwOBdQF0dQ8HqAbh0j86X
PtR2UD2I0H9RSaRvFaNmhf3rXZo8XUNMqKvaodOitccf37LqJ3f54pOBB61ln+j2sIgzj/7Zaf/G
brJsBqvhruBgrTlCPkRl3y/ig2JvEef73k3jk5HZlIdUDw0/g6vSsNZaN7TX0XCGLjucA0C1O0AG
dMwuafg040NMbLGnGxXDspqlegg62z2hYuH4DqkVx9uV7ULCJICZzeYlHcNur4JAX+CCFG4G5G7u
fYZVYL/cNxAeGYUOnkpgQsXJY2Kk6ZNqXc6a7VS+l+SQcrdwPumhm1fQ3ja+r78CH500CmG72tWe
oAC7BSK1lBnvHWd4Zjn1YhY83KbiJYj9S0D5Ii0MH43rWJj2i6cqsrdzNyzoXJu/k2XvoNIPxfVD
Ag5zWQiNK4qKayth/LZKccPBcpNyZKuk9QraS65iAt42ljIL6CZqOBhZKTeESaajRRONTyp50+Nf
Z1Xc91u37Rl9aYxfdbQe7SMviS93ugMpj8jlRzG0iO5oYoLELQkgtA8+QWR2FWcibVOSLUVNisj5
lRm9fVJtQ+SbBQIJrssg9Bs4InAKVfeXc8xFUYTZARfl7FTvOpYGUTFT6FGURP5E9LsOzY3hV986
LPJbwU3GzXO1igY4fpnTgFoNwvZctxxZgmYz0pHy5sTONTLH/ZCXr2Y53Wh1uIe0o6wMQfzU6Vk5
Od2zUztvtKLKlW/DSLZzjhAynT5zYrZ2lZOisKPPuqcDO23FK77vBYDnXOLYgRCGG6qoF7Cw/LAz
Dyln03NNIr9wc2kmMu6WB/4jQFnf1E79xzQIzIpwxNduWDc7H54iwjxSKkJKQCL57deqGK2ToVjW
ZFkwvskFg9xQcvQEwFGti5Hxr3SEv2VmUI9gMjYkjBhHqvH3xLOPWr6+vQIbZws3pReja8wPap9+
0oZzdNSTR8P6R9Z80X+kCtq937sl0YdpXieE+7aqMfUDF0d7wTZzdeOqf5kT84ase5pHx7vHffTs
sw0Bvp2Ani2UPqjBMLZVn2HH6wpclFGbbxgC862fWsWjZ2IewzkbsqK4T+BdTq7dksrsXpshZ4Hu
GkANJp6o2BF2s0VCL3S79gTVvHwaff+pHqLoVs9SwusYn0GoOuuMrgwEFZOxRJh3hjMeSnpindmy
YrJIpDeyC+6T09THCX1xVaU2h4045U9m1Qs6prkt6z/JXHfbcV04GpSyNaOeWM4Hy6rPpB0PrWVA
qfwOI/Sg0XvL4vTK7AuLhGKNXD8mJtte4f4oNI4RCjjpWQJvTm9vvTjepWRyTl2ARin9nmUwP28H
8g0gxAfYEOUpdZx7wML4lphUyxWCQtE2jDdOAPqTXKHeB9L80fDEzlZTZ2tfZ3gvTEVbV2UhL3bZ
Xnssq9qUm1DDP0N3FDjA3hXzxgeitm0hh+0KSZ3JSLOEtOnqsNL4I+J4gyLTZ+fM0yuOTQ3mZSoq
CPuBYw2b8WBtkRsRjhN9kjH9HYEmOtpOaG9+aDwYABibGo+PNbGRt1AC16Ch8r3os++84bmeY2xJ
6oC8OAvTrKL/B+9C/OQA22gCP+MZgqLed8O+0/g5RIMWM8X5FVGJruHimXNSbRY/sx07O2LR9xa9
pE/DlJGgRgzq9DlgyLOSGUNG9SRcOPfTZF/RBekG071x6CXn75SWMaM0/wSTSUrYsO+WDtU56Ntu
VxbuYbZN5zwPgz6wW6WgBibCxbbosA88K9pVFkH3Mpt2oeeRjRxN7oZN5bOfMxjz5J+EqvAX6Zg/
uH1oNqnYuGaqlTs65q2d7eXtG029lKj3HugclfA4gWx68aiQsL0yZxwtg63b2/3RdSkAalVEAwiH
Mgad6BAvx9yhR3Shh2troBG+zOWHC+HOXoCZnl95UDP5okLC8sCaKAcjuE1DrQEfEdEwnmux70x/
PIyNOdy1Pa7axHVOtLyfICZ3uxDVa8MrPduTEf+hOfuJfwQZYMBEQRdo/sRZ/ZaktwpZgiqIz3ER
3fNUOG8woHmwQpMNRjX+Jje7psThrNPRO7ZlwLJdOdc0cvBchEG1HUtYXf8EiHB0PfoqTDa+QdI3
ZMinpJOWXBTultalXRDyKGJ3D4WBjHfEuse09FuKE4OIvX7yivliwDbdmn7wasCJXrFGIhGdcdkG
fJy7SR/Z4hJ7JFy27Rr9k5Cuawh1roWt+ByN5tNg5W+thITnd38xMeKRTqF+qt9L79IcC4b9iVEk
cfUxLzuiZNUYkOQlSulzw68m7gvpbP+RGVymcZnMKEKqhTzqnhMDAGW5ah3yPOBq3ptQ2EfmF9g0
i4lLL31S1txuyrQz13VJeRpzZnYmDXTFx1Gf3ZwaLitFTurDhpgyx8RNOTvOLdAnf35HZI7Wdlub
q8rLftWku7Or6vvfwi6+zMZ86qr0F+/xyY2wpvUGxNEkvvNQgGsxUDWVedSrOODmWO7h9GlBl0X2
xTCHrWkyqeXuAgfDl72S8jeHbhTwEkcI/HZsjsiWtW2j6YafwvReI/yCs/B/jXK6RDMULeCINeQC
ItAVYTwMhaK4VQI6sLAabmobMernsvWYRPP4yTCL4RizmeQ6Zo0sgHd2EUgnQ0xngAsAhRZnjG6z
M89Y4zaE3i87aIw9QDAjEPoBcmg+RcWuD4cnDC1k+O29n0YVXvsI4bNt4osyqgczacWpRgTARq7f
Ilbo45LhH2zeBkT7a+EfpzS90pH1RvE1KhekJNocMtgekAdHy9+Tt8DYkAzGesqcB3aqJ2hAl7Li
pMaRl+eSOeyqJDqHjfFNr97erwDeZH5wGdILjjNwpCJqzv5S3WOnLScZnIMvuQ95r/xIopACKJhj
KTiOMwEbjvekSHy6ab8EYdMVPN8PMVM5zXX1MUnYcTPz7Hps2W5qEZ5orCGlSM4DdFMk92VgO/Qe
lGykm+Qpsv3PUXvpxeXdZwLuz5yQT5U/HBKHZMAcqxchFW81/Aqq0/ZDwEC1CGbtIQw5nY1s0owx
ajcu79KsuwNPsK0M+PcNF25JH5QbGTBTeAGWc+YYkKB/Q5xv3hDQPEvwDk04s3f1lPwyxT5wiuvg
suFJwnRr5uRIG5ov7fItX7xiXcXCWEJUGCOgazNeV45Cojo1uTcdusqP0DkpFSztXj5ixAUKOcWP
prD7c+kANaf+F8Zy5oU7HI/FxnNrjlK6H9eCKN8RjgA/Si/9wZyeMcb29l7FOXWfceQ+zep79nCa
WVUCwqhMfzL9MuEQOIKjf8H3wQUdfQNmA4ap1cbog+orkawcOKVgSD6V0ruHjM5PU5HJTWeUzSvy
/XGq2pc08/WPrTzaqFMalc3e4rGwWLipdL4PDvqEZ+ZXy483sjLhwJvgfVznY1JleOQpl26jHqJq
FDLjBrKsAAyRCGK+oVMtAx5ZUEVBTxHbLmoSczfHk8WjIkhtwr9/HaijVtPtxZLAD1K4bJgYvktQ
Q2Hvf1kKzleQlOAXKpNPIAik3HdggNsCDySmUtciKDMbJivmAG07SbfFaOCRU2DEQtN+rWYHOjNp
3b2GHy4Jmq3CEFyaKYN9kWC807bclD4UIKhkRJntB3NjStpq2qSu6ILm/CTI65oFcIU6fAb/DXgw
5r7E+rJZY0ImKdFHv0vae1tt7zkr/DUGDnsmEjJ1zJAveFyuo7OezHPX9C5CPryroE6+ZY/tWjnA
dUqAjStwpwSzy3ChYyF9BLytVflaUNy4b3Jwu0N+sCQOCba23UyUPe36P1XdgMvDjG2xEu45OYWM
rWculmnVBgcMsKBj7GYXNM1SY3OJR5rQ8WRuBgZKYOdL889Y49JWzgqmoJm2csM7l+0Tz3ovuDFU
U/TZ/TVoDW0qmAa0/yE5V/5j4q8188uuTGDBJphVlUl+zHLVniB2w6Mv+GeB+zqFTKnA81xzYHcP
GYYYG8me5NbfjI4fZMw6O69acGLtHPGkTt8GbzqljT44NKozyJUeCx1QT05C+XvXv5qJhtc36u84
CWfmHzBEVfuJc9DZkOXD1ndlE9av/yVi8B9hjH9N71lLMvBf83R+6IdO6Ak/NM1QEA36z659hF4F
sLub2cO27Xaypb3JRxHsADOOIUsWIrnWpm9CNpOmsffp3UZkqN4jTFx+R675f3g54r+9HGE6bE0C
eq6EbTnLy/2XBI2dWNUciWzcVy6qWIp3B7xSs1Vz321jZPmtq7I/LL54WFjJlwuRqlZBtTda/48g
GLPJy5q3bnz1m4hL0rY2/8Pr+29px1As0Qbrn7RFyLPgP7++2vOQ0Yt2qbYFwJEJbEC1G1EXK+CP
Dk1Djhq1b+XX6b1j+5BNdfsxiR87rXnUwDbjiU6N69AMWAa4Iv95df9X0Zr/s9zM/0sA5//HbA1X
7/82W3PXZfr985/iOP/+R/49WyP8fwtx1RC1JCi8ZHhJnf5HuNf5N4KYDgAZ3xXkb0J+5z+yNY79
b55lCzcQRMYAC1h8dNpKd5LkcEgkmIuEP8kni7iO/X+TrRHWf82VES72eVkYR12P/7n/JfQax3Hm
J8Q09kCIASIUZgBBMHCiOwUDwC4DCNgAFeS9xDR5mnruk8KNnGthZSYk8TmipLk3y5cGZC1OHQ9r
bx+pdJOJnN6zmHhcwYPlEOBI3Os6A75smR4WsMa4+4QR1iGOtJ8ub4e9RGnHF+LMkJ+tgWpLdj4n
TODVXRrJeIuUCwujLHX7AwfJOWAGCIA/lPZDLJMII2AbftW+G7+xzpd7yo4lAjnY04Oj3XCnLFE/
zG5h/pngKuXQb+Pm90SvwzZwR+qWsgmfW2pNrFhalb4MBYsiMBejs2rbJWDJ5tA95cM4X43ML88V
qu5ToiuH4XfAmFnNuTxOuaxeIX24N8OZ8o1hY6tY1XMFsJvldLNscLDT9PSJFHrMqcawkN95mfMK
FvqHAStlV6D8b4HeTIg+yjtyfGChjdUm22cYd5Fr4mQzNLH7izggDoKRp3LUOphayFGCTULiZXSJ
vWcX3/UVmIwAs8AuudW++vDpSeVcN9W//Dn6K3D3f8O2/YoC8IGraeYhTGVDANE1SLM7WaHwg5Vp
feGZFx5Ae0xXref8d2AX2LC4DN4g/dLWq6HuKksZ93KuA3Qxl2N8jUWHkOriISH9Yt66zBv3bYaL
SEdufA0nGiZqZTJDglzldFs20ZGj7Ii72WovTdvhqg5c1vkpxfNJZaPu1I0ht4VRM3rASi3usV9l
lBuMKOCKlqb3waHhPnYr9W5oc7rOnQIty5kDA4olzqrrloo8SxEQqvhPVx5u3UPd9S5OnnYGS22r
cNdYisoONIZjbJIZyN0OwVfbgNKAOOxa8rMvIWLmDmtZ/u1Lg1GxTQD4oslEK4uBiN4FaF0Aruir
xiKxqQ1KPFnO2ObBBG66F2GXP7n07DxYcHc2gCubkzT9u6IvEUiUefNw/27onSCDEtniBWB2s/fy
Ktz7VuMjNKfqhH2k+c6ScQL+kszBo6FG+dXLwuQJQTA27Uv/Tv02Hm6jcfmWiuhcJ+kSE5aZA0oD
G0Adp8GqyMlAsThIT5FRtMCVFOoS19jB74hsAejCzAeHK3xKEfJXUwVQ0i6X0pyJzjyTHlGi2dl8
iOaObQyZnJLCTFq0eYaHIFQIw0cJdgSH730LHyU+u603rUkczFQp5yV98dC+eLWIVxBPBE5nx3e8
LWPLUtU4lhfGAP+jdIcQ09Sc7zWk4ke2BnrTa0PusMkJepSppIobfvgFYJf9IJqUucjX4Yn1fYD1
l57NU13I5Llwhb3rwmjEDJ9aBNaq6N3J8azTQop0Eg79yVR4lKkxDBBRXOSk1k6gMoPSuvPZofIt
QYheVebMD2MgdQ2DEWreQvmFWxjTQqDZUQfyOyoAgQkg2nQQ9HHwkLutJuk91afMz6ujNhPnYTCj
nmrCHpIfm1CPYzjbro8G6/NWSTd7zrnJrej3RvePCnbbdrlsHrrJoyAbIhcnFf9vM1vtOpwGcevz
rqcLUkUcissUGb4ra5+KB49V/tyVD/OAXkv2Ibi0AlUy4+N0Sio+DmGZ2c+elc6AYhzcmcXc/5mH
ysyoL2Pv1zrk9u1+8L/z1GHHWM4QtKdW6mQDRsXiBo/JX7O679YJqfWnrmvba4+GRjte+m1a46kv
EYQnAzXay2mXkGMrLxQSoOtVmXusRsLg9hQmb1nduJ+9awZQwEGOHSalI3CnfY/iTf6//hhngT8O
Z8Ch1qq5kyTr/tBDhQW3BY2B5tyGT8k8xkc9pPON9Xu3t72RPVQwiXezMOhbQR2nXZfJgAmTRdul
qfAF5dFClBBGl2SPTjyoSx38KQfKj2lli18NN2gf1JgFsGmQNLyuCcp9T5myv0nqnh+gNKbqGdd3
wLawopuG8AuoU39Ui9jRzy+mNtm5EOaXLvFpIKprtdS8D3miHvHWVZcaju+16XOATbjiyEfSeQKE
nsu04uC81Xagtiafug2dzURhhiZdV6orL56y3OfIbzLY03XhXCKg4VRvWX15brgSDoIc08KmqTqw
sGMwUo+4FNInyu1P3JdQNBd4e51jxMtDfq2Nxvig80ypjXIXLnAJ2+wnbGv7IoUJL4wHZ1ywa6kK
psTURHuzzK1XjsRAxsG71WScdkmOHEXtRPXQs2HfmUZCXiqe2viLOlvSkqF0NZ1ckg2v1NZbGSmb
BZgd/zgiDS7T3Go+TT2ET0aK8sgJ/Oa48obhhPIXGkE3ST84BzW35uPQBNNz6Mhh71rCuGtqO3aj
26uz7s2O3id99dO2OmUd3isdttGHyD3sugRuadWZ2jMXY0TPky9uxYheGxdV9xpigX/jjVCnDDL7
2Rb6t81RHWxERFB9pinTkZ3xFHaoz3nDZox5XOpNMkqPLJ47E0L0F9V0CoL2q7G97iOnN+7u+xyG
uH5s9S3cNCBYPCXYvkYj4a4TTicOFNEWpcq5D9MUrxF8rXlxd0VPuMKiI/DzgcbgyD9HFAbdjbyF
QdCV+r2WnbqAgm0+sS0ppEyofuSVaMZKVaYO1EwYe3rj3As9gaD2ctWxYacW9NGMKWUeOVWwrY+n
R4FGd6UdLgGlxsaUk5Pza+ad3CPZ2rcI0PO6NK0IBlKhnk0PPsIqwtbzv6g7j+XIlSjJfhHaEEAE
xDYTQGomyaQqbmBksQpaa3z9nKyeXkwvxqaXs6HVU3wUQAi/7sefK2WtXh7hGzCEJLa4amXxtTDC
xHaDB/a50AdCL1oJlK5Pk9qXMbGSCt/RGxuj+85pI3rC86zvyICKvVW5zES6Ot0NmPqoVpmr78Kl
PFfp2fAMknNFYy+I0Q7TdAiFYt2m1+2YNWl+q6bZOBKJAToYlrLErJMnfiRkuu2YgWItQk1KKRGz
U32fp270MoCs22vdPD3YJkxOi5kvv+BJvRS6sn0GG+tW0+O43oTSiNgRCH3VsxkGkGzFt64V8TEi
7fU8rfDC1s6on8jyTa+uCvtXzZj6S4Ha+WZHzuC7dKcc4oXJOED48eTQwv2FqQ7QSdmaktaQpB1u
eptOzzTjGA3BgpxJBBFzflJpfsxN4E+bHmLNWU1tBuxKg3c/Ufo+pt0AsH/EotBaugrobXLZUXX9
inN6PKZ2xIm1S6uasFw0fLoJQRx8r/OeSqHZE0mivWt2O370eohPmNFOdMbvzTpXKnXPYmlUFptt
7H7UXJifF0r+8KXkg0EFIrw4/AbRnJyaPLReC3tMDmWmz54U4GNblKWPWtXQXc2WfxKOi/yWYdc9
MJ+aL27NRKZeaftChKdllIzmjs5r8z0yqIjw+hBHj16lzQOfQvlrSCkUlbt6vU+5W2UbRprRkbYn
xj4N5/M8qNx1elOha6X4GylV3ALiwLqNU6RlE0va+cGm0P68osfezFiEv9uwXBmaxDbtNTgmZ1yE
HAyZd6iCIqhWjs5GcxgnbGRZMg7BIfyQGDF2sSUiaTDFdeSl2rzuy4mzJG4cATtFaC4I1bV6zbhb
oXFRYYsOZCkM2QQ3wDFCMcxKtg6rwFJgE5x+bkuczkUUiwOirHntoMrth9qc//AcUthBjWr7NaW5
/W32K1GGQbinsBEVY4RweqIBL0m3OiKEV1tatB+HpLippKQJy6JkguNUbokrJ7LZt4gNH/XYLMAV
LMITWsNmLlV7njrRgM9Js2fdTjHPEunM3rA+RC96oiJ6AcC/zYIFSdohy38nQQojwXenSgjrknTm
8JlWWucZCrLgmInUzxyrczbWMmZHzu9tQAuDc60HALAIX5315Eat9VY1JQExkGRP/3Nt4v9Bdfj/
CehhG/L/Kjo8f6VfXY+e+3/oDv/5X/1v3cH5D8O2CD3942+YNvf+/5QdLPc/pMPB21K6kJZ07oLE
f8kO+n8IYbgumr4h9f/UKv5LdjD/AywBgzJFASdriVL/E9lBgtX6b2ocu+dd73JsisbQ5Kz/pnZV
ej1j8e07zEoUYiUsbwzmeMyjy1yDnXWS7qUYMtp9msXPUrBjJjvqQzrdwGrktzYVp9Ko90JSLjqa
7ZeZGOuxMABZF5Gs/WEknrjASPVBBB7DpXW5JJhUkFburTCS6Allhgk/cpr6GaJ+9C23kdwoMuUh
erOXSPcb+kn4o8MjTwx1TfoiPU8yafamwyuRjhb1LxFGJzeFDBa3hh9JXTvaa4rLDF6W5lq6J2G3
efQpWbjA5mTnjMo8WRF2U4ce4yjsd05hAaFfCZuFGXMeZ3HumTUjx9zCQSoZYG1YObNKzUQliO21
ep5yQLpLrL2UWrle+qn6dogHBqFMk6B0bJaqYW1/aQ+xtXNHqS4cEoCixtbilWZJlW6cDleakbMt
CRTjW7j17l9O1HAr3J6tM8O2n+n9NKje6RUm6olZ8xVKRuiNTvPAdMZ+VJr5CYFbebQrm14/GgQI
Q7ZSmnf7PVyJTT+X608KJZgIkL2XcyGODFQ3xBR+jXE3f5qFjlQ0lgUn3sPAAAuXcEkTlKJXHroh
ThG61bgTylOW6N96P04+fuOEnpP+VyRTghRjA1wook1sXivPmKLwwHOOEcQ0ICuKIb7WNuB7W1gF
9yz+Zwgb6XsYUbIB+YFs2Dl1sV0x4kc1r5pv3KI/64qRSm9M7ES4aDMZ5ObkfmmJxa+55vojNhQw
pewg23UqLyTwHY/Kz09DIxKVGdhmqtovSxMLkYGrG4C9k5JR0eh85CwiqvJJUUvuL2I/MO082bDh
oqbDoBTj5bhq8z1YFAFPX1q0noTVOZ4+4tW294yJc24wNIXl92bSGaz1FAdpbf2aWP6PdYyxiAHD
vRRDvRateWPy0XFZoICH1F16Ld2WOJdDVsRFlQqsmaKLtXOSQKuXYl84gCfutpzO3Sial0/s08Ce
+BpP/z60qzrQfbJy9VTuNbbmR51u3Ra/AoV10ViS81rtD2q4Kp8LbnQ2w3tfPCCw52IhY11r73aR
TJDvCobrqr5oET0gTRETq/0ZdBm/r4yLcf5oCWNLzFBY7b6y3nC/E6f/3dg0LtkF9zzRcyWvJgvU
mwIsLzpbPndNqZ6LIXw1U4JGDpnh82Iu94v1UjIdyf0ksuNnpkWP8VjGZ2v5REnBrhoNv6iSrR+S
7AB//N6ysfxJ++S176rlifz9K9O2+pUT3BaODGlgw5h2dbmMJFLdRxnK7lzhQWJaGX/ASMyvpt3k
V4Gl4C7FJYQC+C3Od69Qv8UwkDxpHZ1PLtfQoKNyTppNTzWc+siiteIqUlcnMcCWoxA3IK9ob0EH
Tk95nxqbRfM55ZC9XjQSh9YIcXtgf9dhrQSUA9x9xGNJc1VzVCirj7ii08d/fwL+P3EpL5rg39+L
jXHEcgb9pEwGBIG4wgFA1+PJ0gx/Ygn4momqMQM23h2jfyWuLAl1w+XRhykCYhJqhzpasRtSpGC3
LqUy2aC2zipviJLg2Qh6bMM7aSx7r+JSMa2ioKty62/IRhjkJHSIYsXw5FiRb2LmOmq8udRE2eqM
DXRdu2VLl+wSpDk1zG49URHc5IgUlAqVRvXgxK14mPrloApM5KzzP2anHdrerIMuVJQhj7gNV8ns
GJQCnNcwFAERWPHw78OqrwIhIDY9galdowMmyHMysGPGONTBvswx+tiukk+vMzCeB55rmeECRbDH
7VsznxXRCuAuJWp+RCko9tm3kWTM0p35ygBaBiViAgNbn+lwmnUCln4OcC3tGdwYDlARhcci1uId
Gg0RITzIRxJulX9fyHia/dYirbNa/d1vKpcT2AZYrlE/7GpaSTdcA+3Hyh14f6LB2Ue62MB6ofc+
pa1ESxcqBfNuq3da0OhutQ8RXH0jOrEQcPlRdupzaSqvdjTAxC+/5ySmwwG33abQ4EDZidY/Nfwv
Nnk7blNndh9GkkJ8rwmZoHWkl68ncDbbh1nPli1AjxBuEoh8w76bhUsgl3LES2DTkVESEtkjCfrU
r8J9p6skiL9Gh58UGo6JVuWauyZv0DbGuaPp4UbbjvHihG3PXYMTZG7S/W4tlX6qTJvGRJ18LOzg
XcEFNkN923AXTB5z6MxbkzHuQIPib9Px8MJdZBtBmZkWFvuCGnKteTcIJxArKyF40iZIGWJoHlF3
aShpyj1GLPsk8YkeBWtd3wz95d+HoZb9JeQuclbuT4Gt+Qxjxes7LuLOeuce5dPfSk60Egx2/D2J
Bm266u5JgNizi4yeP9IYhxFzyig7ec6NIvfbIpfEY0eqxzAwziT09+zAahdiKLjNyHvYkoh8cGHD
OZzsFuEUjxn1J08Fr4HWpitAHFXsZIGGlBRaTsCx43kWmFXKPKHwR9POYC2jC2E6DBgu+C/LpAKQ
5dPvFSY7VZgUZllw5Kv5vsfOSjuG5FG8OQa2zGpWXMYeJnrRNd8WxrRtEkcY2Y3wJ2VKccnT5II+
j7FzNO58L8LEPSnjsphZ3ZGl2PpcUomSgDr3kAAv61ciFjrhp9I8U7XCUhelG72UA0zkmso3941x
jPZYLTrngaG7Kc04DTVfAC4Me2tB5KESjbtoNECP7FYXq9osTs3U7bBDnDTTyF/DJF1O0arR3DM0
2QlP21uVKesYZ90RelZ7ojhO4yJHgDkbsR88jUabY9A02JNHix1u8tx2at+SKj/0EG+k/TtL0mEX
p6oLspouANaGT2K243bS9W9njf/gx3zglwuZ3Y0Ew2JvyLskyDSiQkuD8QtEyNYp8shP6MnaDIM8
ZHA3QewvyY3ATnJroXIQAzQ3c0IX3bj8UimVgo6cil1MSSJrVUecgRCSwIL+bsQ2oI3c3ZVZpB9a
ZR2oB1HfwsDG3yiNbMWC7gmWCxZcGPZYghv1JNXNrqevvF+aa1Rh42JPLg35nmCuHqJhJgDTJodY
e19KO0OciQ8h4HXkx8lf4U13pI59WFK8XVR9TRCYPMutYRjAzrmjWnE0O2jDeMFbry7FH1Mzhg0V
wO9Zbe1TfGhbatr2HH0pfu2nwJJrdrSg75mz9Uyx8vTR2b9pkYcUGpE0xxJFx0bYkZfpsLuY/fi5
rNYXGwr++o50RdfOviSOwvsxYQrUbVZ8t2Vp7j5rd3IABczv/dy3+yScObctAK9XuetYyTexlRBP
6EgsVKAJIghx27qgWH75Y5PD3/z7rMXdfxCJ6IczLKVh9YjAbr6kJDYLgUJnEuegTY8PBL2XoDen
13lW8pEWxh8D99MuxxFwdiu860XyUhF8PgN3b3zZakuwgpChvLTCjm+RByna/mmBb7tFPaOOmlRF
0EwT2wrZMZjK83Blb38dx6TYIdQ8dvmoaPKeNt1MNwPp65lw0TNzA+OBY0u0bVJsld2oNE/F7ngk
jqkfS6Sl7bpQddPNX53xi0JNPMRjRT0FGQoJiMvvbWU8h4ieBz3Ln+qY73TuOSO3GIcpZE60QFJa
KO4HP9HcuyDcvtyxKQAaYziSm/R1QaX3teguOjmxeylgy6pmPtpEQyD7aEfmvy/5Cv6kgQ/ttaiR
F5ov36pI56lr8PNjqG1PqU1Es8bBw3B0DEyzDS+5m744yHKs0K5+xDQ9uvOfcSYFU7jK2JaNSVek
yNURx+Udyl8SYqeBmTyYsaXvelu2XEpArZz1kpnZ2nIWx+MKO45Acj/brzq+fjWTeZzIbPdT/1LR
JLhx1lo7Ys9nYNcnsSe7CJkuIb8+Q8maHS3i8GXTs8J0249sZoRU5up0sN8WdDB0tfpUlCGj6pK2
8RzP9lWPJ/gU03yQi3nJyojCZo36vJmLzq4A+fMgc1072OEfaCFX5ZjzS9TuOrAs+6KmW3nokUhb
GRV7N5HP6f1yEJEcvmU5Hlw0nHv6BVq8BgpqV1Ta6rUJ8zbTparalYa50dylu30QyXT93BnpS1t1
82IvGSO67mPCPnJZ2+KzShUOQ4mHFWH7gWEQQK2qo22a767TS/21TZkkpLGnh2K4SVCWXgWhggOV
Fij6vLdpGjssGvZ9aL3wIIFaQaNbuvPgcEjiQDxeIOLAhaRPGOIMa2lq0Y+qmyCZ7Uqj22vmC7AB
nyyMjR44pjlTStY2Xp4H3Lx+Qrs8sBPBz9ggINaWqbrA5juEw4zKBHL02YjdQ1qAiqhG+ZazD/hh
tWSnMHY8WcvkKWrouO0t1Z0QFtpNyvsSGJq2HFtKzngJuU3ibKCjWpDYGga1vDSj/RrDtgUylPYU
PdDdi1VsogLRzU6lmr5oR8kw9iZ0KzSTJOJ39yKSjvIiN+8x28p5t5KgPhUTKeae8dgO7YCSon4y
dswNz4U2CJINQ7+jcZagjEYtOjVkYFPuT4lOxQdOPKBIWTCt+Uuzlvh+1TP1t49CZdNzKRpuue0S
bhjat4cVIOsOFDI5/pKnpG01HyTfV+oWHYiQhYr2xCrZxykpYk16yJJ29HItJp0PkWMJaRPCvAFs
JjP+qNb46KeI3pLFKt9TA9Mz5zx3qcejiwcpUnVHhqUrfHuYLss4Z0HfJU9Dmc/kt8VLh6/wqBXF
ZbGGv83AQLC8N+8JHlImd8kZFjoUQDFscKfbh8TmFphV4JTyEjNwtCNfR99DSKEC7W4cQXhqx2lA
Jhyb4+ieDC2nD6h1frdOd7O7modf/133eDb0YjyGoz4HLIsHUtGS1maemNkW8X6orNfBqXrP4AgJ
JRbHQF9Yv60q53gCnccLuebiE1w3ZUyTQkk70lGryAZQOkjtzKbb66N8iKafKqVW0TVI6kCDh2+N
MVu8Nhx4d3nkPGpyxoBoxPvWFOqULM809KxM502EHVm/TjG0n7wXv3pH4cwMV/hWA6Rrw0jhoXaY
MC3zOib6Hmt+sVlK98no+mFvj/TKrOa+k0NJ2QglblmlOycmK7QPOsl4A0lHKXNW+oloYLURqJrI
nx0iw8gBSi3zWVn2jHfZQDVIXxP9fiY3huJuZdyqaTBJdk/YNV3y8s2I8Y4T9hF8Y44awp26pvkU
6puqcea7i7NsF9vaQ8t5c8fRDEpy7y1LULNSB9lTlpXl1a0gqgy+xqCFkVdKGvVOJNFv2ve+pqXR
fV1yaLNsSoKsVffC8rFRDXoF/rRHSdm2ZbSUuwNN2girAndQ9kQ7F2M8Y32gJ8R8xlhrX0yHho9K
OJMv9UQ7ZNxc6qZRnkVsksWM/RXEuIEBgrtIiNRISL5FAhFW7JdVbd5o9wJT3+IfH8aaTqxIJwTC
9UGDYsUYnBqiTLPMHf3vpARnVzsbFXPhmaOxah3KF4H4naCRcaJiTMl/OpwTa9EDDEo5gSpSK0ZX
0NVia4JwJueGxs18PC5YO51xDXpVHySmFD8zZryXoObAC0f3S3u5c2Gr62OpbiPGkVXoSJXR8tPZ
Q7OfFGBLuDjERfN42OULrukwiePH1GFbRpbcNNpqX0NXIgmVLLlOX7an5B9YlSETSAKFUIjHsvgK
I4vyLUGYdV3Ute4YEGbqnGqD8Vzd7TzKHHhFsQL4fRwRua7MLMDO+icts+Fo8ON6jp35EdGuvsZI
Oi8CekMdLa/0lQD77SOYG0QvvAyBywOTTMp5cK/G5Ki9QkrB+Z28EGfX9TD+MzJ3IldXyltMk0Ng
16u3qCz1eTnmx/J9zq31hhMIzP227yvnVg/23xkl4+DEmt8XpDIMxZW8LvrM74knB0s5GocGM7he
ZikzMyTEnCniQVPpvXWIlpwce3uVi1ttEDxhQ+zu5DU6vbJlvkB+nfYuqEymGOmH1gmIefDNdiw0
XZU9rTjuOaxUpCBI3ehW7BXsn8Eaj9f5TsTTQd4SU2Q2RU5yDAAjOlvcyeFWzD/cHXd6Vv6upnF5
MDnqRTYVeOSiJt9eDILlSROgpRFzx3WEo4jfLgx9jyPcYx3Pxxm3LqkXi+Yf7VUu4gmDrgYrhNFa
t4lrYw9p655nIZWRKuMzLhsEOzPdc+l96m3N2JiTZHHFjkADcf/S8JAP8Hc2bWLOW5z6NzVU4GRZ
DPo5yzYag6hNqXTpR2ZyUlicp9kcN1Wb7tjXe96o8aYXtC5aSzlwtrDqS0a/A3BFilCHAv1DMXpn
VHYeyZdvpzfpWsNBDxO0GApxMdKHYHemAxiGrzbNmiBfm2ChMQinCianFVLxprUdMoUFo8wk/OIR
2UccS1h4011rTIImHUkfWERQUJX3ujfYO7K14tMwO/0hWd3dzCh4H9WkhtpuCO7x7zlC+007hxyj
DpdKT8QjFhEQF/HWkTHo5dj+mGr2VQRlUl1FSPq8eTVc/Y5AqblfTthsK6O/b6t7wuDZFp/AWz09
QBEtgtCy/w519F5RUsTTqhCJD0nNhS3PDc3vKtdi5uBi+TZp356p2AWoHcrRprDNYIFYTSYQGQQN
1Iz4brsvdPnbzAe1j4k5CUgpHrTGYHFay9eUiLdAfSi4Kvk3GRevxGlzIK+R/jQJ87Boj9JU897B
6TVU6a9uJAXWmNZnVRQtPR35wsBzIfRnx2JbNNRWJGlnbk2DgPEcfYdO2AcNrFlfY564GevwF0F1
bCk9/eNVZ2JHdpOTWWjNzoyql2y0cDkN0w853MYHlIsFIXEe6Df5ocfznq4PqdCQPxR9yP4pYz8l
fo/6Zrh/+kg80zyP3Jg5vxZ6tVDqYNuyFlK0aV8rohjtIOCP2XBnO9F7outS3jGuOt1En5fIJ76q
3Obyhd5WthdAax4GaWCUGFY54hB+Rk0fUdMZFS0VUin6WPeGG0B4FZkpOhuNIAJGtJswNHAwmk7w
7519NvV4805hbUOzufe6CeTUHgJ0MCvUt7xcSU2SPbZRzeNmDGyeMvadr8kkDmwNhIo6WvlWuzYI
B7tPQ+38xa5g+G0KWoMj/VbLheW7L23SlkduJNBOG0933csUTeACVLBIi8F2l1+qxDZ3MKr+IN0d
IJe3PBnqj0GoBe8SodW+7nbJJCcConxIGTpFyVujE/NoeHH3kYbqVQFISpMvrE2viwBKTOngozY2
BaknCSB2lN/8/i/deknAaPlRKtBNmf1bfbt6YWj/4tb7NnDh7SyetGruMbkNlWKv4sDR8UIUD0bP
UzHa2eDNrttuO1Lgk0ZQJ6yAJkm6Fjdpi16/igH8ZmttIJrQnTvzPhjmr653C49wexgBrwa/C3AJ
7N+Wg/F+6HmAwhTBUszk5C2JM8LMZlBDur2luZ7vzVpRKYAogIp1X7PG+OtCNXftcM80jcNFU7PF
SOXLQewqM5wYd2BS00gnlaIc92P+PKZ4laeCmEeaDLRt390HEXFzbzGhw3cuuSMV6HpdBfqCk28y
cWhVlMrxJeRbeIZwFMYs89oCJXOe8Ccgzm9GM11wIKCRxMW4v4P1LNkpD6qVtqqGxENRkqyhxj6i
/hyIHkQdZzcpwcG651tfeRJ6ZpB1ZT+tGhe6cODxnPqB+236nEPehxD3YyB3Yh0LN0M/eVLev5wK
13Z5LYvxuZuMv4VKf9wCn05vwZ2ZmnCTqP5buTQOj7F9N78BVNXkJ0fl6OQAIdkYa7Ud2ztRxeG7
SEkPZov2Si5ZH8IfgD6/FEOM3tV/9IQg5oLVZ1sVHEYkg9gtDxi7cY6lJWQKiXOLcJjWw4isHp0V
WGabNbc1HBMycslRgBMUKb+iOZ6vpYEyOmY9n8jQ3kbLfXHn5iJrfgRR7R6SAnlzSe8UuCj6ZHzy
DIVxP65jhmkpW72qE2qfixQf0zxixEEHJCNOhJZPDw/+xtWZO+6y/JZtS+LcfY+n+1dZJy/Wkjib
OFm2ibJPc9QK5Ltmo2b5SOubQx4GD57CfhNRNjfyA5Y9txQA+68Mczp/hILCwWLwONFhnZp3fc4R
Z6wbECetG9jOg6G5L4y993MOyHT2mqUDUIiGlmjAg6U7d547La+ZljzhvHlotO4jFoJaiXw8Rx23
abBCNNFI81kbRb1vK9QgXGx+/M/tE7XnkTzCJdZr0oQcKpy2uSgIIVqnXbBk4Cifsa7Up3ThnVbO
8g4Rr/TStGBrTCKxyXtXXCy72/XklJ+sQ446cnLHaD0l0RjtKEb+UwMeeuSV/y2kjsBhyZ8SR0lY
uhLiZj6RQTZy4OeKu40DVqQFbdzPAxWeha1+xfVPKSgD0OoarzyghUHF7cG28/HY6uqHwc47rD2o
QXNZv+cTS55LK25ScFisU6m8hJMCcbZQOw2D+1LXnOeISMDwoqXdw9rOEUx0EUwCLvVrQ6+G5P5u
MgjIBsj5dBI7e41OH6Fzq4fX1nLuhglKULZWBglSBUgioXrUCS9mEjs+wzSYgmrgqIPsFoupvbSD
QyUq+nj+M4qGm3YkrcslBQvjN0sjL3kb1l6nhj/8HOorBoR+2xdqPaGyTdu6pyzeqerJQxlBSunw
pXsxQVqfgYh7sDnmd939caNgs8sBNNtmm1BYSGMC4VhCevzIthmh5D7q/lgk07XS+JoEenK/ekYF
wCkPL/rfbqF9utSudgbCmBTgB0bE4xxihuLg48y+AKgC8KT8dPPBb5tq2ThGAT+CLD1+d9iQnTjG
lfk9rPGAqvXLmXFxcw5mPbS9ajIe+hXp1Zz0b3oXCLDh796YMzSa5JJo1qvWMhFv6S3bkPJkhRnD
M9Tlv+BUL7rLFK2nk2sYGHFPZkuydmg2zJ/ZnrojMJ34FAnrjcXBZM7M2MotLxjZrd3C2ZwcNCzt
eIiOltD/uibh7+avnKn5dcLi/lVeBK9Ppi7ISO/0zwcyTz1JMwhngtJPRQpl237Oq5AubqXf9feM
piyHPapDC5QMiLTFd8bb8OW6DMpWYXI+dWu+dzzge2xnF7wveNvqGPKIg6PJxpCNUV97IZJI3L2e
nlvdiY6D0XxwKY8vMfGJQyLqczzRjDpxsj/gdzCe9L7Zp6tKP/OJ7hPz72IjgOWxFDeHsod9oi3W
bkhh5dpsOZs4V9a5c7HdZUwVfZ0/tHU9PuOIW09pN986xMEzwZZfgjqADbhR6Q3cPWg9b9PzPBYL
tViWHZiKAP49iORhOWVm1zSQA0g5i0omgSWqzp8Y7QE3rNcXI5SfEmPBCQsAxKb7eavqcmJ6KGJY
0DCoyUS74KDXgG6MPF/AXFfjBMbNgF2w7uyysvdhWsdPGqoJuMg64G1jn3cFgEI9DZ9l+0nuXtx6
EAhb1ck3YZbTKW36KkhS10YU0qyjAMs3mAtm06RHbc5bBe6pWygoucv29KAcSaLua2PaFxhuP/MQ
ao1jQdczFjAL01zIrePg5HdlyWpeuMOuUSV+m3DmZjP8oY3TfIgW29Pv7y+KClMNbn4M1BBPMXuK
IO5FvWkJBh7cxhy3NdGjQCAgUb27jgc6RQ1P0BkwVndRO8/VDkvypS+gkC0kolO36h8nm9Fyxx7r
VyK8lRB04L/NkmERJ5Dc+FB41/05I6tMTPismEOB+NPOyB6gGnMDJdSh7Z2EddS8Ft3HypvqoFDX
zKEfSj37DjNEXqV4RQv3INO8/aztkLZR1+y4ncXTS5ljvBlMH4jLa6mr36SyFm5P6ZuxhJDIzGHd
oskrj1po2E8hFh0HD/61jJb1qUfBJplrwSVYl3iLJXsMKDayA2clnl6XKnpIpXsq07rfr1PaYNlt
EsRTY9lw7JpepuiOO5l+ND2CwgorbiNm6UKTA2DAdLH1k57jG7FZSgPMkM215nwPFg8tubfZTTDR
w0vAFkGVASNvWpbhhEUvbFj1E4hTbx3n6GVeg6l3f7Q4zwPKCS1oXTCo1tZgKEILvNcUUnvHPXXt
hlLtZcK006wMvNJLt8ubdvEixp1I/vbOsq0iQI1uNlW4LNx2qUPWNU7VqdvcygrKH3YstJi++Myi
Ep9ARwcR8OomT8NDNmBo7po132OAfyykG11gGDMvByFNMobWnQ48pUaHNmdz5XUExJ4MvXlYeBwD
i4He1tCRuZa4GoKEjMixlurUJXFzTFklNzrM58OdyXFPszfgBmikDdXBHbTnapkEdEEAIvdeo2S0
OmY7MgtKIXESZN2bPZNPIexcXV1A4rqwq7e2fEIgftCtOmdMdMYDt34lKXNxNxwOdW8kPoXLaNgk
hf1QFhonluQ9tVb0cewzzJAZ7vAeB1MxL8/CSjkDR5jhNIuYtYIsljKQux/eW5CHcl8hQ7pDRt2O
do+t86/Xm+i+11jgUs6ZVZgbCEzy2cr0l0i5426qPp0BqoN9HyXLC5VPB1fHY8Z8s9jTHgxEzWU8
mt/H+j1QQTOOP8YlD69Ncr94VQbpjy4NMItzXWyMaKfoW9j20TLQY2fxcyVgoLpk3moaN9mMnw9U
hIqid5Hmh9gWXPtoBADqZ52nPPXNOGu2do2OEoNs3NgRF15Lf59L2z6D9eR5kY3cizo/kRzKyd7h
8B2aJbv2WuMtEqIdb5e5bQssEGrArtAby6GHbrBP+nh86EL5mgzmLUsAKpVr+ze7L/5Oo73r5gSe
dyloQch+8lkvvEa3TkzU9DstDkU+rYfTvw/xmtwqyc7SYVNgN8fR+BFOYwTiuIuQd8MDh/PoCST2
H7Kjez0p419xU7yPRYILmqafGdH4TMvsp9224Ue/oP3JSACQYXR57wkKYlC8WzYxa2tTJc2w131B
hK6pMFnr3bByiFQtV+1kqNsHh8vfFYz+SaRMJ+pyuialA1vBqp9y67MeaceZCIWiQOp05cTIObVB
nIDN+XHElW0Zk3Zo9OZKjxtBJx0n0dilXutMtJxQbjYUbZA5jIPJy4WUK/Sx5856Gmg9T5KN0QYt
Dhw7pQtwsNfnzLbMVxtXm0UWxVkb/drk+SvdrOtxNbqXxpq7Xd2PHT65d4d51TZfeIIkctmlqDkX
47B03gt2Ks8kPgUVdng04rDf2t9t06xwyWG5wGV8cy0WESZ45oaTc3dyUutBtRXxGeA8kZ5nVwnx
6PrvT2Vp6A9GwVBAZQ+MsQGU0u7mgzoIMLbZW9Cp/XGJpoL6qJA6o3yYdrY2wBuIl9WLW6en88Cg
DWeCKksZGRPJYlyfzJM5OdAEs/j13wfY0XESz9CoJ/MyrB9aHa+/sEQ2+3wGLj0IR23wfLk+UU37
yRgN4TeCkcm/vzSLdDhbYfzDuIayjtn4HKHbefTD4ResYMyZVlZuDau9CbwQW1GwYjvwNoMVgi2q
ZXlL4vUlp3XiZkNMi0I1v+Bwxe0uipHSp6641n31V4S7gg36XE0DvGn9jmviK6aszDzGoV3s/6x3
6rVFQc1lTczPMf1f7J3JjuRKeqVfReg9b3M0koLUC5/n8HCPISM2REyXM2mkcX56fUyVVFWC0Ggt
eiFAm0Bl3srJw9342/nP+U7ZbzHosG+ga4ij9OSaKjrHIMJXgxtfcVwRGGxhgpLCW4a60z34FVwT
j28fCJXu1tILQTBG7IzFyrf0aMMfjjOJsNpKSFqgigiXh+vVwRI/0Xhq2ScT6Klq2NR0Cdl8HJdB
ZnQHHKTBA21RlI2xveju+OHVKQJBtHDLoDl1SQq1QdafpUBcrzOhgXFt4CW6BwtI3tbXkgAE2GTd
irHfS73+DEL93c6JhZUTe2UjotCGw5bMQi83iXBdTHKFu40auFBsPcBIUbEnm4aERF6fSo/2jpgL
K/obiO7MJHmJSJlU+gswUWoACW+De0AIMmqck2loGzgXh1WkGezykQE6NRENbFCvoly9kzhiu4v1
dplWGjOA6NxjjjlqLzJrr8WSFpvGwWKb2J9TpMyz0tpx8ZouJygGgNRkc2x7QPUeVs6IqzaKvOUq
unZ6COM8z+Ac/s6yjHFy5OZ/VByPJ9XooG8lp3Vn1KgH/iuAwewECW6pprE9To+ulS/NeigvAiwa
eRfwuU3g4EPMjOE6msaXVXjD3lI8NPCZnDTRXOORrXnqsfrHlcnWimUYjdG58RBhkNUbcS8DtwQ+
3I5r2eqvYSDGvSvwEc6Dyqh3fLGxGymSb7krGqQmED3AWBNotX6xCptyT4wDdr6l9A3Li5Zm4dxY
GtIN90poNN4FwFBqRytW0kH30eyMU6XN9w1arfTc8m56IT7GEi7PwGXI7J30bL95fVdviYeQKuRq
fmr+/QuZrWKNDmHB3nojK2LeUAKKA0cq+da5rCEEZsN+4RCb5qtsLxb9KeuwrsN9zy9RdrFOx4BG
HCU2GMRcMkWU8CB0bUU3Drsio503Epmzr+c3zZwBeqnD4ReWwz3gSmJMvktwju8fDCDcHIGTbeqc
k5k6uZO06CmSLVGfPlVrxaLpGFU2o0s24s8AbUFtFxPtoAzvUrcQ5DoSsCvmeHvLPtFahl1Ozxtd
fk2olbzbYnvBfsa99WXP+DWVPC2L+MdRAXrH2B3L2YLRtdp86VEIGnVH6E4fW8RgFimHWutYB8QY
tJdjP1EBM7+X3BnUP5JUYU8yQVD1uWczUlGnkHTjVxjN7VA2Jqyaj8bh9w9//y/HHN5aBeDwrz9V
duEPgUFsUbnoD7FVX0X3FmJ82k92T5lhWe+U1iE3TP3GmkqWr4GK1yIk8BaVHV1hhvvolO4mUEnx
kEU0XUMAyO8tVaNmTiOiiOke1GHNJdIAbYVSkeknytslM2b9DMM62BEjsJdBR5agdn+5kJMovMRY
F3QJTOH+kuOVW+gme3VsYGwxMo1TLUHIjSi+pNzkKQPZyFlcZ3sQrp9YIyqsyoZ80HiHS32u++sx
e9RBzDs5AKoZ6zRhuKNnbvXBwYXlm8F+MI1gXajQWlGSXd6SKJW3rq7+dMPwNTG0ZiOcIWdAjN2r
Jb96a44UKMYPzgyGfxXjopUvFu0UmInimO+HHBYNU0yNt1QT54lZ79gkIb1JneOv2FI/eKrXr1qe
gRVkoXEaFRpyABLZJ5lh82zaIA3T7tDGX6bDhFRN1i/gFlu7DaczWu+G+CHwQNJiv3+Pyq32Pk8Z
LrMTjD5VOusUp8ejFxN51KEXrpp5ckvyKljptXH2miF7bXMCVV1OTyhcQTa71tIscs7bQDiXzuGI
beS0ZFG37vEU41ab6kM1anKPX2EfBrCTWgzDNyCBT7x83RL3p31sy8zjBMLpG06vupPnFG9RDJkH
MLN8TXIE6MW9coazy716qSQ9j1PTFS9EwyAcufHSNmeqV6PrqI6myawUhdeObT2nyBBASay/kVmc
dePjQw8NDtg2NPKLVlCca9LcPFRAvco+u3uu1NaJ5+8HL8oes8g0njHkHYgRkvzsM5cX+a2rxoka
x/wryakeZZZJ175qXqjH+aDNzVoy3x1H0TUr2gbGG3pGs46KH71rh1XnpeEO6DQmlHEabgZycoxA
CQ8RiwMefQ74QfBQCK7N4H9CiY8f/eor7vCvtDymNlWlPdbje6R0WhhDQaDZp58GZ7VbswAOek9b
+qbfvSKdOStWmNU6CdqP8apV2Bh77NY9m+I938VsUTre+yBYxSK+Ll2XyjXhm7/w0lAKca+oEgKa
2ZIEV5jZxz44yc7ASMCfb+tNfK1TLiVazSdLw8k05BWAQSkUrqe4WnTadOmVnNhda+/S0mO8FxK9
twq1q+MRTzQMqZ0rI0t5NsVQXfGOrxyRB48JFwjoxQbDWRF3GzKl8mrjgcghW/Pg4jtbtbzXCqaP
3Tg4EfEY9VSTOH0EBoGtih4RrNu1WMZF8cFtZocEW1BQPK10UY2XkL3BoLftA67VfJOnIGgtLY1u
7hSHa0JXdO+x8Wzt6RXZmv07ABQsQwEVlg09ao5XGcvIoJSQGCXaGts3b8RPkEi6wVPlRwvfS11u
Ua6gmVPb6Q4umbaub1Hoe9vOfLNTeg/0yXNeRss+Nz5c74TNxEPPAwgA37CrwLTue4+xt8T5mk89
3YK6+2cGD2bur5h2pl31267oEuobNFp5qU1KTNWi8GvR0hq5YI3h1Owdx73EUQ+hlS3dOfKc5GyX
BS9ExQnaQrqMYKocTCu4QybGgR6N5dLTiInBAXyrRjO8TZYdb2vJu/n3D71xtLYh89iSEAHbB17t
BdZP2Hm2599abwvRxH6wV7qUMVmTW+16+fH3D1zUqJNLKpxMM7qEM0P7RhsaSzJOkGAG1tQ4M3DW
IzDbKyNguuZZgX6aG1y3zQiPOvUuq8wkno4sDc2m9WAxasO5m79EDrzZEDY5lwKkKNypW7M1WdtM
e+Imxk05bnvP5AtP6HE5Jb275SGVPhksyvdxGNOpIkx5Eo39p2RXc8/Z8ALVvvda6N1wqCoN34Jl
9zyE8qq6RwkEFdEXtwSO/cnq5AdJ2P6GfNXQMkdknwXvMCzG3kROEc4J7l4AAQ5DrZ/LryRpKxoH
IdFb05rYLrfk2RRV9v6PSw/EMglratJYvlOzexsNwzi2fM/XxuAf9Z7ljRySbEV1Q7Mwh+quUUs6
aXW8UVL8aXg1Olz+EVmQOxUp2o3tyl1DWpHpoDD3+EHLLHG5P+O1HwWsvCRPJqLJBkAxzZi4Bvn5
TouI6A3WfT7S3tF+l1XfCMDcuJVcmZO1mMY3u4SUxi9QWtw8ySDq1rFXwtZpEx6rWuveugivVO2k
R3LeyVT7B6tC1jP9UF/LSrLocyqGPaIT60JY+rLu9XAzBq2H3Y3qmUJWJ6Dc+dqqh3Q7+TDcJRkT
yEnyplnesRtbUhEZDyWi5hPXKIcSj0R7DSxvtgQr9sgo0IsoZZsKDcf7lXDpW446BxgvFlfqEqUJ
PwIXig8La9ErDYk0VEzveOnLF11nE+m1w9arc+9a63xsNXp8tvbY2c9+NlwHSOVLrffQpxzgh45t
rrjD57fU+9IK1797VlhA++6H4+8f5hP9Nl2KjRHsBAVP82WQaUPea7GZeL4ShwgL3PnWU91xAatD
1o+RiM5VXPtPaS/ag8EykmfycNYmnO+RJK2TQX7HgU2Xo2DfhWNMK67DugYV9N10TI1VEjsnOHif
I0S5JVmSg1Faxq1HpZJZc62VHz4Hikdz4y1xKViHLgXz1tbU1DhTok5V17oXrNxUM8Wed22QGUm+
y43bFOruzWjGLNTmOqlwH7Kj28AGZN09F4drGSunJgU+7WW2/EVfDnwnX9U8RKZPJP8QGWvcza0l
ngK/l9lcaDKXv1M7zt1p2yp2gaVyqrsAre4So8xCdvjHUoOQy2yRREty8HxO1c4c8HWZVmYQ9UZP
bGVvk0lx7JNq9WzXt+5V5I1CgPEmGAbu16DIYZiBezTWjhzqi+pbit7E+Ct3s3ELrqnDTEH7lJsz
6ETuOXOM5zJ04n1JG886QVOqKzaQFmpXO+nGI9We8CZ7K9njVpxYquElhzxH1wgtqv34oSLXXJo5
OOrC4yKs9zmOoMiiQ3HK7lPHLSd2q6eGTb3NsbGNKq7Zyo4x5uvq5mg1uPMRp42V3BsYSY3AX1o2
Zbovez7xQVLnK7crMBiFbPFKz+o2aesREa2Es8mCYBt47UNWlnQcxtYtrrhjMBV9OlXDssMPqSpS
2ZsJ21dBTD9iltfIgMFoHdM/cyOpz25XTutG5kSDg7Q5ViGlGdm8rpsSoqThsxXm7qYI9JtORTUG
5OwZDxYeQty42FLLnZZUwZOXtVs1QmYI8uwH3tiIT7PZpTm9vzqDyiIZ5jVFGsdYgjvIWQUhTxtP
EytTmtk7tYrI1C6JNLe85OY6GLNpFdO6chrePUMbOAo0mJotPP5Gkw+FDV2f97i+EFW38EORbdKi
f7Z4YR+y0Uj2VFi+ywDGoy4adnBxsqIJ9VdQeDMlQlHdyN2DewULEozFkFosbdWmGt/yifiSA40x
8u1npVnknVW0Z39HkVTGkDBZfXtirF+ZXVe+Bz3f0pxr1lTl4Y47RSxoWS6ECR+xVouWxNe5B3a1
aEgrbEgAkK6TJVARVx2wd3xgiMoZzeKaPY34iHO9ODcdH15GpB3DpbcM/SD59Diok5wuxKy2qajH
ZLoaC9NfjiRtXrIIxgVxDv19MOjsAOS5MBSTGt0qzY7I26+gvZZmO1FJlP9ZZjFvQcTdLWZYLPSO
f03aHGE/wXrntQUwI8dbk5nd6Eonh0Dfr5bqYt/EWIgLFi9XD4kvKTRv16aorF2abz13uAkWQgua
gZ55GLOqhGUWdy1QiaLRltmAht4NrQ77tR93Jr0HJMGxFohpF/Y9SdysY/M3+XIVECLeGNMIWzka
dvRSpEsZOi9OW590g0ewXmc3apDY2vSduRAdn1Pqp6+idiA9E0/JR0wmuMXfhsaoVl0y86OLxF8O
z7adl9sM4tCinFVcEkYHrufmydW8iXwDn/Mw1pxdIIOlM9PfGXEPpia9XdGI6USqFw5rwGfUd7Xx
2MdyOg6qCDGoFadJONoGBfklc8NbFsKCF92fbROZr4Xj4peCmS2MYVYR4JQrK6X40R+7Desp/mQ3
vYgY85erW8NB4G4nDP1ugnJ9c7S5e1gX4dnE/LrQYI4tiyQhtFGATBFc0h4tVkHcsodkkZWR3IUE
wTdFDpdKjK1cglWdltyAG1Cf50DScZ8MTz4ukV0JwoezC3GSZhWfZDwrRY/7FI7Hrdnc6z7prj7U
MhSN/mpajXHJxvSaVCZ0w97PnxgpN3kFoMppE3fh2BE23FzVe1vm52SKc3oY8o8iGZ7p5UDpKrr+
BLN3osPE4nHlkkRriFxSbLrg2VNABpwlZXD1XAqoaldeGKxHS91HSUVMNKLXsiag84DWb5slotno
5yCrP5rOegkHO1+1bE97dQJZbRvyM4mpJ6O6tlzocNAODpmMpzSea6XwiMPOLTfQe7uLbYj2Ijpj
Q40caLVdkKEoG3qHqmPgqyVw1V+DrKHWoTCItD/CVHePDBYwsXhW4onGlWZ601MSOd6twtBo2Sk+
/lA+VPM1kFTpG/Yrl6OZOSwf8WLHfRGebAvLlgpzucoryaHmqnrjp1CI4+j1999LRFZIbbGO0TlU
CgSvgKE/mTvs0GIbxFz7QKjgo9UIqQOMc4IVFIJ46YdNeOhDyaTjDM9D459q3byZDc63VJIXKdUv
McfVJWF+fP36N62kLg97ATp3qJp9YLfHQhrGFtyvseupkTE73944dnuFcZOcf38hoh6shtZVd/NY
VkbNkyKASFdT8GwUQfNYjqa2Iq9Dz3BMlgZ4WrT3a6gNU2efAULxDjAs7ZJ6xZfeyfGou/k98buM
rE1+cO253wddk14q/pQ0LvHADsWiazzznPtZijcrPpFXMR4Eb6TzaPl3HSwySYJDzj/eRZnLg9I7
aPVgPnZMeWbm8/d2PbxU2OMphqYTJTMmNuq01bPQI7rSd2wwsREugwGydG87apX2hVg5oJc2kwe7
2aD0whDCW6lUbqXon8Vka2wpWQo5bI3PhN43KmTSr+RdG2LaabCIP0f+iZVeuS79vOJM9coz8voa
8ru5BFNQEkng40rCcd63Z1zi7HqlCtyPjuEdqxRTrlPhYpoa2mrw/xEmgPTU+PQamB3nAb7JoLkM
0PHeyhRQolGk12gYS9BMvnrhJxy7gK2RFb9qphuqUPMRHbqNdpAQ2VDNK5AuJfxpZKX9qFzWSKpK
jHUZjxHIwojxvg5M1gDYHqpU25g4t3ZmUzGYVMnaNqLxJIOM1trRu+aJNRxzl6DRkMyXB3ASGw7E
E+OOwRQctTvLrn9kpRDvZhtcNM6yMKnqXdfsGGdIjJTjDjCseQqrayCkvbWYcFcReAQTnNtxDrgJ
PU6PXfdqD1ly8qT/qVV1eCYcR0pVQN8BkI6tUaeoCw0+QvQa8XjncjvxFn6ssPXhf4mMnbKcFVVA
xcPvL+OIxga5rdiX8JQ2CJvMI4kHWDJzK6J7rUXlXAP2vUDTZ/FP0+t1KjH3UgyZwr2GtxEAgzsm
2fSk6RXLhaCcVrQGkEvK/Uc4QxZ7JJxpvyvGSNt99cifi14b1GMy5HyBOEESsn/S3a/JyofHGUKf
Opl9kJLhxhUZYUWp7I3f1N7WaIJwS1Bn68d58lJaGp0FbNT0FGyiRnw1DShqS8spOlWiMNdd1jyN
pWYcfYkrNw2C6c3qYBU4acWzpu5vtsmnGPcr/r+148fhtykUN02okByk4CPTAZM3ZndxKXmCLkDY
fATJFNyzAIN50mzZitp7Nmdvbc1bvIx9+yVIa2fdMVcMPKaIikbyHnN45oVxmZQ2HS2y9P5ARxB5
Quui2z++7ch75CevjoWQF3VYfwAsWNnFiORnDrUjoVMCfsIMjRFQptJkBa2geCLhJngvVms/9+Sj
VsnTaAfNEVTD0nInHkZ+3i1HKs5YVCT6YipQqzh4u5WeJ+5uSosj+RV77UwwTNVkuOsgocG6Keaj
FpcQaTJGzaBp5T00gdA1n77VOJwiBoE/K1kR/JPfZlv88sSLws260Ur5CdFwWhW24JHKc6ynMCwx
pDqEfAJ3oEfB2/o/qnCf2TSUWywgMfYPXz/Gk30NqxYEReY/FElJok8Xb82oFzs3pb1B07VuoQGf
PLYCA1dSPQhzlYe+hWrpNmuHbP0mrq1oqTu4x9mGJXt3GkkJegbrmrwFdhPi1Kj7j0rQd1xnGlmn
/INGj+aELgloNShPBSE4Rc54Nfb+PdGA7itgu4T7Hq1gWGOZp5vF5BVnO87nMeIVGMMt+UfB4C7p
PrQrDx9Khvc/GPHe2Cw6VANnpSgtgg5d5OwJZNxTG5YFKYmcluNprgJKh4r4dR23KzO1u40eVo+2
1M11wnzFPzd90zONDXFQPkVowXvQcVxpw2qNPXA8w32ZUyu49uy49HYmxsZRUOGUV+riwVMm1cf1
gwTurp9epLGT84TfeNFDoLFqNEc72VqV5y9l5xwj0K6MKSEZb1jFC/aUAOkj51XF2lfA9fvYuGvP
Mg9doyMzyA7lr21BXLC9ycIgOoTKxbkD224VJma5H2FaADBH2VR8hjxd67e+QyVh1GQWx3gLAKMe
bmUiUNHt+kKgtzjxFwISB3A0oCthYC3aoZNDm+3LlzDxV2NtXkFmdqwB5+JNlm+gGCxrMY00hNfc
c6WQ716tQfxLongbg3D1Q5rBJ0p6CpsUBYL/8/8X1tj/Gyr9vxGRzNAN/Kw+TP3//X/+6Wv4x/Cn
XH00H//wUzRxM14+8p9//l9kF2Rbf/wtkuyvv+xfqWS++YdlmcIwoLn6nm39FUvmG38Yjg6FXHj8
d7jnAMP+giUz7T+wLwqHOgEP+4Rl8p/+DUtm/oHUr9vQ0LEdeLru/VewZIAp/p5K5unCErbFbygE
ApmvG3/P4A/T1qh122h39Fjezar/1WXVJkms91gPCb5L/WnUEZ8KcW5A+ZHkhavVzbV3yaCt+kgy
D0UHLDEufXrQBH4lY4Y7Sdnn3jDQzJqeWdTu2pXMdUB9+pEb7By5wRKOAb+xjO+Q939RPaaR9YQb
rKXAC/pf3n+EN98Exe6Jrj6WapP49U+KTreoacwWfrnW1DTHrR4yc9i6ztwCkhIgoyxX6RyV5qCv
ldfgQCoYWYKP3CvepKPtFbPPenLGx8R91nNKO/TRfWFEOPqq3FhacVOiNzD0yXs35sEi1OWmNN/1
0Pqsh2A9pdo3nR4XK6uZm6ClQ791X/2+YUh0h2QVYWZvnW9HdAOKCFjBaeL5YlEXW+p04EAwA6Te
vceKaXQqT0z19RFnx7jtcFZNpKdEeA2Nd8AOkHIytwVHzBGRDNEaY+ylyRpxsD16OYV3jLS2xGjF
v86tzH3vsjmKxRDv4ipd4ZndtiQx2eJgTLchc6yyzr4lOluNwkei44onH2sDV2Lf7jzZb/LOoQmk
M8odOMXa74+BKM8Z5bwkFybqaF3FN7Uj5lAGXBAHgGmGjoBTMHBWHs6LTMMcVtX2UjJj7PsyjpfC
DecmXiCNOrs9iPykbtgpmePQrs0U6xnIBmD4wiIGbmP6ikMsAN3KF0W/jYGIsuTMWUso+LiiP8so
uUzOM04U/STK2GDNEvfs3ZA5RsksyPhDUIfEAJoe8lMQ25intH0sNGtJcE5fNtge2yrGuV/H2TKW
7k8xZXs5AphtWK1hsEJCZvVdr1yJqhIWTOcqk9k+S8bPThr2NhmbDZCsK6nuQ9DnR3gPeFVU9qAa
nFtSRjppIewPoxFCA0gxVCD/bUlrws+pzVvWEDzzWefQ9Lg0y/bVb5NLrq1Nf+5G9uJ2WwDPQEaI
SGBUL2ajvTPlUWJiKA+THRhnDNV8d2mr6TGjN2bEiorCl2lwD0YBkKnyZuNzg74f8AB2+30JBYrp
pOm3oXSp2p5gvwUuhecFGHuhfXkyQiwIsWNnEUW8hh5hYwaLwIoZS6YwkkUaYf2gjCfiN0fewFqd
bYHkPcdU8fSOd/TU9J1OgAe9ArSorle3zjF7MoMRMjTAYr6h0avb5HcbtRhZnp9IxxhogncVfnvM
lX6igqRdU+EHESrljTbClUm77E8nadHCsKPSMbB1S//dMAAy97m5rPL4bNMdbyORkUvtTuiU3RzC
bE9Umvdbpaj6SqPgs8v1Q+kKtUxqDLdkqCkRHeOSwY1NehntSMQ9xUI82Zg6qbFt9i6iA0FSoEWd
zZrJQLoNEABRZQlN08NjikxsjemH0ehDugZUk6rmdGDo7JvIWza9Dy3J204pU5sI8N9HkFe4XoXJ
Ng/kjzsGDvi76YnrLkATN9lmSTMsCGxc6G2m8HKqeebDc9n1RXNoe1kdBmrsJofiBFiFQdc+6T1X
lhgbPRU40QuNjF1Zb+tXFmst90oO0piIHkm+UdNd7KAjzk3mMKecxxF3tkvxrUp+cY5/GqEP2iDQ
hg1O8x+tuTvCu3Wj/zQNybWwQA3FpPAtn7hLkNA3aJOS1odwFZSApWrH1fZZ8AnilG1iKAVWPM9g
WchUmoloiwl1OuBsJe2lgXsVPZTF2k78Z3zAFcxJkX8xpJKT5SaZ4mgBIlTcAO/VS/jkzYYRM+JK
khRLFHO10jUuxab2ULuSnF1n8wBKaXb1sYXZRfzYaGBb9aJHK499cma2wjIa9vs6s9DDySPRYjMX
PAIArBKH1InHOzXUgVqziYonNWDDjnjQ+4pFxaUKZHymisLYQUw6A+7hCshbZ1039lKQVYXoHwSg
Yt94bMNJ9lOcDg20YFNiD9cc9TIYwfPv2cw0ipiMNpPt2IhHKov6g2q8fTGML40tnrMa+knvDzSy
ZU8Db4mLaYmnlPvwstT6owMlbhlo4VtpZs1WFF52qkdjDYXg10QdxlEGbbBsu5YJlBLg1KxO6Nfh
AXDITrPt6lHUVbSOFC3Av3cocZTupKcwJlWAQYFEHdqg/vGI8s9viks/YNXBA58veYFIBThrrpou
ZylJpbQfCesNrr8Cee0QEqjWWhU/UZT11ihxoFpj5CoNu8CuuNQNmw4dnfAKEAhdK2yKC8p3PZ7I
7BL4tpyYhxKzPAXcycZ3m5FHAfgKnwp2bTc502s06fuL1CVFg2DktxQ9Yu0ukwfCbTzVce/jGfvs
c+O71QgUaq5FlxcMnflA1LlA6gqgYGpwT0pYpJWBp91hchNZJJXRUult4MNYTaDmgs7z7rFu92uN
/u51gni2zzPWhEbNo0NeABCCzdi2jtWda2Vfx3aOsZWdWFmGfYcu5fKAJ0aR2NnRiR2iFbobLCHi
rOoITomb838yUpaSQEpoyW6u9tSpJSo0+2CJMuc4+WHOdoUMEavJxF8ZO59WXaob/IJ74IEBbIsW
99skWRS6+XXgRTlkw8nGLrZNYwWrBMgje/MoX5sy+pYFKNTCoAMGa9ta6OzQDXNF/aCzkGq4YmHQ
tk2MkK5xFT1aHZ5xABObEnMSq5X+xpLY2BAr1ljnhsOWDfI6Cto/2zx57XSbtKkHh054bE60mXzo
q4ummeqYkvmh3asiJJcyELqUuesZAhzzBEzZuIy2TcN1fTI4Vj1uT5qbpRvJjNLiUWqd6YGJdW6O
MQgdteZPw+2MOSQhzgMTP/JBbnjkVkbNIhlAwQOEEtIEZvGLKa2+VCE5UeKICworg5VnMd74hUt1
XhndLRyEywkY4tIYPZ9wW7JnT8BqTIPTRxEh1l1FTR1z2Unz36qgMCErJOPK0XmbVBU7MnjQT7wH
Nh1782XfF1cFam0vZEFlQvDZxoa5ztXoLs1zbIfRplLWq1/QDkR8czkN/C0mVIVhTrhWdrBtpiLc
arBoYe6nC32qHk2PooOwQnKsB0BgKWUgJIK9idnNoNABNqa/wnOKw9K5tbTPQw8DtJA5vGcZP7EN
N7eZszuwxp8s0HawETcxJv4tYJ6PxMZ2qZLuGTU2hgwSc47J9rkw4xMotYHVUYmOj3eIHev0MpD7
VcgGyPhwUHRm1b4wgR3g85/Ku9WneG/fOpeJo1DJq59Y4+632NkBMFraHdlzEJNbrEcUbDv+noAA
qV9861s+0yZ1AjSfA0Djky9xh2pvWs5alPWhTmOorq2sAu5k7PxMCbE9Cy1tRQPLd16LLyfGFuDW
NFKoHgICCubTYNE4bFmvaUe3pwq6cG3W93BVzWRjtpo2lvPgRYd/wTEAqMwpDmbmWGuL8p/alj/g
hRsWRZ3gecUCaTdBfvMKHmYeT01yjwtTOa/O4GAfIwBmJQkEJN/C16V8+xjxERtSlbEHD72NVVZr
Q1LcmnQIJAwAdmrVJxT5KrMoQ5EqOEEgPMxhDEzOcIfN4prVu8ZuyD8SlifLcc77loVB0f04IB0w
fd49KOKdBVneGRW71Epo/iLonJjq0emoRzbZKVZJvhsjQeb+z+BWYoH7TFs4WnJLRDERBUAXY0qs
sl3Tz0QUHzOcyBaSkrg1no1+3WoSAg+WEgTlWxlHOUqXr69kAFjAd/pszx/6NlYUalS4AGOz2Ve+
/A5wReu48xdh7+DZI6TlokBb1bQErfbqha3GyWOdkWc3BOczyIMNw8sYY98IDnk0fCdchqbgAuiS
7no6LJaSPTAb3Ycx2uqm/9zKgwPOsY6h+Vod7kgP/ZZnkHcoU/0tzZFt3E7B7su1Yuto7d2Q8bzM
0racwo8AI6jddKM1r/vPaK4NdDoMkzJaDUF4NXz2gPih1ooMCHHw4ie0zMfBUxdjAHEw8jhAsPdM
OtGTM5RGTtEJY5VTwf5oca5zOlc3Jy1xIls4OuhIVYl78Y3iOSmzL0yDTDr0Ptc0Ybk+0MSieEtM
PJMSIQ8Axw6lej0JsFVtfizBFLLW3bGF+DbAqCxKjdbrxiiWXet9/49481t/eRol+svHdz6Xi8LX
j7+av1VhUFwE/Pf/i3Lzwbb+Hy4f3+1/8sv+Vbnx9D8s2O+uZ/oODYr2DHT/S4+d+MM0eEtyOaWV
zv+t6fxFuTGsP2xf54jULV+4pueY/67ceH8AUTD5VVAKXFrwdPFfUW6M/1ie6PrIQj5f0JB0Uzf/
g3BTV5bXikEQNwzltaQXiXftji3VNWWdZTva2jZZ7OfNxSXpKCPNWQQWKYxKf84dAet7ALgpt3/z
Gv4nBZimYfLv+7sKTBQpF+EKmr9nQdYXcyfl33ROEqumdBkc4VqZ3OEHZ85a0h6LbGN8CVpLqM5y
H1VpPFaUWHQxB8XoUUJLoBK7nUa22iuC78pJPJ4UxBCC9FBNxnil3LbY2j7JtyhtD/aY5Hsv/zYS
HdqW3bgnJXEA96SQ9kVcXE3aYTc4Bp66Lnhjic+f5GA31XqNYccyxzUxqE/Lwn6Lr9VeqxlMn+y5
PEF5jKCyOh0kMAOGV6qCC6hRZgFLXEsba4JIjHfyUf7Ozvp8TYhwXDUrBG6eeuzDFnM73lkVzVtN
B8DWqeDtpul40yUOrqYH1ZKjXW3HqlPw7Edq9mLVLRHdy6XPYHZz8SOck0p78NVhNpXSH7zwOz9e
pv/C3ZksR66k2fldtEfJATgmM0mLmOcIMjklNzDmhHlyx/z0+nCrpK7qlqlNW21ozHuZTDICcPzD
Od/Bt79q4/FHDct3Q+BFTnI7LKMCJ7gsuhZATzjdMvWWibhilxF5Lzrg4WaXQ31uDX55V2HJp/1e
JyGrE1uox2CmQB4dHg/ApKCVnYbmT0Wc7MBm7uiVJ78Sn/UUnJ006wDIIPdTDlDKFrJl6OUYy0JF
565GUs4Rj9FXAC4tD9qz3vp8tvc+FLLNIF8iTUKWQHU5xf18aoqNEcoLY88CeKRnbBvzCzyvuUfr
eIJwSUzp8AM1vLdK7OxTWIX7qNvyari/zaQI9tKXn6FLTAoSTrYPsR+e3Ow56H5JbV104v8YLSRh
qmuX8Jzu2maY0LoOpgKZf+DbMGOlFZ6izskepplhzQqSFUby8aLlaa4Q2tMSYI7HcmnybYgtgkfH
CGmsI4MyDxpt3qpfNOrTq+8NwRb4cplkrxVRCZq3+LPywnEjchRuY47K16Ob/hY11XdJoO2XPXbJ
msLH74KnnDd0lw8i33te/yY8niZzbi0MsCQDK7TkoQGb2KP8AICaMeWz46DZp4vRN40EcoUKKU1l
Gve6DF5xm6T71kTuVTbGsALoRjpVabPyt0cylKzg5OD0p4bqYUwkBlgjTgJQ43ov8cnvW53/MLoH
v0B0ZtcLyYlVSKc7SWDxIvWDgLUf8SvlVthcCXQPyYTmgoKYQHRjdrST/KRKqZ4AxKc7qaeC2GDT
OAMtem7C7NA0gbzGkcVKq86X+unv/4uDlY67TyE/cRAdY7f4nsbNtjTtZfaBQTKI8c7jrE/m8WYs
GPBZxm9qKMOVIEx3NbhuvR0HT519GyVmGQ7JbsShcksGHe5TEf2meE+vXodcZLSbE2IQvbY7JMiQ
cPUq7Yzh5Lnw8f0/QcwMAgdlzpzbu0nRXQPlo0l2W5g+kcdPaKiPIiMfz5vt1zLmdHCTSR3pdLpN
zNh1R0wckxVzO5IE+g0KldqZ/VRRV3VPc9/oJ6kyuHd2+u6bcfkam8WwJxeKkVwRnew5Tw4jkaO3
1lhyB1L3iL9m+vRAj4PdOsZRr7cso+x9XrZnPbEz7keXafUElsPQISvFk1vMwboTOCYCA8tIM+Z/
/Dhjrht+BBjuzx4eUGQf5zL42QwZs6oJYwb75gk92lzujaR/JNn8ni/iQUAUJR0mCe3UszunySSs
nvl9lijh80jeCXGaIfszhIokVfOMh2gj3Ok8KZQNo2cyiZDqaHcuwMnIfvCjbaWK0Upn8J3bpIiw
LEc3dPUmvjVi3KzOUNjS69M4WFSv4lvN0uAYDYx+HIjU/nSvhEPQZlXPaAZwNqEuv0zi2lcVntSC
WzTuTbCIHh9S9oBWvLAZi/q1iZ4ArQOMsh5Qh/hOgmjVDJKLyJ+RYbdb2GaQthyKS8/zQelVGiJG
5VzjbvpwKWjJE4Q8Pi6aEFbjtttlBIZpvB8Ng3HVhmpdQ+zcNW/p0PU7NxnfnBay0aBzxpPLQ0+H
oIqsgGOQ4d7RAw64MhFSrDG46q2rlImHrtoALsLc6KDqbM0nQ76ls3kcl7FsgwxkDUn6h63jnesI
gKJNsPZNmM6LjxiFwRf9O6qOPmHGO+BwnYK7TYzFbmy5QeMZ6GXsex/Sct+AraD/HLft7PRbRnl6
A9z2oXX920W2+d2usdOY2S6MkDMG/oDYokORAa9MrmDV7l265a1DACRVO/QM8gLPhu+6mOMtDVKU
5PewAyvBxRttFeTxU4fUZFV7MtgmeHEv2fIBYyUyOtzfHuUbY2xCwi3texfXYY67EsunLQ/MVtjT
uSl9pv74vJGotkuPWIzXhPXqpeuaaNipSAOqKRImv2HFOAValee8yDj8ObBJOjp57N4wjn9OvR73
oysZk3IPDIGoLw4vxeWe+kZ9RlCjzuhccBf+9WH5oxtWzXnHVhwCTNvNSNsLjtYtCeqYCJRdnhEh
VeeyCqt1Krg3JFR3XmbCAE9+7iX7Osl+UkPoXTKwaNBDSTxMw6MIGQryP1ISbszuunPi+r9aLBEQ
vtgrJNX3Jn0rrPySlEgQimD4CiDjn2OA3mtiFsvztDRLnv0qOjiBiQ+nuYHhMxLseYoi5bMOi1lC
lXI89qPDbp0N2CWNvnAmu8e56slt96N6/1dqRdEzyxRzd+nN4HeYda+9NxI36bgROjU+i1w++7c/
YrOeWUQZYEGW12fK0BbPdmLvhUruPdfoZVw+8PvNG5ZbdQPxdeJ6uYVVjeak73Eau42kewVsBhGF
SLGJCIrOAWMXeP0Fjc/GjWvF0wqCxTi2yVoQvrZtKw83ZWD7jxFyZFaVBxsSxrPs0jeD4ezJYGZk
gLMBkyBJ2GT2m8XaXBIIQYRFhCYAs6S6CMJjovXRa+P4OuSSjZ/TSgZ0sNes8FrjvLyGZALOTped
3UVWnEw4YZikHX0lbgF16zXrPBZOdocXqjXUKupNet3JaR/aSeBONjyoC4J2cq7uqateyI3eFsQL
XIcC0nsrkFCRJw0Kc3wlMa0+DNpEawWnGjJj70eYLQFjGqji5gEenhrAaoLWnIqnoTG398KRtJ8L
ZkSoD5aCLesdnDM64YtdFf0qNEErCGSGVc05snHQMSJkmxfvFzBh7jpHU3G6TlQB7YNdJhrSb0c1
fEv7djrLIGBEnOTVNhmDaT2YZ79vCCfO8J9N3aHnfNo2rXzCRFZceflZLkLm2c4q+PSNOT2acYE6
CXkpVI0Vlq7qTiGK4gQ09jgD2hqLpN0QPdlseNbC9xx7QIlsj7Ber7reGG8aTTpxTRTbZBUyi2eE
dupsY294rNFmL4sA679yfB/7AJMzixIgpBpukuUphFner2iRQxUlK7S5gUTEKZWWTv7JpUd5WWMM
101+hHKwFWiqqn7Ivo2ZOlQpQl+7n/2bk5m/5pjXLOYx/NznnEPJ9OZk4qn3G4tpnX/kIcKzd3Le
WqISNn5r5Jswjat9IvpNXIxiL+rsqHTDo3rIKoYYBAvyn+kQErGqTXyfJZzF22yuQBMAhDYuQMVA
moPtpfs3AQMyClhnisQSq2C58ZlZ1ImDPKnRgeKHrMdtzwrtF5k0B6U+qhJfVzJWxQv6gdMwFMlG
Ynw7cPkfCxlN+zwuF26K78F5JrlhQb8AjdmoasSHW/lwYs1pOpRlcoQPTa8x98mp63jExVwyI1Xa
a49+lMAX6l3o6yjCK2l82rhSINhZ3E1veglswIhjkjTSbAHbFj+7BJZOYZ1sftJv5H05zCvNaJcX
uv40O2vbYNA6uzUyp7n3kaxa4Rd5DkB8o/Cedh2OcxmXxJiZh7FpQky3vknoUtT+EvVNo51BGYv0
vhgLd2W0c/DAWAZn0gDIG7vMHS0HnsZsJiwILWCfzogCCRRoehVahfuAkIPV4DkgFxIcbK2/q0VC
us0UeISpDS2kFk89IRLYRGF0smjeVm2Wkw0W4Tnmk20EPOPJSa1b2VnYcJY/eTSfTxZSv8YIi0fS
/GGn1d845KN4bjepr/F24HtbI6IyqGKYvMaMlAJ2eidn8MMzRsno6EfeEdBbdKsDqa8qOOR9F2w6
sjA2AIuyW971JCFRkWYdX+2UwxtQ/WHlwSDY5z3nfGkkH7TBd+5U4q2T8s8wMxWL0iHmuITuZGAj
KhFICe6peQ6jNa+gflItm9LIkSZ7tI+ehdHD9oJXIwmirekaNccZamYT9i9luOlvRx9zj1CWdxFN
GG54X8lOwxh7ZzD/yzCRCaY5LG9uSa51B3ipFNcMAa9td8VW1VSF2ehttTCs0wwiiKAaDEWkcZ08
w+YGT2xjlXWdcSqH3Dh5lBmn7ESi6dJY++G9dNGYOjGj9lkl+rW2T1YmCDu3nqZ4gvRTeKzfmOVD
LNMrK2vUWVhkZsGgGl4shPK2/GorBVrf87bVnCjCphAn9soEr8OR09U4+mxCSPq5SzeL9fPB4TKg
A7W+8ZR2PwAx+4UYvndUiYcysSeuUjQXCHRGQKXCQvI8I1aDpTVUNTOYlqs9LINTEpvUqQ2ak7w/
DMR6bWUCaqxilBD6mK017xG4I7za9eiy0cNOzAC1HKyNx3hpPaZ0HoRGFGeP5gSjLzC7h6kz+7GE
KxwBnFKNIpe2a4u1tGnuZsd2n0QhWQzK/FIVkMpSM+GJIOsT7kf4o+QrMXqM3Y8pvEZh4H8fLZee
mkSRXb0Qds3ElEdlNuM6yKx5g9StPZiGfyKbs3kwRgE9wiZtS8LQOu2YH3tec9cNw32ar/lk1B3j
e8s79rbWe5OMI6bM9FvpSJuQRLSb0KYwinRJAJ6PA2eb4ic56IlWOCjHJxiF6jCzQD4TIgR6vJcn
Z/LAWzvCPbXDFwRjyKgBQIagqSB6e8WLMDJ1qpXzuynq4Wygd056dXGQCK9G4YA2dXqTh3YjH3aQ
RwfeFUAfo7sHOsKiM83fksSc9q3X/eBJOT+EQfFfgbaoVf6jyA19JBaQ+dDof4UBjrvFdN71mbPD
0jbdRVVi2/NMUFD19zb2xlObFckBLsAi1BDWakSMuJlN/9WSUYUqZqjvDtLne4j8fZMC1AgFJ3oN
dQcyRSI2riyYCDW1e5vGENsTj4nnPCWcobYi5yHMtl8pGC1l39sXH+ITmzC8VpkSZB+TOcqmqz9G
ztR/CoKqWZ2wGWb0sRqygQTsiJWhj8+nz2aeVgIllVvpGPgrXU2WlzhW5uqGV+0ZWF75QvdSn3tJ
aku82EHK/K1KMczTOhXnWxyXzYtbYfmf6oGA7NpjZUXEjmK27ksKgtEMrEdh8jtUQf898ROI1mLY
lxgYeFgZdRo9UmO4YIqzDpl0gf14gqT2ng4TAaP95RTxC3GxmAspawJZDa8YV340uGnwuFS7IXOy
NcEfRDQyW9iNEWLKgJXelrgX8vCc2j2a40ziumn88CZ8OkNtPw2h4a1KYwvbuDnIgOI5VZN/gz3M
iMfv3udmb6HX/lDV3GztpP+J+BzkPT3To+n9ReckyVcyFFtW9AXfyy772YSie6lb/SHht7kURx92
hLNAAp4/Zk3yo27giuS9Hd3CUhA9no39bSScMMvdYOv1jSKJiis5qb86ZY1POsOpPLI+SGi2DkEW
PKm09nlVuXo7lPEFigd/bEhOqclBsoNB3XrOlqeEHZo1i3qDQT86WrrKd2Nil3e2OsUh9z4hXCA4
T9qZUG3zYCUWSzK3yXd4G6CdKCCcVjvyGSjp/ZQf7EaFz4G4Mduerh1SDK9u1alsnG++TOWpMIJg
laDV8ex2eJkt5HO6dlDndunVDUY8oCz/vNkrd9CR2UpO3e9xnKbHXPTXIAmOMTGst3ms14Q8lpdE
TxK3xvxTZO303DlbgVAJNRMhwAloF5cRp6/0b1Pmal3Guj86BeIZ9M/erpNFj1wq/Vm4uqcM6uG/
ecOFTd6wM5KUEC6LgBonnwKcCrZ3ayPSLF393MTxuejoiCy/alABQR0yCwUfPEHtYFq2fiLkTD95
8A2aJJGnxKXnfseEcJhyB0CTV8Gn7ji/TZMNdrnz7foWNhD/Sh5y3NJNdwotBnCqPojGHe7T8qGc
u26XMe6h/dgGDA3Zj+pFLdO+5q38pToSpUf+usz9nD2aMA4IoHiOyz9GwPOeTVh9rMFa47H/pbg5
WbDrkxFuC4sYDySBYQ19kESmfJPb7NvRQzQsIx3lvVSBj9KIIWdfXULxZvhedAbIssV7RkS6H/4w
DWnt5gLJ/db12dynU3kEHhnTlOGLQP7WrgSzx8qI9rWkacW2t64ykycl5hHYCq2N4Qr67pubxulq
tiSlIJQmPaUJU1CKbty8su4RAUgWjHmpt+bUfY7SIr+trL/0eHcMaOFm7vUwH90zzsYUHLrGe2tu
s0AfxnoxmmePwGFyG1U2+7dhM4z+uzGgp6tjBAJV0cIlYWeonVohiTnWVUf9Z6xDV3zNhThbnvya
KrlPmqCilgiuwhY3J0FpziOI34c24JhmobP2xrrZto5xYSX4h7JlQuK5ZxGktqnu95Xt77S1mDHB
vWTNm+O+O8wNcWszy0+kvchXk0UJaX6xCCXQzbPPQ4isBMu4cUFCsVMNQCASjpilecAKRmIGUVQw
94ERQSofktuI9xs3lVwzo8u2lhHx/fT8aEreYXQ4NJTZF06WYZVPwOaUaVWHlmv3WZgId0WIf+FT
ce2s52IeN6AFgVSVzjmPhn2jqvJmGswsfV6l2KneBkSczmg+Cifvj+SJRz4TMTJsjcNWa//CimTd
J3cXQ+Uq0RD5PWCFKdLKIGuAOmzS3DrYoqNLYSS77Tz6gQjg9go0O2ufmIRQ5tpxOG1tYrFVBlas
qgG6GCa+xNy5W0B5rTk+gNwkdUeik++J+kZwhR4h4MnmmB7yDT8EmRQOF5r7ek2KXLTl5L/CHCI7
nmhXtDKsQTSuCOAsSCED640BS4EEAy7+hEDNAWjZ+Uy8Sx0/d6Gvcduk7ibzoaq08yfxv/7WD/aD
/YMtBbzqPWGVv1TZ7cJh+tOk/sFZ5DnpUOTnvz7gdRXED1Rrph4GVAOmynbAXmHZEDuK9Ngi3vRl
Ep+CAc8jdnUG16a8NVX7wRL7F/FKPuWyubbJojwFoj/hWUU3MKhvsIOHyTY/3GncUU/gOy9q724S
CRx0aoY9274TLuU9LZ+kpAx9V9ZrWefDrvZmf0Pw9O9EIVhx7QhYsibFnaZC7kuGlOy5JvCsYYvF
DoS4MY4lzufeA61OPAV9ycY0+wUXGzWvduGcwQXBxnD6+mjP6jOXNAqZOWgCR3FimwVq8AhfDu9G
uQt6zzoFbYoRsFV4SxLg52uUjch/HM5/hsyMAqA3nop8ug5NFJ1rbRsnpnjR+a8/tvW+7Yj2gZN7
dn1SIHtV1wd0wMWWtIhrC9NsjW8qIChtgxVDniZYSXkJj2JUTbat4E28iEcg5wQ2Keq9mvePczTJ
/lhBXB3KjKyd0VbXJhijbWSa43FIyicxCP0tIZdpXb+Vsyl+QWdOJeKJau6G08yCdxPBxjuYMTwH
NfjzpQrnA4RyIm9+D51dXzHCHeIiCJCQF85mMCljVFpOKKY97xYO4yERg7ziyFoZRpDdwLkMiVbo
MehHw3E5q5JgIB85mW4+yTbg5UPyb0nVjDE9vwjCsUAOQDdoIXB7kPPw33NwIs9b2J5RD6DWPQgf
3hc9dXWqO8Q1bA+NS+FwDOWZe/ExYd3tZMbHU8XFK/NLsKzbcuJzy+UG4Ta694wHYwY1q5rbyUjR
etiZDSPdLnnnmV4Zkyk2GG/oZWMWEiBxDrSj1UsrUeaMfYbti7jbl9YdLi52+O+D1X70xCau4yXd
E6/QAsNI4VioTCD4xCIjTPDxEfElu4DCdKPwBeR5ZV/UPO68hIOGL30W3Tg/dNz/QuhiXD+qFrsR
5KGbBXZt3eHKYH3lyRffoqSL4waNOQkn5HO8ZEXxAbZhUYnk1S7DnbdL0NHncU0l7pXF2RpHEHAD
Z0Ip/XuUq3nlGmPNa5eWzV5wsC+4Acb0BZJpnkZdhv3GpoN5CgZhsgmBaTtWLTDn2RweWdx9S1Kn
orUWgnmNuLQGHlXpOPZTannTTuUKAHqYHEJRtPfBdChCavnRo8cyY+KtcnTAr43ZMD4tWboFyz48
hReThvoHhv+AeU9/tUzGyWA3SJQJxgm6DnraWswZD1KytHpFVEIMPGI11/gGZFVY91SmXxB95L3T
bXxTUEFAPIGbDf271Vre1cs2osYPHlXGo8uy7jgEwG9ly3ItQvW7HurJP6IXWKOkffZnNe3MOEdo
4xFMx0h5lxNbc/QaHvzjPPRPWe6DNer1zhnH4DVB5EvgQc4mCfK1dpBQYrm7lqXJwAYx7jZYbhMG
F+O6a9Me+VuMoNVP2Tpp8QJyhBqmIChSxedQ2+R0l0oZuzzteM5i37y3+pMjaNz5tYXrvHfl0ShA
uRZI0AgTL08CDOm1yVvSQCHernxwM+fCIJTKWH5gJq6w9Wz65Tj3vLNo+mHd0m1rzCaziCTvp84A
pfiPXGBlqafWv44xZMFa6frARs44+UL5K4Ld363WtH4z8KR2hGwf1MJj3lXgs506uVG2VX3aWfBL
VzGuRlTXWAtCokrr8Bs3zQTxfhpubjP7lxRH6Ciz/h2eKmk+E6NdnCdMOh09PXIgIRLn8SlcRHiw
M4HgqT1WYbyHI3sku2fdhAUvemeZQu1jg5m3EnR+RkiucaafNQaKly3gtRSoHZi82ciz80hV2CT9
dFGWnMCrKHVQkUfMQuycir5xTnQ/+2r2wlMtSH7XMzaGefpiqc440K6mPZMbmhwxwb6fkhV7ParO
If0mFRDSwuESm2A+UdIiGPXVTsvZ3BI06qC4TMrvbN9HbGt9fw81XFQm8a9A7om88OO92SffKfzr
PURRsCciLbdt2V+9SGTPk7ymTIVn8w4Y5S0kuHPTLdOBGAntIRM4ULEUEWYaOps6U8O5C0eqyDg8
j6y968AC79qP5d2pWGYMHekglKuvdVrti0AQb8q54Qs9ntG9r6OCRULeD+rs5FH00RWYQuvafk2j
0r4RI4AUoPGij1AzYe9cBlsFiFzVElVeS888VzLdRe2cslmrj0E/j2QtUt83A4Ca2WscMgGCHRGP
HFIT0L1iIiJqSHn3Zd6RqjSjBTB1/pCTUu95/q7K+QQQsn+2qPIyyr9TFpLD5pQ8DVTIOMsB7HtI
87zYhsTrHuKZoAkRFfmjthlqBgYRr60ulkzfQ86vj9YjjG52W78xDKufpIC8MNEPngrcmcpYspWZ
Hz1XmI/XVtTKvYwiB5tt8DzwWx0KEYebIoObsSxEVyGZOhfyf9cN86mXULYRKznvzkMbFACUu3fP
SO4zlOpB3GGR/eysunsBQIKoOHlt5jYHUZQwORuwz6OeFVFWXao03/bNbJwRwq5r1jdQxEVy5h70
Itk/+jLbWZgWdsqP1C6hbHMsOGna9oCvzUzoSkndqpYWuoI+bIKxF3m0GTC7rfi5iTgdyelWZwI+
Tv48NmsjkKwj4yZB1JPvR12Yp4Bl3EoXEdRMbwbQbL5bZI0cwpBMwL5DJ1TamEo80H4rijlWpk6F
Rlp86+sOq038UiVRsc1cHikhqpKDZPK0clG8Xvn9gRgQBLkC0xBerfeoj+OLT5hJFVMvdmPr7LRd
0bhiwls3Ggh7U9jPU52StWUH7briwgFB5H5Hfm0A0cDTXngoNrWLNaKvpQF0mchgKrxneGKmJqjS
dPzoDpNgnQ1VuzBCdmUm1HFAowRWL7/hJLaOo0nq6hRKHCkxI0Z2SAQrJZ8dhNRjkjZQckjWhq7h
gW9hm3t1t7bT+ijqNWHp+LJuSs3T9j8RlS2SMczGUVUef/33/+JhdcTwaLLasRHimVIi7PtnSVlp
dW2XJ7LdWmH+aVNg5LaB7qAqL8Fo39B7fWvMmsTX8khqM1eJfMJG9FXn+MmQRotLTxchgv7Z7Niw
UBThE4t/+PhsJESsRfEBfZJ+uSz+0Nqh7FDN6v/+GyAU/A+/gCuELwNKDynE4sH8J00cqc8WPDmj
3XJnPgy2hGHotqckU7R/0xshHk+jo7P/RItnmsH/4Z8NrEWHhylcOIuV9Z//2UnPvYWVEGewDt9k
iWbGHNG5WpVNDGzg6j3k0e8G4bWXPGYAmFmMHirfil4NZGoFowcX70NiPbq2LT+Afr4wbifUB/LD
aCAE6A3ky3hEwZo8vJJAmiId2m1/HqzeZf2PcqejK0FPF6H/QHtDk2+yKyGVAaJJuigZ0p7waNaF
ucazNCQEcvQ+Cr+AOnHNhPUnFL5o1ST+NWxQNaUYo6LwhNYBNRjP9rja2nb/0OgsKvMLRcxpFDgi
Yrv8VjjOzSvVR2z7pNCSekxsOc6FriBr2PRerDT5o4folxydW6qyaqWsLzetHolyHlnYP+EmfbV6
67c0XMIj3RcdzW9OYawmvBxpw7/RBMbLPIVnpP7ouTXljk5JaLH3hOEd4jF81GT+FmP6Gj0N5YDQ
Tn2Li/Lh5qi8huxzYp8UpO6OteaT1xn2sQezXGe53M+iaTb1SH6Ln7kWwcgEOMeyxCE+AnQgkHf6
SMCgx2x81qBYyr2NnGqLlGaZKZDw6qeGsTWQJJzLbIvfzv/7lfxf/+5vfvz9rtN/+Z1/siJVScR5
869//B8vLBar4r8tf+d/f82/+5L//8zgronxHzXwP934/9EN/jv/KqOv8l/94P/2N/8hKzb/ZqNr
sgPp8v0sYSPc/Yes2PubZTu+QNP7lx98sYr/L1lx8LfAlFbAOcgEErM29/o/DOGm8zffdoIgkL6P
0g3b+P+LrBh18787NVx6E9O1fPYWgW/zb/7rqZGAbtV2CijYZ5/04SNv23dpo1k9kEZwaFPtPPrY
tQ9dTTwetjbiqMWkBax/QLR3ys+AUiM1rJ2Epn8BJd6+kIxF7JGccEiDW/dMQKPB3O60cPBwpnTI
RKaGTYT/pFJk5HbgjEgG78gBJmLYP6J0wCfJRip0txLVAhFiEjBmOBX2T9GG6QAHR3V6FWZZ9COp
M82cwmWIxEMZFeY6xL8RspPUCtLLVIhnCEIjm4keO98G/qKoTxPr1F+jzyiF1nDES0PIb/VKQKCR
rdy80d/ShXScNG58g+Y2ddyOtXgvmzyh5s7gcjlemAmGLLTCg5v1oM2B+IaDLF+AVRRvImmJuAlK
qo+Vz1sM96wIwmIFb8Yct2GrgQn6U2rRhrOn/cX61L7YBqYpdoRtwKQPDcl7S6lM3lZCOpLFp8uS
14+wKXXmHBKciu6XfJqas2IoCDOSGYoposba4FDTxGFF0E12xMEXPnfB0DzRYI+EI6FlWUBz5aWY
pf8Uocb4Ewd288uMZvc6emwtMbDPiHEILdl1XUnhI1zCh2ZF5A9t11utSZ6GhZrsJLj5A4/B8kQa
Zr7kkqg77EbjLrKUKi7IBDntaXRwO+axUhLtZRm62RFxKz6beZ5PsYzCR4XM4DoRD7Hj/WCN1xfY
JQZSSg/KVPMRglSwBvU4bJLGBzQ+dOPRClT9WlP075DdV7CcIox3bh1QjwfoNxa19ZupJkYetJOD
vx5DE3XIXAfs8boaX1VDf78OiFJnymWM5fswB8mdoWzNjt9SDaykCV4rQc4nK9bBmykC/SWZeGXs
ck0yDc3CRZfrtgStQ6eDyG00xqryYPFb6PQOZtv2jyglNWNV2KVaI+tPjkVgk+GLCES+lakvb07h
g5GceMpSKBRnx4i5wr0h+SP6vN7h0q7AH3ol25y8IES260gq8UomoinMPrTA+CKvnigL6uaBJQuc
sSes1S7tkV1nILSV81WPDdlOE9j955EIqXptIpXbC9m372il0lvnmibpAKVzE6gJ3q0mr4+TzE1y
xnPHOOhR1lvdt7G7Dmunf6GSsl67whsOaPenHzoq3ffcb9rswJC1/ZGLEe3cHLfQc5MQjunKsemP
y8mKv2wZoOPhFZpcfJ6ed1cl8bJJH4NVsNPCXuReabPH7I4gn8kJDSXBxHWXlfc4S+2XvrCiU6gc
6xv3TH+YAAtTlXa2c62aRLLERweccB2gKWdHqTPenAgTQGOwhKR9a4FT1OknuYgApGLhDdUmwF59
lX3TLDgzQlNXOWnx+cojvAVFIFyZDofxORticTb9jJGi7zgmmcqGab6g7QRgB5CGsFEnNd7IqCue
fOb4zzOvNQdji0p/a4hp/GOnuLBWqdOxjHWwMxD9NRRwsLMR/kJr1FhKfW7cIx0G5uRiaBhWwydP
V+MgliQpm7MmDlo0Mr5ZPPUzJAkODrh4gonIqSml92cM23oTJBR5CBebest+ANW9avtzEILa3Ro4
nph2NSZEYyRcGWnlOQiryumGrZ4C/5ijdmYprz3UASVmhjkquANV3IBj1ArrrJmXl2YKXSQhbgSL
vXKBbbS5MX1MQxH96V1RPhuzFpvBhfjKcBeRn2WTjGgOSX/P6xbuhA3E6dyny3reGv3izxLA9Fk1
DvZPSKXpye6cgIbIb9EAK4dJOCLUTcNcn1z02CdBwFVBTOCZTTIH22tixOe5JlkqgDlEI/StZ8Tn
rmTeK9jNHj3BtqTNrAAaD8UfBp5somIumzfZ19bVz6bmR+VJ+xVXgjOgOLUE27g0eOLpbXuHPB7q
70OLd5UhLYlMK5KZ3WSDZjT+jRq0J1dKkOW7KQiVPke0MAhSUAQP64wEINxg0l9oEG5BCI83TgXh
0530QUI54a+KO7Xf1lVvPWuEkC6kB4YCazTYmN0jv4/exymLzm7WjR+xLtNXYcIH5YCnoFajBpNv
kHgqw1kfh9Rif2FE+EEjL2dX3zKPh6jg5NvZiLsvz8+cH9xW3u8k9QlaaPzqnrasWJi4djaRMGRx
MeAj7gZcMwY3ahieUP7g/m6mtP0sYic++3mJwiFvIwWkIMBT0NeqxqpT9kiuJOQ0lU/Dnu+UfOIw
4kbEW7D3hZX+SNoUfXlNku0KBXD6/D+pO5PdyJU0S79KofdMGEnjtOiNz7PLNUsbQlIoOE9mnJ++
Ps9OVFcV0IsGetOLvAnciBuD5DT+dv5zvpNwc6kxz0qcrBYXaFbQ7fcQVtlravcvkT2CxhhSH7rS
HLNYvHeFl2+00b+M4UAnBACPq6x8sZfWJFnFxWRTYZ7S3lL0afnet27+Aj4i/9bUdpxBkKb7YCLv
5HVK34oeZ8aiT0MxEpAZgYA5QDoHZHUVbiYOu10V0jWIw3M6O04DImCqPNRHqzbnc4Yq9eNNSXij
V0ROi6EjotGZbFu1N8nnOk7MfQjb46tI3Q+cgTYHqePXbJ90/jh4OrwVnZW9Ovcdb5nI+GBbJblD
PepD3bchlJjJYWHd9eNyCufwxrjgnwDGZqceqiUTgUp46/b4IUCOqBMjYXGLoW4UyxjUFNA912Wt
D5FVfpQ8ZBvcm/4XGpkciJOWyYdBJuycG7DSFlHXBzuvBD8eybS7tNL0P/ygHTb34pt6n5qoCcuG
XvW9HQHFXcy46Q/UDtP4KyrJXsAghuS0kbVRQdWeRjZ89ro0gvJgj9n0WuhB/kguhc+UXehHg1X7
3nbC+U+VCyRiWvnMUwSdAiZrZasXtxLw4l0a8c4BHayHhrKxFYNB9R6XifMZlHl24EtgbCjMkhsf
0gm6ShK0tI/b6qa5ytwiC+BB0bkdhq0sepeu0NsiEd5aRVF1Av5ssO3mc0DamTb7u9OlOKCbjKtQ
wTnOZFm+m3QOvVuYJVARFa2kcBRwuAXFQXM3W9dEhPnLD7n6MYLZjlcyIc+e9j6I1TDlgATwvynn
IVo7k+vSoWonfO3I9MZJalGIUE9Ls6rUi1A0VXaZ2e/5SpufbKWNXetNLc5vKCx9U+dfqd8rLEqm
9xh3dB7CuhCcMEXhfEdJisfKIT3Q+S7vNjvV3W2qrWSE69eY59QbIIl7lfEZWGay9VrX5ZGcCE0l
QV4H981o+e1CkX9QxG+WLUGghBxIMm6rDJ0c6Xmsj3Nf8Anxy07ua43LDN9c9dRzd3iZM7+7ZdbQ
nC0IxUsURe9sW938alis8tx6CLYYIdNzO/vxusi6ZIexP9rECdt1QzOUgfNv95h92o9GVP3X3JuK
TcY8XsPagOLnVh6vF13M2BnZ+zCKBFsMH3CAChaWpGXqUzn71qcu7PBFFcAhK8GwgGkYPilpZmwO
FHQDUJydkcA6TOlTU7KAQEkogq3nmdlBV7V+nMbKp8Ez9X9EMKFqhZp3MHV73mfg3t3YhvCz1zrO
zXUdTMGlHeb83c/EdEVhpw4qFv6HSzd9tnCy0nyYAsf56yhVvWGEMYgcpXAdwlb80D9hEmTQHBVB
EaivaAqTbW6RgIxo/CF6DCfZN8ORqalRzyKzqq/cq8d1T4hqBbJJPtBxgW1YIJGhbs1+8JI3Y+Es
dI9j1HENa01XB1eKnHfuIxFLEtfa+otDJzhERXsXdkqZ7weMhOSW7eRVJXSmKvL+eMQqWdMvR6wg
d8Ka2h82A6+9WUTPXjoljzG5nZjmbj/fV3E5AGovLP2QeS3w28lJCYhHQD1VarG0b4qmf4yqO16k
csR8zEM32rZ1CLuAyNZ3RD3iMihsoNLQU9eB2fgnK8LiDb1Uv7iCPoi2iI2lUYj+hYWWsYpzN6Jl
Ye7T/cBmEYZrWOzLeeacTXv1TgmLeKKsR946awBqNKf2q1LSwWRmdhe/8sRhLFtSGOHA2jD65WZE
P25Wi4jEyGDhJID4CiJhysoHROc0Wogsdx50RVAQZd/CydAX/VPDIrlaCtT/d/YzvCsBevAw2iD6
3yh6ljNOFbIwKfk+gAA+F8gmNAhUxtR247aNHqbQ9l505t+tvKwBq8KdNqKmXBBmcv4Ab9Q+mSDM
h8CjJqNvoIk0Eze+tNUIPtakiGqG83A2eYphU6TxVXjQ6b3Y6jDFDJn7MZuhQdmsEItOuOElxNK5
KTghCB41jseWrPC7o0NZSL7ilo5X06u94v5J5WPoOZUJVqHLYUUTLGEwkfh+xjmlJZPdrf9phrRh
sWWqPQyzXhPzZnDHp1pn5bdXuOHGpZLo45+ayf9rien/I5KgLV2JJPx/DqO/tO2X+rcH9fXnV8f/
JY/+v/7LfwlH8h9oAxY6suu6AUc3ysx/CEd30ch0qMqxIUSYaDr/Eo5s8Q9pOsg5Eq3JusfO/0M4
sux/+BI1OrDRjkwI49b/jXBk/3fdCGONw2QrXFdYnmX+88f/k8h9z4C4qnN6torutCgk9Z5cozr9
et/rl+MWavq1H347mf1lbX3r8+D5/r9wMg/1AGUj8/Z3PT6ujYdkdM54Cn0cqgGdgd0UXekbvbLF
yV9YA17MbJdkzblsZjajlBk5oYB/HeH4YmWtN//pW/EvxfPfyo6eE7Y5+n/+Dwdx5b9JYiY2Ge6+
vuPxpXVZR/xXSaxjq0Koqu+3/K60q1j6MNTJgNe4pKCYDq3CHq8D1qWN7pwbssvW4Hg4OoJpyPSt
P6ZH3Ckg3HqI2/qzm+hgBoxO+qx5J/9Yn4S7KiMhHxT05GNXgrPKmEhKo3jK6oiRfJoOzAYTXUTs
mPgF5bKX5nTsvJridNYZHrrUbcqj9OhNwHK1EsDNJTtkLpD6QQ3xbxXqizAd8wxq3ViHjl1sM9pe
E1r0QjlVp7jGPmUF9YEU7vgUT9l0xcKLwpSH6zF1gx2XkPaANEausS7bDfGHRVe2nDaz1IvIcyjM
afNdLuL9oAL/1Lve2Sfl9lGJHbzrbTb3FZ0MFn1qsf2BgWpjFI7AgeF1qDO1RvdXyS2enGpDOe98
nkHzI8rb1na8I/jDogWoEtOgravpNYrNh8atqHus4/463AVDTuljXSFJzfRS96L1WAWA6XJl/lgn
9s4hGEu8OhBnwKyCzeeqxSdFw2jkrWpZuFxDUhhSDqjKArqTM/4Ogbq4RgysStnZaipciz4yKCvc
FClSHVtziY0lOUCpXSEAPVPzkOywcpEYpQFlU+nMWnYxslZvZi+t62NCy5sXIlvBgs6ZYiXHoYLk
OEa7yX0TYj8YhGH9qLe2aWeVm74vkTDLNYhlinPKPRFaiiqgYy8mMX9XPIGLQUwbXgw4Juqj18Hg
bZIWVB8mIQHFzB6jpeUU7FrFM56aBbZVYWbD0h5J0gsiZEFKWzigfdjmGAvSVr7gzbY2wEK/oaiF
e0lJE/jA+TAp9zU3NZADkTziJ2KZ2PjqFKocH/pA3V0ErMlSESJYOpSg7RwsqlodIyv85K2hKN8l
lDH6kXN0Rwfg4TB85m1Ic/PcXEmpbhXbCgh9WK7deG+RQej6HDexBspHGS7szoqGTLqv8AyeWFdz
5a+Lm2TATg1qqzI0vCrNXlCoH5K0v6I0wr72PeIF7sbi4qKwQixGT+wyyjQyzMwD3/+FA2J+BVPj
3GFwD2yEGx+BY+k19yHlx/BIf4jYf2WlXi4ap4o2bW9FCycwl9M6aGBNVWytQLJ/uImZLQJNB7TL
Edb2TMxZYtBQCquxt9FNiAicZzrUSxfRBSMeASDjbq0aT5WrLplEMYVOJHhylpGtttoclyq85lN6
qZU64WY6a+sxNu0f24R04Cq9dOf5bMh+TcHClorLXQqsQdO4sZRkvzCDuNEizZKXSVBEhdGcXOJ4
mnV3UXcq+cSNNxrS7zlEGojSno0p+1pnFSA8Ei/T4EnxgkVYPPnzrtxs55ZgM7L0s4s0JWk2bYKm
P6ysEpJWWMg34pAfmfbqlWO4/+Q5gJHUB1mHQCzmR8M4MlaoZRWB8vMxdiOmWaX/xveTw88iouaR
gRscMFlVsu3j6DlJBN8YMBFVTSE7US+M3ie3eU2K9pVF2dpEalo0bUR/T3YQDSKfyFsWBuWuUtnB
qJHvZqXOToyvT+TuucVaIBNKPxn2Ljg4xDjsLUnQ36IRyCnrB88Wu1JfCRvTcGtNzGHS4TQKj3zE
SMkOLiQmgzR02fEyA3cC5ELGb4gcZzWrbcUvP0mLPuHhpCS8D3eNBkQ3p6B8V2OYnjJz3eFbp2DB
/8xo48X1+6mS+NVM1DUMgr/TFPxyk4TJF9t7eEanJAQFySvv3Z2v8Ps+AHb46q0qC4I+VIEtuiRy
FkHanYW4M8JyotF2VyFPGpd04s9YZLQZJjGNk5ZMvoX1PtKjaYzFzh/kgxfB4TRFtEAjiNbdfO+H
s4Or6MsnhugLvQ6UqIYx9V3a+uP3Iwde8oYWSalTj4k5CGkwsaEsLsl9yW2FK+JJaFhTvYdoFqf0
CplGup7L+HeuTImdfEkVgtiZTvI20OdMg0f/VErSsw6Fg93c/hStAKRX2R+iUp9jo7wlorBY97BT
OsXxQo0sAYBgxozJtWXl+v3BHSgCs3Lqu7qZlx9iR4MLHXvIHIQ2TIMCjhvIgS6dH+cqMBepIdfQ
J4ZljH8eDm56zlpgcTQbogKMN6Bv3AJAhYcFEG+F5Z07R9NtHIjvizLn5Y7/R+g7F4QYbvOj795h
dkzutm8K2kB8bxs1MWtqxwmehuoiCF3gBMdwB8qSIlJiu2bvHAy6n8ZBDWuPVwMHDsV5karXlY/Y
EkzXmMQHgN0P/pJE/YJMbnAvwdAx8YUKO/se0XuB+flvk8nSomRS78vuHQsYkDbKtQw3PKR2WH87
WONydYZqA2VVNeSL2/RzdDE4a9decDds18bQ7uNCYztWzk3maHyS2NJC14pHpnPqLcBaffrnP3yU
kyQT6ZZt094lfQ4PnT8H9AqWWQo0JuolvlXTTEkI2pqdPf7OVgPZgTXjSNAIUDL0hgsIK3PF9l/r
kdaw/P4BA7HSw6fxo/LHilJO4aR7KEdZLOIxoE/+nnD1GjRWxbc3cOwtf6WFaWjuJR5eF87Ckk7e
BkKd7uhsaGI012wIXkXIRS4fMQBb+PAz2i8JhtKah4fYcqnjZf/nLIdZXIdiKgnlGW8VV70hbvJH
VpVfwNqYxdyDNEu9mUCzLLWHSzajkYQLGq4qh6BuZ1QnUcqOPmY7P5nAjFfRWJvAJwpjGXfhreoT
j0gTcbjcaTUVFf2TM/nP8dBthhZrlVuRigOi9DceWP+ZPsiQHsw7AnYd2M8K1A6OmrlcseCPCIWH
OHO/8oA37gw6sqDyfsGq5u5DKs4TGJwtWJ9HeDLv1jSlnEEDe9mowHA8rf2hnB+qGmtwAZ11IQfZ
7zKT2vUg6F761ORmLLmD11gXmvG56SGRubZGE2oppYN6V1PfHg2zvRpEf3PtqtuIUQbMfulrMlBh
UBEIoNiqI1xgdczffkb8z626RRaoeKtUu6xrW6yNgupGezqEfR7SrEaN0oB0OyRI2a4BB5zElU+r
64viJZOl00+NrsVjmOWbiMS1dop3vx6e6CfweBoiaNhFjGSaN2Cd+JLTokZ9WWEUJLI/05y5laTB
gbqvbxRvd8Wp3S1Jb0Xryg6sJzxnN1/2MITr7NYbvX2JovnFHAANdRSFERiCPFnnVr3JJ7mhmYDg
ApkFugoubm2fW5bQYT4y0wCF6L1cL2PX2c0hMJACCk+Bg3GVOly7Q/p5/YFbAunGbh6CDVLedxsz
PJWeOHUV4fI0a8+TTmkLKg3rGlg7Xw7x1Sk0fxPdQygm4idjAuZUZoDCGjBHY5O1thNi2UabkALE
YFmENmiCBgog8MPk6TWGXXPMKvNgt/1bwE4BwGDGAERGmno5AMcb6jvGxENsVNEziMN1Vyc7ajr7
R2FFiDgxb5i6UyjmANnZFFGMgiWnP6b1B23hbAwjr7nYxEE2EV/VG10bAjG9L7aNz6OTjtZvreIT
CqG/6uCrXXCY+ffEkIXepMbzWMbjeeYPtit8WOgTuYDF//4BQ3ACDWmwp0RX72kh28wFreiTYzza
7DpIq1Ttwg2a+ZiNZY+VmEBpCmqevNz8kkwQ/rLZeeZAxNqD1RO1I7w17B8fEYnjFQ7QBtMzeGWf
Pdsi0w+NxEeOB5Xxrp5XdHmMH45vHXrT+8SrUOwL0dgnK3i0VR5fxuE09grueD41d6sUD2I7sLyO
HxnRvwi9fVuwN/yYyE4IiwqXMAtwnBMaXWgUeES19xslEyMMXr2xiziWYypDIMcGOV9ESuL2E8lt
LAsAtyxzVXj2J1SxGzBCMkGA0pYSb5ZlcpO++1ETl4CyJBFklaeJkr61V9KT11UXdLdhTWKVAkcz
h6YRvcQf+hwOO3I694aLYRFP1w7kgmG8l4R7d4W0jWU/6eeRdI4My4VIsYvBKjMhR6ulS0y6KTFD
RGUILhl49jCiZ7KAYombvkWevZttr+c8Tn/o8biONpF70vIrWBoZN5niMGQKln8s3wA3UosnPpzI
OMdJGzzo+5K6h/moS5JmjTavA8S6RdSwBmuYwvYt1XFZWa+0qpOndCAlBBsm2CY5TnJbY/ftwcRc
MnrnWiNs1g2+FDSH4jEl0nvuI8GtEU/+BpYLgyvEaLr25r92XUVbusqo+aI7ZmOI7Lvs3po01qf0
rtSaDfB4/FR1U2wDjxAVrwkMp9Rs8N3K71bZRTF1/Jy+u/I5HVSXrIlGMUfxcmhKWvRUI8YTb6we
uZa+1jIfHeYUQBgRofInNEx3Y6edvbK6lGoYz1rrJEwugIFeWCyDSAbnw7f+AX96tMsAPdM9HVaH
wP0whSUHMDokwOwUhx32GHvnVeR7fB9NNoriLwLow51opOOzV8Zw29jv79JqBoi7dos+WDBWXU1w
7CIF0spJT9S7d7fp74CdNS3HYxizXNEQyVZuSwVxZGg6Gnp6XMM/mQO3v/Os3dzNv7NoqW2XX8Kb
Fp3/TRLwB5dGAt+zfbILZgsqdkxa6/xDEiAx0GQecm9ILz47J/YnJ8pPNqkfP+P+SZdYO29OMFx6
PycIFYVqG1kGRg3l3ian3wxowcup5oZUD+o2K1Y0pKvgoU000tAHjjYbZsXFxwu+csOpIjuIA6bZ
4imcNl6cq9VEv8+2CX672orPVQ5U3YZktoS9QpKmznYkA0CKkP/jJG/ZCRbeKiRYBjduWbQV+nef
tT/c7UDZWe204beLFrSeB1sanQoaDFwoe9b4VskGuDOJvrZfyR6DDdnrckP57r2ElubQdugOBv4U
qjOcCAdSWC97PB3H1OU8KUrn7PvEIWkMI9yXfcMp2KeW3BXZ5GC4l+8FiPycCymPn7WvIOEn+Myu
EgL4NKptWGFf6skC9/MuyJN+5avuGlCls4SjuGmG5q0zvEOg75PWJM7d/RBrw/a9ZdNAlqYWS5bY
r2Hwt4HNh30oZ2inL0knMXGYxiXMPT1N4ZQswag0i8F1KKC4NzHweFsoaAjqwJ1lKxZUlx/V1HNF
zM4gFjZdwUsaK+PKJ77MByRc0Vh6lobC9h5xoXPpYS15oqMS6rAxsrHynyPM8KcUwlUUy3CTkAle
ZDahO9N7SsuETUPJ/YeryYmx1iystSdhyBvVQ+TjBsXEv6GqSl1FRJlOEcGTB+bT8kZNNpREqKVH
4866r7hveBJk2My+n9kKx0gNzhzk2SoYEnftGfpsTsl5MmmFMbPmAfucjac491EfePuKJGmPbYWw
Xpp5ePUgv1DZ/dhEtXlrcpdxK6we47HAL1P8jExvp0AZ/sqU8zN9iGqj2sF8bzz3ozYwtVgWO1BI
azhncvbjsMv5gps7wccThH4+r5tM7Es9LqK2oQUYmhxYYbW/f9RJS6c7BVYZGYgNcOCZ6bH0ZvAx
Q/Okve4v03LOc9Wop5AokVs2amX/sxvKPfBK9I7UYL46w6RJ0VSPuiR8EXgMnRUm4tXcBzcejXiN
xjwftantfZNST6T8M6tMPqk1VcDGGC6zOoxgfy5Mu3opCD5BwNbNyrjDycN7ok1mAW+RgraL4S9P
PbzOxg7ZPzeL3Joh6srh6E/e01xC0bJZNDcCgcIrsz94zDTUmOlLdEK80AdX4f7SXASadL6QuEjp
YSYSFStXAmUQX3ncUn0l5I53erNv4BninBHGHtnmIUvC6RrJtzzIYFXVdIhiEwCbUZjTDmcyWEuh
qOuwm0dGlAelg3EH3wtj8DDfyU+6Z0dicdKqbGcH6SUfJ39NpM0m9zhwDpa3SXFD95PkaRiSE8nE
clGSpMc4b2VLQ2UpTqLnIn2IdQGmJVFPVTWeiafm2zSeNw44OjSUHk/+XL70/Jz1nOAB6jv5obGP
/6IjrtUY+Ecz4z2v8RkPEz6rRbLmt2OSwfO1pFHX3pc5E/icjfBVa6LCCIhAJII1BFtnA3FiXvm5
9QozfkOF5rB2MVsg8dENKLR3zejDBh0Bkrs26nlRW7jXDKJhKILPEZL2sipMLIJmRZcaBrUGj/Wg
a1QUEIvbBBBaFBQnmFjHqjPrFWvbZiXQ9sgoRq+TKnBYKf5bP8NygQnIrMNDVU3pMQiac59574Hu
tom0+JuTvIrKaxvVR2V2jyaDYMa1a2SPF+S70bQgNDcPES8WTc2bMQucPNAFpAw4uBsot1HxA6Tu
QEMNjihiQlVDTU9XZcdp0o+qf/A7Hgv+EyaW4pcBCWhtcPd6J6RgeVkhqwqbb4rgY1W1D6zZExpl
ii+qe5+5RytOT6aDSp0T3u0VLp8V0YKa36ChuoM9Yx26W37YW7po38ve2blZ+cHDCfSeNpWEiKdB
dUSpspPLwY556Cq1ly8Zmics85RERDZUntHlnA78cGNx36OteUycYtniBiuCfUZd88IeeSHdVwKj
173wNb5ypfX5BRiZrQlzzGD454llw4hHxSYNVIGIAAsFOoDUNJuA8pXV67NZmebCa49WUeNLCcqV
E7TMeUSNPWH8STvn11WK7FjLGfQhfY7gTA/v2hVbzEwBJ1AHJEDJ78F61S4+mJ6vzwwgbGLNHD/T
uIjf16eru+Uc7gt5BkSQL7aAp0bsEbHfPVrj1mzNTSRbtc4KH6sO3NYCmhs7LpQ4lM+/Wkz0eTje
0q9epdm/N4H/1tfu0bYte+lxI1w2rbhxuj1rqjNaiS0MpA8lWD4DLV79pAI2yPuE23lO/d39rduY
1Z+QGtBVN1iHlpFxncBayRhQOw0LbiCpnl6CqlQ7CfAkF+ISxslr0yD++uy16ISzMPg1IOwEEn+f
j0+ZL3/S2uTGE5zatn7D1ITUWZ08FRw7S/3iQvhDlVO5qpr6RoLwzaO5IW76ByMefpsGdlzi/u29
DPA74slQnurZLzdzIDYOt7ktn0L0k3LN5Ro0bIDjj+qJq5NXqJxjt8uN6lVEDh8+w0gYVnIXeZIl
/d3b4IQUC4r5UeGWPobqbuaMvKWRuQkFolTnUHhp47ZCD7Yd853259+8JWarnT7YmJXnrLiSL6q2
VRvBUFrBUKcLAP6q7nB2lGeIO97RbnoJX1IdacfVbTcclUfZLA5CepVDfB24Ktb03X92BMCxmKV7
DTJvrNsRzMj9mKwh2qVGs4aBb+3DeELUSABmTu1bIkym8lw7KyvN1lB/DjM3yPt15b1rlVxj3EB8
gK60Ju7db2g/6DAw+zTjugCWZGw8UqgMSil7q1qkVXMqivXIvcOEJHiIgZHgGSSpHFFqjRZWL4f0
3nZaMHJYHmixgDHL6CJ5qOtabE2axAlQcWR4OiMVavBUUTyQyxD7IKjUDR7z7jDM874JTdo5aVI5
E0Zcjbo62oYuPspsfqJzJwXbsC2BPaP49O3GkAZlsoHBqEiWe2F/GSZg15hKoWVHZnthegPx+fw9
sPdtmJjrqB5CjOPZr+04x7bgYui8TQ11VvRvKFwB47GrzFepDGS3igcS88tuDFboH+CUwgRCkWpX
UzjUS08Uwcq8s2aQdgDWSXtXg39kL+TS1l46n1XEW4bGsq8BTRjDJK+ake4yaq/plPy2iOkod/ou
x7nfSiM7WLhTloBQuD2Ec7EeDPnr9P4uIjE2QZjBdEWQefIg+tqexRWOItEg+lNpi1d0Ja7xKBmy
RkxvhCtNKrbux2npF9vSQhmJW3BQdzO+DyXwFYjZ374Yj1zr3XNJCtOdJKph5kMJ7PmD1gwARC2h
RPk4bvYRHFi/TVN6zpMvryi2XW23CwPz8T62kqe5tcSWJWtzGJAHncEH1ZNRH2Aa4cnqq2dXhQLb
kZ9tfU3/LWg6BMwwX0FGeoeYFjHp0uEQqumXNwSt2mAn0TT0au7gX6MXJhXDgmkM6It8Opfkf/DN
dUR2ZJFujaj2D7NA+EwMfy2AUK+0p8S2AV+5MOcm2RapvrZZZ2+taJWJvL4MkfqOLNq+Oju+tsOf
1M3812y4IaOKAYkaYW2AITzv3cQ7YQstD649moemkV/UTyOSM3zssEsdaHKpH6RI/8ah+V7mKdDX
ACC2rJmARNcs28zONj9cFhqaLtCPa0HiOYt54U8cU6057lRTHiB1zHuc/PKgPfwkstQX2+27TUMa
P2bOH7079IBj2GPh/MHo7R7ySTfPfe9xl8rvLXkjHWQyVHxtQn3Oy6g/a+75y7kvIMrSHALzsQUt
kuymucyfwgp7vHtvtRlj0CoEGrZ9JoKVF/t/3ZaT1/Jfg6QO9h2D476r1QMXzocMpgW5lLHZMpDX
KCUYFq8Wm54Hz+MG03Ss8nhYcgZWibM2LX6Crk6PBVW1m94IDvSO420v28csHCHlGDbzgrvu2FpS
5/GDN9s9zmFfkdsCrWmGtNDlpuksbLCK9OjRdTdCUJ/m+NWpK2s9FdMf+lDiJVGO4VBztWbgivFK
3dtsmns1Hi+WJYTjXxGzqnAt24VWyCXAYX4J0aWWvmR556iUcaFZV6kJ++NeqiaGGIIcz/ES9jNL
4Ps+rKHkdZmXZX9IFC0yJl4KZsNsvvnlwGjfOss8Qbht0yRba1FO27Jiex6Fcj0PdNpaaEZtS0Ei
zFObGIuBjuJVa6wVACQ9pQhxYz0vpXb4RMmMGlOQ6JB4JE8stFzgcfbZjrqZ1VA1r+uWcTMWF2nH
yY6rGGqmHdxba0SwLornHJxEmkftKQw8RGUMCYuMtWA/MpuWWX8L0qJ9THE1sQuBH1BUYt+pArcG
frIqtsyXOzU6xBrvjZ1DnbZx66uejbYpXgM3C7b39Kfv5QMecvzUWdMui1y9p3N91lgtX+CYLmA8
dU8qSWlUyFu2KphhKWA0XtOSKbwFO7VseVO+uxVRfChZNxMrx9agEuvRtSL/CA/ipXId5vH5LfTK
k+dDJx7rPzmJqlw4t4lCTK8L0S6di8OIsBTSvvH/ZxFjhJvA5+G2AFWt/FVFNlJYfNErKFX3Qt3F
GISPThM8DOHW6OU7NUBbjL5gVILmXUrK7jrb/xMXgH1KdzgoiB6U9Hh7n5N9MRr+c5rp9yT5E3bV
VxL9jWgp2N4zqlJ5F2Oa3odyDcjtDvDDp8E3/81ygsc0kBlnOGHjhEumbd783jwQETgK+JgAOiAj
ZlV9TDDqx3by15/r94AtODecv2qO/9ocMCG73EU5pR9aMxZ7QCzd7d9EINk6/GyRCJ/mPfHXTMe9
GDNQ7dNXANgts+FKw1G9cAF6HkRzUoG1t5L8pNvxafzUYA95c8/4ssE41i5tfDB9qvwDhHYFL4+o
R0zNy/3fBjr5kf7wQP4IYyyOid7fMylPa7qnNpKGlqOB/fYOSFdnrMnxAyxgWC4QPjvrmy3vmS0E
ZdhT+pdIDZNNymwEOAFzNZnqe0bpkgBUQfSatkMesfPE4/OEgfmcW0762XMvXoZh5K5EI7kll566
Yrg2T5DrgOC7Jf8qoZIeBN8VhaINJg8B15+PkKT2AJG/0yxtXqn1eBjmD0ffS6BSiPNdgt+hHjDY
jma56lyZPNXSDNn6wenOLUABjaxz6ElDuYsC81vk+YQ7OksvOupPHtrSyTKBujiefjY5eRYmSaJl
S+pslY5Ut86V4poHv9EyMmOVda1YOw6Tjhv5X5FVG8vIdA+jy+o9oxSLyyAaw0ikws+7eAnbDrN0
ljqHmG7lGTf7tiG83yoEyEzWuxYTwdYMWbxP1Vgf3LgvcGH613mQ0bZzB2ACd2doQ6bAYo0aoYys
lOvPu7xqLsBLa5aOTKE1DV86tMaDaD+xxv6oGD4P+JX0WPUUTxVJuJIIh499Kl+j4ex1HQxJWPdb
0CgsNut4X3iaPxbn94rul3DRQzzn4yrOAHvCtRk1h8aLlwZXiq/GBJNGrYcHsGxLW0KMCjwz6hUs
fGQx0IxoczNtcvZuBScXrajOuYXD+exQSZCDR9u5gDOidEze3fovMi1hv1hgqQFWs4DBzwLofksZ
ovekMKNdBJiYVYpz9VOOkRSmc9lxTwamDO1l/LDCEY/Q5MfHTEi9MaxTcHe6jHMyPyS1eOJdg4Gm
NIwtCZB04dKmth8I+a26Gd4YG/ctblbz0JFS2YSufMBy0R77SVJ1SbVsUyLVByYgj5iL3N6a6wZZ
jRRo1bUc9sosVha2YFZRQXjBp2CeRxhHul0Smps/SDkwR5h+e2GYKPejxV2QuA+qJ6MKjRnTyYp9
tsmT7b36IcvZGCDhUvFkZQ5FJCNMiazr51/4dLe2zw4Z24dTF7Txs/b7mCnTy7Zuwqoo7epV8+9E
nUdzpMgaRX8REdgEtgXlqySVvLQhpJZE4l1if/07zOYtpiMmpqcldUHmZ+49V87ISBJIgSPZWU0s
vvuR/79t12INPOd/vyxiYt0IP3H2XnyZP1L4Mfvw5gOYHmxJo/cyQp1FEp6fjN4LZxLVGNGHTprX
Yd7Ea4qhb0J2c+9xlyG3rahDoolCKQO9lTGMG3pt+mCaQL+x5iq6q1XO8funuXEullPCQee/i1Up
Mdt/OY2ra7YIMIzPaLLE6ygsdoLWUXMIsxG+/OWCtXpUCG3j/kE4yYN0oEBh74vVGF6yj3RoqH7w
mTCyaXzee/hjg4cJz8+eKjdhqLYcI+Q2u6W1jIMTjRHcuvbGjdZdMcTQCyOpOrJgvQ6sGU8Qnt6L
2l4YWCEodL36ubYlfhJMYExXtJRT4Te2mqNWCgBdkpLbxOeYaZ55L7XkbObII/pEESw/zdY+My/2
4P1qrFJbbcDQRiOKMkDeVnITy0s0SCk0t8osvoHc3SY9JfuVcdllyk8OITtemToXTw63oe7OKOHf
zWEqgqKUB54YD/+jGsG94c1qHfs2ev7JpsRkM0LIpt1VYZ1j9VNzjD9I+XfABc5GQa6lNNghciHg
MjJYQ6FXc2G1bicHuy5rXxVobnHvQJrcy9Rl8TCfuAQqPHjyt5RqX4MNJpmFR4idic4Ch7SSwJHZ
d5djObYXOCFLTXyp0QH4YX1JqyRymJg9WDpdh8fKyJhGJSP3QqNxwPUaEDST7Pp6uCfKsuZ2bUkZ
HXmHsIh9TbBOm/pN1iYKRseCjWOTU8TEnSvet4O2tTh5BNspJ8/CnG87IHL+tuTevyYdXvFQY6Re
9myv/f0ycr7w+FECzIgoWmP4bIx03gKspn82WbTHJQIu4LMbzSQJIWmbm18AobfdmG3IYv9Zkokg
QkbqQ1yQ254aayzhYyfvgywurXGemuapHueF0pHRQ0pLWPQaQv38QYPrC6empyc2eII2tmZ8uXr1
ZtVfecX7Kop011p5FFQNjjlrZGk1vOMV1AHOIaHQCZyVhAaYKv4wriNayagGBl8b5dOIG2ozVBZa
SwXbZDaeHB0fUGHjEa//8I+SS9x23Zbd3a1FybgxyjbfJg43SxJzqWXuU62nH0QEZgEgwCZlK1W3
f2qs/yIX9OuEpkPNVhUaCDr3/WS/jh1Jp77Z11udQVAxUzSXllXDi9d3GCXJ91V4DRPxyULuz2Ix
sUlTdgyx637HbsGmTL/Ll4E0BBtYYK8BVWPTzMiChmFZntqUyctQzUB+m+9FMttoZEeNz06uFCxw
tZhKq6lHY2vq/rlLjX/a4r939LvL6in3Y8SVQ589khr5XunMAvsKKcZ88aX+BDNQMJT0l30jtTdz
Tp+BjynL5Cu7I0JeEX+NNW9NP8xHkT1n1fSOvNbc8byFWaQYKeLF6P3BCEEdm/gstoeppVDsF0Fq
oBDvbHlT5sP3fKOhFvuUuAuhi3H9b44BW3rwGrN5i4yNS16UaJmn7g1/NHSjfjj7w0yGBZu42SQ8
WdkXJbuPEb3u7Cx3vB7VRm4BTKGrQxXIMqbZF6566ySPsklGjrF881m+aE6iyEVzvgtmqgBscGwv
JEOxdwY1gqybSNs2zGKIQJaijgHPwWCa7rwZ/PuVIpCxDjeLar6VEVtJTDgoYKLjvMRqR5d66aL8
WuQCa4QoeSOnG5ahKYzXENkWU4/WP2Yiw6eZOttymOMHF5Me2PlnVhl/DOLJ3mUccEHN6zQt1v8F
igcRg83Om9Q2gzG/yaLk2jveH/yxYJT+TQPjH+h1/rBQEqO7rtCBgb88GUP+6bo2k3oKZAWns8ty
1l7LqvG0HrJxeRljGLGm+Wx5VRr2jP/x1Swhr7yx6hhOVuJsLS13NoPKCVKuzX8jap48FvFtIq0h
w+W5MeP+luriIVcFwi5kDXiX90s9cEMmzV1ZE1QAHvrU2STKKnYcSEgN3iiHGOPRvBTAEds/WdNM
ZbFJZgBqPSoOeQDFG2RLiv0fOHCfJDd0X1+TM9zbxdlj8RaYzBywh67O37jAi87Rwn6HWHt0jC5K
DEhs1/gHU9lP13TpvZDyB4fSGT3esOns7MNrveeRaEpYhtl9k4zzOWacluDpztwUmXR5yCzwUOxn
Ho2F7ZszJZd4gJtN0TlT4yNEcuIAiaAFZtCvKDst8jx5sR30kXhQoSq0y9u0AvvSB803nmeTGAUn
4qSaV5W2k19yxph9rP1L/f6/nodkIC5HUchhRzpDFfIm/UpUhAzK7+N50FiU6we8Op+NILWswcVj
M6gd5mwN+ks26DR3qZ0SI69GJLIM6reZ9RqpaT/2KHY60TDK6ghoUiPb56HXL7oZHXW3fJex3fJE
WzUFRYE/jbQCD/DfMPjv4H8X7n0sFM6yrydiqWI+ORvCeSZFqGT2ZifEiFYlybO+FXg1IRzLCH5u
jiB/sl70YFfu5qYjYY2rslwtkx2xv/xuvJ7RJ5KdDrFF6E32vUY27mZW1b0PDKgVD3bM6cefca0b
pJ7YrOgclHrOemQCbW0+5+2L36nQg7Tnq/gVqN50ArfmEjqCCDwu2vKeMJUH6tw1uHOy3uyO7R0L
+7ZuV7MdC+deLwE0NvVjYkXz1XPUtgej/1X2Oqof0SKO5KjZJR6oQ5z8fEqVyTLbrs3NWPj93rNL
9+x68xRSdrCdX3UtrmDumkUteFpb9p/sSQ/lYh0qV8hTrCb6dFlwo7bw4nuMjkFfVSZyOa5c2xSn
pnQQ6jYQEoFtjme7s187ckoCsAoGJNhPXU/p633OBL/VuTVwC+7Yp6D9hesvyso9CGPZd7hLzx0Y
u3OfTPASh/hijafcTrRrBQUkQQgBfBk5JkojO6Sti3BYVPGFadQnEp/lecC9t3GMqtti6U12pgB5
Rlvd3A2RecRVRIdV1IrBlfR241Dg7Jna9KJcLhaQf3ao65Qps2Z/tOTCgPOenrrIWJA21MPjklKj
eh70T1D7QZw74oIGk/bdlNluZpEIfMLqDlK0xhPtAlrH8g/EwiZZaJC7pD4QY2jcxhGpuEGSawA8
6mIA9z/yAclrUVc8tHoMea9/tHrZHPARPQvJZCKGHID7BTkBHoLkXDn11SNu6lDg79hoDDR3tZH5
2+g9856U1LerGmJkac2l2ROBO/Mq9CRNcnjvRPlUziXEc6LWUWjidkGHXNJn+Nb05rQWcraQEhaG
WPGB6xm6olJ/noWIR//LI3lqe0wBExT6UHLf7mu/vKIbQqMMb1bTMVd0uTwnxonHk8VHQo8xIfMn
eap/p/8MSKmiomzaa6bFf8LyLrA/aUhjLkB3ypH2wS/s7IuLwMntqNOczEcHM+rfYBsU/FjzLkGL
ihtigwnXYHXwMSyIi8BDfGfQl0W3QM9S/TmDzILyCxh1RPSSM5afVUDvw8QIGDaGn+g1neQJfCUW
WOWgleOCNKrQ+xd33hX0yjFXSzgZGC6M5Uv0/q6u6l+9ZgxRtxY70CTb97NtBKVDAIDXkxyIyxRc
FRZMfDWBSNcATbLHgDmwHVBkKFAaaaB9/GLh9qSVDiZtWM5OC3e2y7uagWH3iw22DpMhtulYSOPc
KuzZ195o9P0o8x8WXVYkjr5ZMMDxrZPv9ITP9Cnjy0R6286LwJtF2MesNQ9qMK+Dbns73rZ5i711
25EB+Zw+0x15hy5BnodL2wstTX82a7B/lpEiLzHiE7NNGWZtrYcEP6GBq0mbjAztORvL+CIMB3Hf
wjmXpJk4ECFMq0KTDwaqfsuGxdoJQOaN7vyIVWuhHElO3Gxv4egt4OoRXECHd+tafDjGUrPGR/Vc
x5QYhe9+rFFEJ9MlfL3Hu4oEz7oHuPkDgk6Go6r/VZ4EUetlvzIe4j0wCUSTejaenWPXNMmNGc8+
U75x1WRssKFRCFDdsQxJWX1L5rUyONvwDu9KDTDhqHXaFZE15hhCICGzx3pNmiSwnkbELa8l+Tpd
Cv9NiNOCsR7qkPXIj0tX1jLxr9zxkpC5F8Dqf7cYc3Zadpsc/WXMLEZLWswGMeMkQVxxdKopnPM7
13MPRRm/DOV9N0e7tB5p1bocksK0VzBSr9JFkeZBLReS7SC5zy9xRMEN9JDw71XD6uQnm3IuLj0e
qUk8GKxU2JTwZjvuGR1m4MwJS+E6eY5HDC3N6L+RrfmiKuMfFVWxMzX/SSH4DyYGTFzkydmo2mE7
+fI6Dso5QNaeGZ1g9XUT/8DS8XGJ48+saSRjBZR0M94UqWFrqnrmPGnzF5PeoaGFCbMGpxObFBwf
7GftcuGLy+vQCEbx6AMPblPdmQU6dJwb5/wGA71k8I39g3QUwHIadrCV6+xA1icHhg1w9OoIxwsj
vwFxahMTUWqBpeOKMCriwZrGOxNHbTOpcWsEoFgf9KAZnGZfxtWbBhMdYvkYHUqGP2uJGyjtd44U
f3W47zgwkK80uTp6SYW0awgLm3zSWa2/DOyfO8m3g0swgInkI8umS+wStD5iJYpXqReMo1/vV7fe
Vk1oUh2//OpG+Cbk4bJb8Qq1IWHihbhCCFaJs3dJmAMh1se7Ycw/RvLXkffxUzKM+HQ1FA714oNf
dndEIxCbU4VzC9NvrjAa5RjxBWWUwqGwsMZJ7xZ6go2yJRSzOP9O5h/sLVUwNtSFYy+Ry5FLIJ2j
KgDE55n9a/TtFWMd/KqsYH8yxo/aGHuHxmhOw4SuMtkNzPaZ8kHhzGIQCZkkCsqGLDBF9ZZzjDJ1
MjiY+wX9ajzfDzhMNvR0sH4YegJKh7vb1x8k+HLnDMYvYfOftj1STmTxC4ooBFP4DvVZQzwsEeeD
Yj+t/7BfwQYlWGe2bAyrEUFsfPVi0ssjje6h53tgb6HtpvRuknhnOS1ViDRQ39jCuyStnx1bSFgB
46YgyScQPh3bq8ZdtZa2+0gH8kX2hLaLizGkgmSmTrVSAT9GBpWHEAq8nUT1mo9kyw3WE3bxE5aY
szGbX72t3fXrHNI7gVZEDD5Zh94s9E2X9TeDNpXJ4b1DPDVvFdGA9s7g+lJcgAQJsXC3ERSwQbO3
FboU3V7Oo3KPrfkaDaTNwy7A0aEtjCBywmLSk7OU/2YnSq9TpKdXBhTcrJgjAKM9WN06MJyrnY0L
Hsl/O4dWj3+znJGkKlCqLGD0nr5pXodoznxWYKY2UXME2ZlylVKLFAyae/GmJn/L5ndXC5iYVHGH
2UbeXCLyRby3ltTmI3pOa6N33BVQpN0k2Tt2DMrcTD4R0zz6VU8DlvcB+4sy0HrT2grUXxuSGg1F
7FkKND5MvCMaCib+3g2DdtBqWbnVug6Ro+fsVQkB2C2fpKZ+XBCwQdXerLgtqJMb9GLVJ4F944aB
B7LNkrHE0u+Qi9vXKmq0oG4aM5zqlCooJyzD68xvq+Ivr2q+3ciIjrGcg3ZkVqsGnhTQ8TzuzSVv
6zcT4Lejc6VM8OJjX795VfvkMio0i+XRqBhPJuxQVENfZ9RodfX82R0s/Hc5NL2u0Lf6WMNqQzHC
oK7a5s2skX9ZH4e08/bo9OVGCYn0344VOaqMhFtDXw5Dw+JwbvJTUnhkxhn86Z5bIPAY9NcOQPaY
mz+KYninWaspLe6eqzZ6I5rohLHvVLYC+IzxtgKeorLcNpE4JaP5RDLSPo1rGrL8VVCeWNG7lHV3
zJuFyipHg6L5m5xGJkj04bnBNQnR6VEW8ecMrXvDdvcRHfiz5btbYU8/UdlvE8M/IW7xQxS0rJC0
4WSwigTFzCxw5C43lxvSou88V9uaiQ/ve3cGX87EmQlhsaxeXiDU4GCdE7HdDz6f9p7NOP2UTm41
uY3uiTXsGRNUduotAiIXwNl7kmq0UFTIhdxmTnc9QRV7zdQmiGbipKTKH5KKOAThfE5D7p5A6QJH
Wt1pAG4oogeEJeU8XdSIPtwxiOI2gKIWQPtDg8YknD4bW95qhWrOX06e1tyaWN9HMJUjuMYh2d6/
+FvwpGhE1+qKz7li1jU17b6oIdrM7nx08vxlIFjoroqs+amK7vE55YiCNPDREUqs2WAkdp77ktzy
hgnrSotnT4eMo8ZXtVQY3qqZyOj/GNLuzrdX9qFd+bjAtRfAc3JTmp9ppz02hfmWujwJaT4h+OC0
9fsxXIj9phYIFsMttmKsJImqzkfiM++bSLhCVpkx6q+cneuioWVBwrSOPHWcyqHpSPdY+94JYy1u
F70NOyrKoEmp0iRI9nqtt1U9IpWmrXYYwCIji4hZ4eUiPKkHxM0dDkwFwHoDuGaIDqbuPkWOPPYL
MR+KCW5mOEQca6dI9rQkAy9fgdMMC2BzWSALnGY5Hr2JMJEiqklsIDRHLpzpvjwZdpztR5QbgPzs
a6Maf6vPKKTBWwpIdYp2U/jrVZBjjpyjPYkZzAf8JN2OVmWx8JLqaLsthcl68lRYSSy6m9qxTcJ3
imrf6tYhyxVFJfO9LRLJ3wJaU6LfGAbf87JoF8kC1lDKOBoaSrla2RkbqvkfJ156GePxa1aR3Mmx
nXZtbWXbVhvR+JWjfgLDFlpFbB5JKkkOY8sgyvGqi6+ND8g6hGvPiDpNZtxavBzqZtC2SWHNUACr
BH4ms0nbUAK1vFguRY/XuTHcHTrB4TTpGge1S9ShmtuTB/hQmaALErE6uIVxpn96a0iHj6f8n99h
Mmwm9aT1+q/mePaOo/3biAacpozTTTh4e+LWITkiawovsSvHW00aZx/3fAgNaHcHDEI9MQ6eUfGm
yJs52Bjd49hqMXLiPOtiJsB97eoBDuZTP5H5FZPgPKr23mDsdBSL9xIn0y7VimhvtCINCvuC7n28
S+nafKgIEdVKAgb1Q0FCOzjtQkwQiwWSrvSnjkInRJ/OvIQCflM45OdV93NEHTwmjggo/TzEkeKO
tBFm0H33LsTwrUv1RPWvE8f4VJtkMDZ1sRsQyBKuxTCtGHP0KFi5ejPqA2ThAZzDi+4ML6hq1D1/
5iPJxi7VDYklm16VCGQTSORyImS1pl/jfUIfODKX8A2I4Y1OcThRLmnpzQMRJRa2EA5B19PglMHX
rLc/lrG8W768jxISzwShDZvJsr4YT6BPbyDNr4oQac9fBj/mmWA11rjoWrbMfg/uQpJBJpNnp+Bn
7SfvdUHFw1NuPng+CvmxudmruR0xYUKkYN3QGkc/i88n71S/LB/abROD7EeR5efzEJIU24asN++o
3FH+zTT1QwwTu5aEtLvijd3C52ClELiyEuV6s8l0VoZWrsrTbJifjjdZPG0sfcs0cTfu0pd7Mc6P
DrFcd7B/OiUYsceLH8RmV28TEGZBwpW6iw2+7qy5ZDEhjzOMGOBPwiLT1Vfrl+IvkrvbZpmAALGe
UsqnkaVIz/wtwPjsvnDVDYE95yiZjPpcYh44Zuk6S6g53FJnts94SOEDVPHNnoBlcF7dTQzeSetA
qePMzTWuM++Q1SVqHU//xK7U3Ke5tjWyyf6O2d3Duru10J4IQp2v1SDIlWOgP45pephE/1c1T7MO
OQmxgRehvBTi37jUFaWV94tV2g5N0b/pff7QZOqjbC6TQoR4M0adFwIF0VRvezPRz5Hwvx3H+2zm
kkDOlCeR/brkqKaqY0ln493v7ppp29WrMsOzz3idPyfzIUoc966EmL8xOzeAcfHtIktjByfoV4qX
or/0QqIYB3jQRfiOtdJ+tCOLzLGZe4YId5NbuDQPFY20OxrRlzXLUHEMcsms0xhRP+ElOM9Od9f2
nP6NSZxKw+pkP3od0rOaqLWyNX8zne1M5+DGLEgQvk7s3GXGCGBA8sBmEBGqZ4mbkbUg+QB/vVTF
ypXqilNP0PlVslOgHU+fcqtXG8TF2gFpOnFcuduxSpvnMOlj6yTsIgvZ1k67JBWr32T+Z4FsPhMo
/lcto/kQI7rcW/SOgca9lFCSj9nsofjLvwYCq4in8+QGPHIdUDzuPKxSABKzQ5rYZ/wDD9lAA5bV
Kt/O5sdcDEd7DXlaRO3ycSYP3rAmEKB9Fy1csEoXB9t1vCPRPGD31tAtowd7I/bNpJ1Im6yCHmpn
gA2Kb2WJ0GkwcnNi49vDAb2dKiLBS5/s+Ch5N3N3umJuM0uMHTSb87aCvStuWVKB6MlpX03IyIDq
9sJHFju7nbPpCXgcQQtQMbsPicBTYVjutWXi4iYY57gZNp60qrNIAcTadXeZxjx7Mpvpo8c3PFYm
rJkQCCFkmtQlX4GIvDBFNDCx8yFjr9OPi+G9jlNxM1xErlP6Zg24RTPAj3n0mPcKmEgEu9Yxjb1t
qntNln8+vdiOAd9s2uciJWfZKa3mUI7de64LmBq9fbE0BEPUAOYWPA6ZC616NPShP7b3UxIvd64q
7bt4NPS9i/uLuNMD00p2GRNuoyGLjdXeEaRTPT6g8CbMjBoihTKIq8hvztIuXnqzfs5iYLPNWG2L
uBseitKihlnkj2NDO0sQ4O1nGyaqT+tKOUEbVOHkvRsMjL/IjJHKGPN+MKb4lmOctwy2SqKIMKvF
fXKpEnMOa92gjpNmdtCga6fILu/+/0sn4oeJ9mjvNn27b10tv8hRV0GCAuicc6ANvZNdrNrfyiiL
PiGXhantPjmOIR+jQuvP9iLFlg0uqKf8EJuFcY8NrH7QlgSfFf19fI+EwnvjwmXWOPCN0T9P5N+s
/jLlt9t8VFy7tNAnaWq/DOh03K6qOMZJedPqaj4NK5vOb+KbMoGQyg6nSjo8iAYnuxqsH9+9kCwR
ca0a9TH6jJvsKyWKmma2vgoXDZ/j2OdsnnDTV+ZvhTV61wuUdHx+3g2PlhkZ9/+Zt9GD96TcaTej
8/U10U0FDp3vztCI1yj82j2bgz7yaVYWl3G/bBPCFIK0ir6GfCnv4rl88DWf2UZelSw+sYM2jrHz
SFTfSV2DujmyDmRXke2oCjgpCfLBgZfWOx2mChbxDKp1DvqRPn/jRqW3M2aSFFSqu3d+rPY42Pfd
JPYu98KPxLzZLsWhE6AUtT7qztGMRR7p8B2rDnWwUxcTXF8024wxR1CVaAtquUR4YKfuiMCOgw/f
PK7+dQHoCfdoYp3QjdLcq9aMHqOJXnnUIvGzWM9I/MOO0+Ksi7TfWz1Lu2GImXx5Wkemk/ldlW78
Xjkx3nZQzyRXLZ+x1rk7+HPRabY5VHhdd1mUIWRYO0Fft0I7RultGizKWbC+2X59bsq8P1F3N8cl
X/0szEf2ZMGZqSZuC1lVgwMZwevAu2ac9KaUh3iivx4H59pwXF/XIVc4ZBXdME33fuhM60WvPGKo
1n+lL4FCsZBxHemzH0rL7G5B3lR52GRoDDOnnB8MbortUHpBN4/i0tDQSKhRVTpAySrx28mmO+gs
O1/SSf3q80UsCI4Hc+nP9TzgliqWizQd62BzMkDZIMKtZA4n51+UxtZZuOK3Mx4JyK4e+KRPw5r2
wJQZ2DY5IrvMMcFg8dJxpJhXePcsLJsfBuhNsHSJfqlj4NEDacQuUMTA7ZN8X1B6YyvTsTCjcGal
Vuz62Yfn6q1GoVK/6Qk5hikTbQgbyd5ELCMbIso6dT/VfrJPRqwVy5hED71R7XKBLF26OOMWtSGB
LGzQcT/1XX4bDA6QvBncU5dod+Rb3SBP8j4KVR5KfXmPe05LTBBQm8ggdfJ0qxH0vuvLu//+IjlT
mP7BD00gw2xaOcTXJJVH1+mnc83cwih12Fxezkk1e9HJ7JbndlI75TO/TR1nPhSq+4rl+JoorXms
GeoHqXHwyta6eSyiD7Lr4CCgIFpY8L5UIwQoj7eFwYjTHg2sj0e2Bn1QtK150tyS2tLo3ROSvx+P
MU4yRuYDi1tukVHPdmh4622dJDY9T3eIDLs5VCPakzxRTTBmNtCJzNvjZrT3pu0ZZ6YAbbQ4T0Or
SnJijVtSn4md6j/YFfkE8Xq0t3R1uI6sXZKtAmZHhrBi/tUNucsQ6z91kQSu09rQjZd0JwUux7ZY
wEdqzqPmIpgfBX1dLag6GZmVZlsj06XKEpXaRhFmBNRsG4AALzVqOQDdAHNEch9V8g0M2LRZyFjY
QiQiOZbPrO2qP89B7SU7UwHzj3tIbXu7rrxzOybqUiOYQGSHYhI5fnJoizyEQtps07x88YoOr79y
gYhNuDU6Lyh0o8cujNjDJD33VuNeD6GGl4HRqL/CbfLPSW/Otdhy10+X2Tphnu52DILjsEj8NID3
BRBXX+RpicdXx4zQU3QKrFGHa0Skrn0pZy0/opV5bTvbfRceKxq7aali1n91zdcRAtZbknTmeWzF
Snb6J7N8ulhJFywm92gGlUrGMeh22zsuYBv0DLHHU0l3gsLQUziFhxuy1GMMd3CTGtWbrwsZWq3x
iNTlpTNxYDkmaWf68hKTymsW2nyXk5TjGPdxp9/HkFwiXXTgRKHCoDf9KfuCetghlbV2y1cUrdfW
w8WkW3M4EJMOe50Cv57V1o2z7QTqBwOMQtzaWpdqObSuc5SY57fuAPzGT6h0jsXscrIaTBO6pah3
bVVJQCVX6cE4UunwZ3X9sRzGmxdFH73XOsyNCRVNx09LI1CbMFfcd6sowHzPMucSMxTfWF1S7pjj
ezZudm5xQNING/MRwR640rEabjhCfvhNJBZgkeZsAbHEKIbvWkuTo9C+PYL50MiiYpr1mNYQYQvT
os62QdipgTSwtsYlxXhRZgQYi56gBMN5tpMl39rNtWhWDgJ4MIRU93IE9jPrOm6hFMEHjkvzuJhg
ZjDlEnuqqvMA0/zLI8+Ughu/4qQXx2Zk+rpGlp4Knbg8lqxhZ6P5mfs7Ilfh2zRo4mfgGK0YLhN3
CaQgJcExRcupS60LmVXEgEapFg58Pcojpw/bwbDuyFjWI3lzknR506HuuAO+dS0hIqNGH9wMk70p
4NBvW96UfVo8y6V0w4Zw2i8zPqhuxGXVmgRtuOJ1SDP9OvX9reaDYwQ0bfrBZAg3YqWm3lzu/Zxc
TRZh6mhwITF+XhXWKxNYN2D/WwsmVt/tKcgie+MyyaX1LA2IU7+Yb8TJacQxjosHF1IxxQ35I6Mr
UaB7y4P1gO3evCTx9DAs674xkc62qMB/VK1unMDmAkzvnGnfs3UNyP9IA64V8WCiIAKfA4R5Svvf
eMdxQQfekqXRClWFpTkNe7+tGJgDsxyRhm0JQERfEaO8G+HyB5ViYsxxC/dYQ53Utujj5nmYYMoh
y3BVYwa1Yn7hEqx2IByEV0UHw5T1C2EJrZluar0sd1OGZ9M3EEDh0RqbZsRB6Ac0suWzPWlfTWGT
4Egtkvmpf+nIJLhfd1HmktWPaxarlvMcN5H/UGqsi6Xy4seJOEG4nP6B0KibPuesg5BQj1lpEpyo
s0FQbPuScUq3CW/rBNiK5YMePfiD8pHKxd2hzcUHzmpyG3R+pqZQD1Rxq82D6Z7C0Gb0mP2NVltl
N21GULg0EQUhaZ2U8G8GITdYHJv+0bXZTElBUpRsjLPmYU5cgAYDMMu957hDs44OMvN3UWdSqTXu
XTaZL4whFHE60AgJxTuldoc5SK+/06jWL6JCbV9WxRTmRaSF8VLHh6Fi/5TfuvZWqKV+mqLqO0os
pKn9t9V9yiEfITHiRjLElt7GuS/xxGqDbI6ejmnLGtDRLOBThprgCQafL/SR5SmP8H6lOs18/Z6W
Zv1F0EEYxfWrUKnxTIH/MVUxqLvKOZuKtokZJggoSLCHyo6Y8fRtw0uPfSljGCE8RYBih4NC6zBe
2yswK8+5McfuvHjdSXWF+Vo0I4tFZxxudaH/mW7Epa4bnwtE9+s4ScyAjbMVhWXtNMfK9rKEncqY
GuCFMzN3N+KCtJmHxZEHd8LHkiY4TzvxqsOatdqIXtkDKlbab/WIMWEqQB0YkE2YYeg7yRVMe3Ux
/OgwWugBEilDgsYoi7le6LR3hlBJqOF5SJkfrW7kF9NkHFCWixZODqGJqK9glF7jsuUW1lZbjwYP
BSLYpsqerbJ6sFvDODat4NyLnYOXAKBQ8+hs+/PSDfMuyy2IgY33YHKe5cyp5rb/WHpQ+DNrCfQo
+caI6ncbSuCm2qENAXWPlg713BcmT30jDbyURfJO6BMHGBEJmdC9DecOa9LGii8j7bM+FmFsoItr
U2SMHiG1A/g/pkFMP3p50ToP87OdVlvdeF5Mh7uo/vYKzi8DngVlr5iPc2HeErTMYd0Ic2tTSzBo
2ABOn+9q0T64+oxf0USRPjv9qexjhxpFYk5z56eyorQozHzrpNRfMy/wac5p0hupsMukCtNoxtDT
y6FTUDXQgOSQVYioA7qNcMBi8pyq5jZnjiK2MGhaFsoJYnTd/swqzn3RyAdvKYcdHnQWP9aEzG1E
bJnNf0NuLzsatKNyu/HgpMnVcx+NIvchRKmNV+L/qRbT/h91Z7Yct7Fm61fp2NcHjkQmxot9U3Nx
LLIokuINgqRIzEBiHp6+P8in25bso90d0dER50YO25KqWAUk/mGtb90OMdmJFRyKCqd8LCURdWGN
eLNhkF71+rI1SnMnCNrYj6G9TkKf2eDMRmX2wnKX5DaTKVbMF2W7QGVLyBkTdIpjFZcpzzh5Y5TG
J01gt8XbNHHkoPYYpceUReolpYUSkVXBluOaRlna2FeqoKc4R0fduiC5vClTL8r2Hzq3nY5lTFhn
1mpQKhaEUlYOe1M/VEWPPLNBZuh1Sb91cF2vGiySe/RCH5L8gY1PRyL7rr7xo+DTXU6qmMby0imL
M1FfJA12QN3IYZFf+s4LNgLP0IqeEeNl141Xia5YrATwasjF5uHuR2dM5oQvhJiTtcYk4VL4bJQF
wAjPQYSoNESEMKFEpDVRbJSGdDMUfXxRjsFeQkRHIIqEvAbXsg6s2r1Qen7lgC6vwo5fPCcFAZzQ
CRUT3bYXzJcwYwISWJTBA3Y0WTzDCGD04bLqZnypMt3cZjHaiaqNisPEQvBurKRxFxDHkDQW4hR0
N6vCaM2thTTukjTc5NIsWKZFIzGjPtE/yEBXTuV5pCKTTWkCvo0qzr/8qo8j2AcmJnjT9V8SUzKJ
Ji8ZYybay9w5Bjk1eBn0z6KCs2xNDGMZbeMwYIs92066DaQD7Hd8ikdgVZLWbSUq76Hoc4jN7VGz
U7FVedtVp7RF5ueRoEsIDSkWAYW0Fs/CHO5qxhs3ts9QowOlskSNXZGD8uaVYHGoIieyMrmRqYJk
vHUqqAaAYgfwDkuX6/OGwxjggu/X6yayH/0KLoNFZNZs0JjYLb/ghkaiwPyaLb5Avgh9Nmj6Ha6a
Y95Em3yqD0qJy0ok72AL0ovQ/KATslDQcCmZtdqGliQsO2GGOpCxRhXcr4NUnXz3WYTRmw3zmGMZ
K0Eex5/KST5lnURrAG3IywznJuuRlsPJvRucl6kOL7EVbDNEQSkJUcegNuGhwvt386sMkgYeuOBC
JPmpANzDpqynNCzYS02Lg9rh+2syf8cIHfcffVKi7tIjhvUPOY8YuWv/IZxtdkRtQ+UFpK5LPk2j
fV7MlGB9FPsc+06WZyRXTI7q7rlo8zd8aG+iLL8Rk3nuY+dtiM1bVN1Q4Di/KEvacPQ2xmh8kD7Q
rG4sM28QZF70bXvyfQM3PX9X3rP8UIQIT5IKSTXhp6FoKtheLCUlUJLwXAJD1H77QFIfpU5zRFJ9
LeeFqsHfmvj0IWqgmaZyJLYcSaDR+PiRw7PdyOsk8qZdR62/AdBwZ83nQvj7JFZyxeidCza9Iwpi
WH//EcXyVsK02WYTVfnIpTQFDzFtCTGxz2JmgRjRXkDjfKBwxoAWqruqHKnOguLDSR5nNrJEy2Ss
Ua2HBF5bFhhbbfHJ9wrlYdA840y+Wf7p9/euy/FvyUtq5OBQ9pj1sgVXaYb2G8/MzusGpCWTxY/f
WBz15o2oovHozajSObO2Nc3uAbs9wtdZvFfNhNln4tvT4th7hOIpFezIAqS2Qs/QWu/p3J2+Gw7c
kxE7z2OVobYeXvGdXZPYRFiPmZwb5T0C/LuZsRBKdtOdX5J3NbzoabpOY0TGwrIOfomCxpbyqsVO
5InsFfr8lwmhtz23H6S3XTp27gLnUsFaEL3+O87+fzpe4Tp+hwVRfra/zPn8/yiEAeusBRpf/Osg
htc0ei2+/TmG4U9/9j8zPIUFN9QkjsERtrXEcf5nFIPtKv6zabqm5/6R4KnM3yzHldJfNNPKd5ZE
iAZjZPTPf0jvN/6H5/ieqwQXM3/qe55q+MHG43sO8u8RrH/8+w95BS4vrn//fUtesuM7UrmK5zbX
EIRe8kR/jCuIgknXtnLknsxBoqzdbHHO+sioWUWX4hkxpbxrZxCFadf4FA+TbpOtU8QupENbwIZT
aG/tvMJnzhRHxkrvI6fKjtUMiBWF/rBjgcRUJ2YFzmmHYQ2Fa6EAVHn2fDSm3INj5MbiHgYKYfVN
1vKgKJNDgtgey5gD2GUoQYlbScbi20QoB9qYUoXetzFubbZ+14hMMGF40mQ7hV7Xb2fzbLV5vG3a
hLQVZfrrgrHcfZQo/1uSO2QU2tXiuDJzBO7T5OBuiuNbhrPVns+eORHabBfS8TBf1C7Q3Zh2Yeua
BXGZdsgTtyUhiB6rUi2y11b4QMqwW9Bt+IopiNUk+6nM2bP1nqXfmrCNz9RkHPN9z8K2BjxdhrLa
D8Ho3VetaT9TlMf+piRbL1tzMZgnxlA8nc1eu++x0Rcuudo9mBgegwtgdmTuXLVwZxsfsU4adPWZ
9QYMHuz0UImVMV0TBI+JIhntI9BHfcr7WnXbilgQxKRor+tkguriGOLai6viEwsK3Cz6OiLiAxIl
CumKTWdlxjnsYwFEG9RDz+YUh05LuMPKYDq2geDv6ys7rZnrUFz7H0hisB7SFDJbi+tAHybmct8g
LcxsHXOwRk4PeHK7rAbdFdyvzNqG2AtfI11x8CWm/9JObXuRBHmRbcrG7J8StqXbKEHh3GTSv2gN
rrHNXPPkAixWBMRftNXBApqB/McfInrYeDqzbRmP+dCYp1nbNUo4ydmFcQQ3Rs7PuVYz3w+4z/S1
jCPnrTeL8bkRHk3LYIfqtg6K+KXMOp7ZReTHMxLbPG5ufAJ/xlUw5ECPO214X82pTj+bcGqx1Tvj
QfYt+mi38NQ6wEx0QtmcPw6CqpyN9ULgx/JGv2vQx0AFQ45E7GTqoArFgn+D2paYoAFUDopoX5wo
sQ1IKFOsLu3Qo3sMClHtnTp2b0ueSCF2zTb+gksVwnWOumOgB/BxQKa0J5eWlOazmMrp2DemcbSH
ziGF0hoP5mKz2M9EPpwwOpsXqTHWVzExZ+sRh+5C8HTig2dPiDiyIptORFIPG74x5wpTJ+gP5Xik
nmnQ4HFgZNjlCnrcgnk+O5LCTBbYG/vMZBRiH0MmOsZhjfynBfa3ANSZprohc5nYbCvimfL0Ju7S
6CSxSwDstJdOqFwI0BifN3OZenc2sQm7IIu9HSzT4LJ1jepkILy5HcLUe1KVcp/80Da/Gc7UP6A5
lHdhguHaBNvzKdmS8ONL+9HzPZYRlSvSm9Bw+q8VfkvcqGVHwmgpANYSDHyuZ5BjsGqWFbsFjMZz
CI3pJGRksaTo0l43axQXIdsNUVVkro7OtjBb2SJrk/F93IQ6ZibkzwcC8VBOJfUMqgtS/arqMhvN
RuxduVmgbgujDo6qaMdHASH1YBrCZ3WVszBhFn/TO1nxNrltv0PQlr/ILvZfZnY1t57NQkouaJ+4
t8BoRHGE2FWSY/g1AQFKJxaAz7I6q7yISstiERMGhx7jIHSfotxJ0WAoZki9a2rb3loSKLJvlekh
aBA0LMM/cRWAyT13hVl/as83H9p6oJhph9SHEoFbnE5qps7okeR9E1gaCYBMu8uaDfNXJ/CKr9BE
7U2N2RC/ASNrIckkKz21JbFgvOG5xlKnjhHaTymBVkXKZHYOJZPJvDro3ufOjIOQEwV3GIhb4s5W
prBVdpHwCKLTSB60S+bsyhB0wLpZugUZdVCtB2+51SUNELqaeMfQBP6IkRdHELjIwisnZ//gYYx8
rLUuyXQY9ItnNjOyiSyWTyomjyT3PFIwZt3NqyzvmhMfln7TKIEPQW88DYi2HsaFB+CUFQLRbvBO
HXPo9aAbZyeiHofcAItpakqPRjmbr2apg+MYBHIvpHSuBjTlCGisYmuLEaEu4VqsKUz3EnplCT7V
ruG2mOJWwH18zHE3QdAzknEZ95do0YNSYaCJ4Al6uUovvTDWyDZTeBuyrB9t4VdXKqrbg3QwGfqu
GJ/zNu8PntTuBUK3+RVmR/cl7PPgHNmobkgG9KrLXOWK38NqgPledGOGpG/qupq3faenG0wiivl3
Ia6aOM6fh14AL49CaK/C6HuW4jJpDqWQKbBa34hgKfoqMy9ZfxFHk5f5fI6FQjya5jHLy8E1vxH1
Bh4QZ4iT7QWaN4hIkVviFgyJnd8MVht8sTviCaKjaEwoxZY9jPoGkLV3S7hOdhe0Kv7ITQeUCJMV
0AUemnVuiuoh9DoDmQCDjJ6i6Wwj59yNdviSTS5Km36wsq2XQpzOF92lSmjUax9ChRz6bu+asNk6
d9D3YMKuvNBb40tdjWONqwQQLthqDMZFvJhbLSDqryEy9Q1JAqqDMmHFp9COZ2SbLMFnBI4UQBId
rC7GF7eJ8jVXvrPCXVThAV0QL3b0IFkuXzaMHZDi4ghb5QWLTkmG603LQwJ7wWCccRK0e45nFI0S
OBna+/hbazD5TbrAXxll6G+9ehzuBRz/h0j74UUEdphwvTi8dCMRbpsZKtxIEPZ6Ai3xJUQugrsY
MCh90wL7J6MN6RUHzMotChacsV2arxWmr63d9/6dnUJ7CyMVbmqXSXDZJPYN/0boTYglAzZVsSV+
m+nSEAE7jmKGrtuafM2tNlq7XEtWDug3RLSDuYtgzshgWBkxVl93GowL18MSY9YjhOLRMc9B60fb
apD2VZKVPkZ/K92n02A+toyyVlo2XKVd03/hpRBxdc5MDRkKI362Y655AFX6npUM4+UcgaSVcFt6
MGwfo9wi7D2wy0MloU86tUc8QryMDAcPm6OZewc3aKFzh7pYnKjetdPYRMAmKAmMEHw50bPWrgKH
dBGiC9m6hL8eLdOmac5SCifqyLeh8T78bnI2cSwx04v2zib4Axk0fA5fertcoWYe6+LdwHOiqxac
+GzhtaEmIx85MS/sJZx8wjB+7bbmvC2VLC60FOOFtplJUoYQLThaJId1LE3WTsc3uooa1vZsvTK+
f9IKHrhR2dLbPdXoP/6IlPubHDPrLwFtSrEOgSxqWb6jhGv92BYMcHVyps4BYZoeCvUSRMLaTjlH
VkL5EDnIrg5PlsZzvW4sY/g06UdpvoP0k6gln+VnBNjVHJAQrkoBCA37sOLHgNrRJRvUXdUjDFDj
qWm18+C4qBhR25UDCQ9tnCcb5anqbCFPRhQqY3PHqC04aDla94QZF/vMMqtdbwvvUs2x/izrxHnQ
gREfUWhN5wy1dI+DLu9ZZEQVbO8w4ds61v6UX8HOqR+tUBkMlxgHP/2Lj0380E25lmmBTrBMx6Gn
sxzH+6mbanxfpX1VGXuCs6vLoG2dLUaF+iKcq4Stue7KVdYvQ1KWUte9dM2vjQcGcF2jkf/mkcq2
9pWANmaAYzZ4Up082sPnyAKkxLxr3ClPX8UK/YKTmChR2cWbLAkNnV6lRJ2ziyqa4QSJEUoM0V3R
FyeE3504ku1mZ7ByJtOib9cMMovXeu4Ak6HrJ48Gwbf9jUEefnuUbpGzg/IIETewtUmNQ/V49+vP
CbHhXz8oggSxmDCvEIBpaHD1++t9XISk6pn/Z5orR2Goiw5l0+5zDio8En52q1RV7l0Bh9pAjLdu
WjVchXZQXXMZtB9zo8c7h+wdzFAWaeJsKj1YOnOx6OwL2yBorUyYZbUAFoJkyL5YhhFsfcibF13r
2gZmHl+8O/GE42hxMvuWQXoYzd7KHDyKNW4kcDcJqVJouJnBZwXTQ9lywRGjhvjB+2oUhDN4ifM4
wTYgMyFaIRJh2QWoZyXof25KpNqExSZiHaD2eZhB7+RUtsRgVchyAWcaxdr1vXhNFCASaRsdCAzR
dEfRYQNGZ+J2pRpUN6ILz97Up0c8S9Xa6FE/CNc5l3V17ofgcUy8G6sEnaGzHOEoGzSK6uV7Aln4
aaceXFQG+xXQAnKQ51m3i5+M7zX7/h2L5euWbYVQ2cBawzgKDmi07ZcrZJY5IH8de2nF3cNmI3Bx
bPRexH3atQa+W4n8EonfKq3T/mCN4tZZXMngN7NX3bWUQq2960XL/idVfMZugW2DDmM/+fAOuYDt
K6LJhytdex2yKHiLXk06jCy/5glMiRYdPw+MOT2WaDPWIjUctuXio3FGa6OlhXA1uzCw6bGGvi6H
+C0lln6DvXnYc2CDuMqICax79n7GkAxrExbEakDcZbWdcei8IeLLDAjckaG/N+b5UbTEuKQDcGUn
JQ+G1UteKqxOuAMJG7AZYJPVRQU3aR7dVAW7vhmf2SYilx0stvmdHe8oZsOdpVqEpVq8I1gTq3B0
llKDKMKU0GF4noiqo9ZH3I8EYtcKN9tjRgPHYoUmMQz1QiccYDHZkkV11i9Nmce0wLUjB+pnWmM5
IAfF8RDB9PbM1Z07pxom284OzAVt6xv7GX8yPIEJ6cjE0NCcKXaSMURHV7XVQ6FYgNoTEoF2MsQ2
j2K0u41hb+PaScFv16xxW0Ofhkm/iNFrd67PyAQNi092StB/hS2QASvu+iPZMaCMxdwXlNYi3TL7
TK6SpfW0ba02pQgZBrWm+ZKXUcsHMQFB6XB++iRjP7up3V26jJzva8JuL4UduHcsB3DP8ODdoxRK
dlXUGWvLSXIcJnS8/ozlSoy5czZqV+6ZccfrXk3hJkqVca89B+c/pqYtqeIavSXtMxp+Zsp9Du4q
8c4qhgsxy1Gt57YJ15novXU1KZQpMYF9douim6g9arxADIggm2je960XbHPtWV9UG5DGURnuQaKk
WkXfm3hEJBdNHjpPtQohrTtGcvTa/MrskX6hTtLYiJIq+MK6Xp0cfDMXuW2nl2PWzIAV4K6m9oii
LqAEFw6L/NT+0tsOYyy0b3eEBdXMwoPXqDZuhW43NR0p8/rgEbhWjZghc4/pYKKQnkmiIxtdMptG
jFW5abXB6pKuomRQu2407Ao6pIXsDLEjwwxDKecrOnS9n7ypwYOyzD3CbLLf4mUWIpepCJ41Z50t
kxK0XwxNZiUdjJxeCG0BsxWIvhjqJb5b5B+PgvMbFGpr3grDiXb5nNcnvHJEAM6oBtZ+VE9r2pOD
KY1H3x04OlXMMgU5WZUTdI7l7JZ1cbtu4bTEKyftgYQaivgQGk0cj9FjVSnuWDEWu1IxdKDzcvDV
8CeikfyzdCZn0uuV2ACQA1uWMAZ7mLUFmS4d5zsKk/Yma8hcLUYJwIoBwhze2HE+LpeBXjHweWRD
RtpJFHDtePA+oLfrJxGjaXCiyAeWscBjC/MzVAltnDuyveQ1YIOO2ConXFKZMa1doyFnovOj8iGP
y+4BCElxkWZWvbcG4Dx4zmBqRpHo6SFCiGurIkwovWm0+QodfWsNOYSfgC3OQKQN5wnyijsc/gSo
auiuDv6QY1TVDSl9/bBQUM6/fhKbf4mrZTT95wfxTxWLXzPDsogk2NMPnHHdPFevxnN1P9w0d/Gq
KW6N7Ob7K/6v7RSWF3ov9VTH3NbMuv/vC29e29cf/mVbtHE73XUf9XT/0XRZ+x9j8uV3/lf/5799
fP9bHib98c9/vH7L42ITN5jw3ts/j/wVs32G9//vzOanj6b9t9VHEb5mf/Pnfl8T+OI34VBs831Y
1jKRp+T+fU3g2b95kp6BgtL1v0/8/yOwWbq/SYpz4QvX9qVLOfXHnsD8zbaEKT2Xqb7Hnf7fCmw2
f+4H2DdQGzq+wrXgulS2P9ZrrmWERAQwAZRF8hWWy7VriQc8pAcIMy9GE6wgFtH9oYjy2cqN5XmZ
lvzpI/ubnsT+ubjmPWB0kpbLmsLy+el+fA+JHCH9Cp/1qiQtkJrr03XFdQEZf1vVBSiKd0ojY1Ec
LFgUpl2PLvFLENt7KqskiTnIvcOk7K0hGU2184DpIRyoIknqW+PlBA7u4cCrhLlWpns76ezTJg6P
Vdt0aBWZV3U7HTxI4huN8a6Cq4ADJmKDnR8Kk3RJE6j3eq75BUSDIuWTlm7coi3lZbD31CUMPEOF
847t3wk0QgyIueUdAR1xY6YgxtuvPzDT/anIXj4wtjqeJdju+La7fKl/KrIXv7CVsGHZ24H1MPeX
uMMBiosDNc8Sh2MdJoOttT3Q3WdkRxhEGm1RAFJA2GQILPt6QWpGq7PLQcQv/+LN/dwBLG8OVJYU
SFYIALd/enOpVzkB0j9v7wme96Oetl7R7TwZvVOMP9gG4hqgdktYE8JLl7dohMbDr9/Dj7svl02c
Z/EBsW/AlU2yufPj5wO4tCdCJfH2qrShrQxPY5bqVV+LJ6tOTwOhYatYBNuiS/P1r1/5b74ZW7Eg
52K2EW//fDvVEiM7Nby/V9SWrkAnazTjE7geMneyyl1zga5+/YqcR3/a833/WX1OA9/3HQD8nvzp
5iF+yqwGqq29HeUQvZmyUCp3930ev//6hf7mQ2V0yQSTp4rtOc5PLwTRlk96uUtdL3svCMjNjeSz
5erDQ/YtVcUJmNrRkre/flXzbw4H33SWc1PhVrLFTy87Mvwu8eC4eyN330087dmUXYST/uKzYOtI
HsoVqO7FagoS/PDrF/8+Dfljifr7hytNT9HOyiUb5KfTMabzmms3dPdWRCi9ATWQcBt815RPyE2G
4GJoIKPKjZv5FsCLWBwmKMn4qa9E8yWOkTx1qUeIn3VOjHSmsh2feoTtJOuWcv/991eZzGG04NJL
Uq/Gz7+yjI6kHkREW986mmZT7ZPeq9eRr0rYd+vaIWirMywYrH1sr91lDB3bw9MCUkbib70xhb0x
LHLq2pZYGTYea3cyFcGnQXmJQv0qJt4K6jPEPhAydGqpqY4BlheGdNVeCMHge8zfykxBgSJUbTNV
82k0R9D01LhUcTXjPHzEyPCKdaJmgi5jDssSOzqTZBAHy0wxAu9OTqfeNoxCto5tPntj0zHfGRFU
lWb2L74n9Tdnjm+z8vYlIvy/3nZDEcuBqQMpvE76iVhHr5LK5nS2LxlHHnKJ2atzvnpT+kLs82dP
vswIotciAnIiCKrzs6uy1CeZo+5nfLlrMZr5Q4j0/kOG8WcFlQMgD+ZRbIMVw9a1FUMZQJKG4NC6
0UsjA6n59OuL72+vfJ/nu+WbLluRRSvw51OeXa5V2GCU9zNSdzMJ1iTCw44mya2a0xu/XsUTk+OS
2dVKKnvz61df/vIfr3xfCAoPDiTMHH+58iMNYRRptLe3yurBLZG7+OmpYqhXl/mLU4jrSLM8+/Vr
co78XLU6vi8YsQmJ/lW5jvrp5K7IYTRcjL171Jl4OvPmuoh7YmAWS1+Vv9T+8NTUFodpvOwhEpOF
seEiT1DDFsD5jQgTIP9Rsi8nZKyqC69NFNQA44TBQiyZqgWhx6PZ8cSKdfoKqQ4MGo9ZvnYRLY/9
CPUecBPNMiQrx76hDwKx6bDnGgp1EabFQ9uwa2fgtxIB/kPd4WtqQ0T3glTsrhrctfAWimnyNRfo
/PVUXgUaeohjPzBGYtgff+a9pmmgFVkldX8PS2IFbrRf63x8miuITVVz77T+e9y3+yYT7wnWYNPY
2Uax6/BXGngQ1im+TgBUx9Yqm71QLfKu7EAy0T7zy2eAw9sOEfzKysEKaGLsPce+WqoeEx6TSQT8
ju6EjNCB+A5XMozweGg0GM1EPL5ljgTpyDiygOGEyA8pF1XOXTU4T0slU2scc3WdveShxTOc7Tyw
4ic5oH2LRX6T6VFgFXotG/4DeRIvpTbewrS/rweSFe3+OM7krqvxo8cdzdjO7NdEFFFI1YwKwPuC
tU1JFWc3mF/lg0D6Lmdy2qOcTPYx2U2rKu4F7jzmgBaooKZ/ynt2HWFH3VeUn5goqjWhdZ95MO3M
iE3AWJyz9tD2fJ92lr/DBT/7rAXZRoHNmcZ7p+TVsF+hHUZxbbapsVJW9tjZXFpZez1I8q6HKftk
KvJE/shexeS/aP9G+QU87nhkYVqbmwYZ6rqIq30QT5I1ifcQjJwn0tkMaQdrCMDsVKPh6yh+10Nm
PKdJCJKFA6RKeX2r5lICcrCXgjjwKHRfzarq0CnwVXtJ+wYhacfBDIonEP060Qjuhoexae/yggVf
tkyMtQVDbwmVrRXDj8B9UEy00Tj42AKH9L1xk0e8V8RvWFgHW1DXSowDFyB/os06vuPpm4HgXTfd
BSOuzUiEGtFaEIDQH7Ykv1hrUJWsOSr/FE5ARWf2cbgiEGEzUdgMmG78kFuhtPWAL5xlZ8V6jr2G
88RBGm/JKUw3aPSuzSu7x9AGWGTjp63aoqv6iHLQI6bNcyNGdrmSvUFcHEicwUm+pjy3uPfy8AA1
6ABfDgmCjd7Iw36BOmWVoaVGvRJ+Wa4Yk8kjEQ/YMFz3qRyAdugOIkfQCbnKjJz5FFkienL7LaPn
TYzk4SBo3FZ21T4J00ZDvCQlhiljBHzqTW8QwG4y3JCMk5ljQHuVuHOhbX0jI0gz0lc2QSoLUUCn
lyx3N3JhCUVO5GJU5InKCb5KmQpDD6UMBy6RQM1Lz0NlvQHitNgCB0wGx35ndoT+FdA0jbqmHbG9
D+ysSCxoXURm3tUJd1OWc+eYy2wL+/ehCriAKTUjnHoDt7zNjaT1yWmp8jsLWo1agoAg9xxMl5VX
RAKMGZvxIYybCu/j2lqmaN2Y7kArstw39GOMVGFFAIKBEb86Ca/CnEWFl3MhR8XwlMr4PeiQHGV8
RKnIT32DbzgUJFLSog2YsIIWH319DB097bMCdXsfzUfXBEduO8Ww0QXlrwBjgRR+2ERDy6rZeMrT
xts0LG+2vI0lblhqTbO1PFuxF3MAFXQyWa4vHW5IJ6gux9x8rrvMIL/deNOabyYDoLwp/QGECTv1
kPfa4S1fg3lZsB7pbmwnBKoJaTpD3u6q2rzuEnTBg1k/jtg9CAcpaRSmJzVyKxa42NAj9HtwTHs6
qJDjrSQ9hZtkBZjF2SJroEbTJNGm5adfdzbxei0im95hheZoslkmG9tdkz3XNc+UAAkaW+bixcHB
JGxEwdLKicLs0xsumHtGZOamhMHciPhQeCxzSQt5MMLmrtCUa8NySjX8EjIgW8Ve8g4RAiiZ31DY
9DASs3cNJGHFVp3ogY608uUi4cEEWzKw7nUjDoG29p2YbvvY2Uuiglc4gL0NSrw72iQgPeEUb3tH
3dgpdj6rwuqcX1kAq9Y+2Q7WjcrLkxPwsA0osih+QA1V40YoAeO9O8q0vnWckrkoqK6Y07QjlJKN
VcUY2X30dX7XGyC9WAAxgzWvtSSlDV13fSx7RBBhyXJ6HqezkXE6mFoDlgztZk2CGeSx0XwqSgaU
fZx/Q6N1bwEMnFT0tUiy+hADjJdJSHslc4jMyOMKnNmrtvU4/4PmIi6ne9WTRKLM/ERJcT27/Ts2
MPAmo3ktB+NJpPAOQ6c/FureIF0MGT+PzEFWr2Y4n3MDXcM4JfE2DK8YIi6+xPxE9knGZJ9nCQZw
jtJkZ4UxlyXf5m5AIteRsdkI7vegbK/bMtyAgn3pUo6Q749YrNcYCKqZL7CawYlAZ1FZcWgyEhwd
TQosOedGAYJFGAlnvoV3tYhuUz9LLzM5HNPeo9JZTnTXCMCNm1xiYOihxCpjTxAGJYQB1HY2emLX
mTsOLUa8iDl/kGbEj96UAlx75QLg8yf4leSSF9qvr6ah3fxewfS8UU2axXoe+WHYTV70Qp8tQNkb
exouZxMVGKg3TFD8HLY6ZwGhd/j14TbMZbSx4u62NMzLOW+wFs8h7n2NYVGNweVo8Vd3ZfDB/uA+
8BJmrzhQNSAlNivtU4+rpnKsW1D5V1HK3xfHPcBUzBGQK+lvVMSrWjmCrtK4sq3wNWR4duIVgyEm
vI5ZMfPcfM+ei1EqzDsfzf+qd5DSOTMKjVZHe7kmyVTfeFo9kedUkSqEvDELcwDbYX7fhfKhjcmM
TWOS1N3GPbq6FCd0oKgi0GbsoXmWRyM2o81MhN4q98a3vq5GDhGv3uXFcIFlvdqb9RJLn6ZPumd2
ZaDCwErFrsqclnB1GIWSnVSZpC8afEYy7IxyerR7asbvwzWR8bhvLOSlSB25zYZ232Mfomfbe4Nh
X1Zl8WxWRkJOuL7JrCfoYMEFoiB8KlVP2ygwojdQyVN6v3msbkBvREcruSDU8TybkeSDgAVlyeRI
yzxdJNIjyyuRLAaQ/8djeytRghW4vuGgNPOmpW7eMR3fKbMHD1KJ9oIUtmA1geanXeIwTylvsZ+Q
qn2MPVbMAVYRLJKe3BuOn1F7aYUyI9+6VvYNZxoqF1CfexA8e6fqnlLmuwa3UaJGAILBNvSLE3fc
3i/aDsXXsB+EuzMD5J5BS05qGX4Y3oxO2V3tGKwAhkmNi0hPp9QCj0TaFywEY4O/X23Z1pOgwPpO
W/0xRHvrICjcWBJ9sMoBdVsgY5tBQvse2ztIQ6dILUsF0rGVtp9mNV9qW30E8TImvC5rZjezjaUy
8JvTRGUD64TDX2KqZxvnE/m1ht0d70GFkXYfbmwywFZG4J8t6icwvjziQ1mH20m1t3ZFsYQ+ZCsN
DxMboIbms6Gb2qBBhnEBRpy9hWK5psgQqqbxLq9DshuiK1UnPTkFrFEwnj4MsIxIGU44tNK1bMKR
JG2VHer5scYMel0aVbpu/eE6KrS7lcO1Z0aHhrUwR5YOdrW5xV89bgXB3puysg5GYj86NNbIWswv
Md255U1vc+JQ05mFZhmjMcbZw1U3iI/BeWgdFRAhaLGoDpkF5JsEJcgKfZPeFVl7Gam52uriLhj8
EPRb9EZUQLQRjX/puwT+FhbtNCbXK4WLEdn4SWlSuCHisDDHKooC41GUdB6YlbdyjjGRRo8phJhV
xA81u92jisgzx3NCsmLFf+ZyXxyZbPiIybsMQrPA6EhQPOjtazDyxTdvhBuYy+ja7KtjIZO7QRv1
itATIHPmIYAEiDfTutTtcXBJWVWqHChPMeg58AZY0YJKNx4mdGm0xCP8ncrd+Fp+q5YcFDJSrnoO
SABsql+3FeE5A2twy3XYLs8gDUq2qvCG2+yMUpAk7yi4w5b/MMSXbtAzzm7OupLd1vQSczt0L0Oo
4Ir+O0dn1twokkbRX0REAgkJr0K7ZNnyXn4h3K4y+74l/Po5zMNUdEdPVJUlyPyWe88t1R6kINkU
YFtRBb9O3hjEFbtZANqopTwcPw1xxkZ7RaaFzK589pAU0K4sFFdO/G1W69Pjs0sP6/SFhmAHwZsc
bzJSAKhxaA0VniIMxz4yROy1LLo8m5ggBApmoJf+ZOnIIiqFAKqVce1aCdJx8HlBypqsq5NiN072
uLX86nWM9Is0EfU2Fi4zQnWiZgiMHAu/hc0QTzFlGREGaRCBGPGjO8zGl5SPZiX7UmNd7bH/dEZJ
/mxCw140KeDF1N2X7WTiCx7/wZkArmZQ4iydssBFkTIe2YzhCVSGkhy/Daazn9aW1Wc5WHbqX5th
Ysst9dAIUilDZ5WIRwcRwjMB/yYZviVyaiDjRFuF/+Fg5qztzelzRhc4ASJz4n07pIDpQtC8pFUh
ojH+C00YpWyk1v/QMuLb6tIz92ahnnPC8w5g8YmNATnFIhmXOeMBkB3GcUke8ZIN0GKjE6TmIKGt
x26R/KZVgSAn7e9GGOKa/09rf9lxkDCiaC/UIrDBDDp8q5v/1n1IMZUO2E6TdYRBAsFuAo5Qcs4l
IaGovRQTX+Swih40b8N0HQ10aVD7sCT+lazqdzivPxXY4WyOLzn7W465rZipy0sAJibI9Rrw8Kjj
q0jrPyGBuPYy3gSDhk2hgOq41YDjgWKZHBXEVTxWVhaFwaTf25GX0BD7MCHqvZj/sW8EcoUSBr7T
cyPLvyx7DvZovmoVI8HuyFNUxn9NPB0Kdzh5VRXIlNGkTNxkC+0P/CnJZGMXv/hL+Egy7b5tBSIO
Jh583xkdo39A6IINN23KjRWYtCiUtO0xrXhdE5auDTFqWGOOC7vhvnlww0VszJjGvlbJk2RD1IcY
RKeS/iibjy4sxm07cRrM5sgPAdym9N2gHWo0QvNvSNytn9kjACTW56Btz3TL/SYxDXZRsLh2LbOB
3tIkH+RpddQxW78WQNNkYsyNeQptDS5mGOaHfKWh8ZUQZI8nhwYTs5uyTrwvH0Vt5UfqgLtatlzu
uNMn1gQNEVSxJNXDirgr5bJzCtDHPvMmromoJ5xhRgPkAdztpnsEqDP0cKsNc3MiSPKRAEzGmP1j
ChU98tNPmAFvZmyw3T7Wnn7qY7y/XUwxOEgYZyCdFI+PxHPfVzAwVb2yQgYzQBX3jdQGaF6UMw2b
i5/QWY6VzdVeaP0zxNW/2GuZcEiu3eGH3cEGxSpvU9/+NAjb0ZqbhIEDV6+WkeGbK4+TQ08emwXW
+zzdkm1lMtJAOOitIRGqLf5TNBJuBaEMve8/wNnJ3g+pwWKLGnLx6XjXHBGvg68t8+6hk+kBBGpI
EZkCa1Xisy/8Z28RXtBmDh0FgqAaz//WcfS+WvfzlUKxNbn1h13/YdkAlNUi1sUso5+0RKQUS/GI
JJEeIp42rhvtmHgCLCCLUVhMmYitpYB2zhpeNl8g33Xj+D4+ffkztJxMru5uiZ8DWcp8LMcuaLpE
t5ydy6nrkEXIGdEGDzOzvF2tgAZi0ET/dk9Ng+QzPMWx6r/8nzl84cNaDj1xryTI/AzPZr4wQYo4
31u8SkuSfeYSTnqXAWmABUi3N/lYMuzy5vflE8ghBLP+eMWocW+cW1W+iZIow5VyUiCJCcbI47Jt
tsps+EiIoudvlDCTrJZPQJN3O17kDnfZV7JUB2AExQZGZqC19W11wg3KrDzNCq5LWHVHhUB+F5Pk
nRaWGwwQGQZkNUSS+vdmDK+NQEiP2OY++u24qRGfH+w5+cwZjR3CFphoL8RHWn2GIS7ricmCwQaJ
NSYaymw+c4eA8sSINnvVSCm5ppBDuw/9msa5A2EKSOxUPUeV/WBgBqeAyrMgytRX0iaI90r/1dOV
c50qbqx0FkdrpwWXIFwlY+92/InIsyGqCnlYCE66WBG+FhJ4TqDL641h6PtQQwNesvzmJpi4df7a
MJy8443bDM5k7IWq6gPT0SCnJDrIvIy3IZj0nNloUJu8ZZPHjanhTOxmdJ0bQDmkgnPKMPONSDcJ
vV6eMiC1ogkPrLDEZQCOsTXjGGa2zt/i4SmNyWMxhoIsqAUSKhGJDc0IiFJXk+7KErjemsL7VSsm
xsYn3dXej2VE+r0vU71xOeZXWTnWWbRPmy4qIApIx0F+F4M8g+NKVu1XYZNNldIsF4a1XC1dkVYl
WRCHEXbw1CM7ZjAJOwyX8FIKcXXUMF+o671TpxDBuOU3q6CjU9beWwP+xxQx2fMCKWTGWP7UYBcJ
CMGLjh7eQNjzh7mQ2FwFeqd+VWdFjGrTeeYPIO51O5mR9+qH6isSJHNpAzIOqRr2liba3uSIIo6D
tv8mmnK3s50HW/Q345aNRn1cxPg3mVpCkRQqr6V8VDXWm6KIoVJaPBtd2FwTGl0aweIoWwIdOIdp
VMvkh++RyWb+IcKBWbFTI1RErEyahgr8yPrbsfWY5LzNYjS2Dp9OpotdJbtda2dnttcqKCrEvcrG
zDXYFtGvF3OE8ktW+w4aJ9CG/s2K2vasNMRsdwDfzse3ltCHFtvypunceq9oFjAjPC8d6BnPF5pJ
kKLOVc//LwiWfnwVcGbOPDe/7oIn32jZOjC3YmFQDExhnH2RMYnLHUz2suuvVob5mvyikx+LZxsP
01TE0S6UDqJHWG/NjHQvau3nMnO+cA3Mx8j+lmg0R0K50IkV4U6UxRhoxvytGQbAdWlrzOrP4PbE
Ime7MjSJFugyJFTtp+X1b6mAdDUlxZar5FP7HEidZiAbhiVeo75qdrKPuF1BjTiKfWcJS2hncYEw
L32JB5p1PPjoGOeTBo0WzPXwPGmpmRpnH5pAot3sTgXkYuNIqdloWPjzMkI8okCd3AcWgCwyQmO/
2JKUPhVdGHlfXV4HsHiAEYfM+TfN0aubUc2o5BnVH8KSGl1QRw5OXhCW1reMpOP/WKZjs0BvAh0O
vnDP7As1Q7Yb8vRlypn3qQUJbZKWf/Iw+xuKxEB5RvahSsqHBtCUBYpupiI8lli6QMU6WcDq8rtR
3RuOYRlYUpyYQQN9BlQ/t+58cHSUwj/FMe99aecxb6g2+Oy3cREf0b6+LRi5DklZn5AFbW091YFh
eBQc0oENAZ3Ty9p/ScsLZzJoBdxBgYYBDJZ66gY1s719K+YnsK+ktSzkg8OPw2lGH5tz/k4uHYfn
vfjJ9Cjy+qkT0bDPqxFQujdCRCUKj/xOl5Qiuztj1ylOhVkF4WI82xb6atuD/JdC2we+gkGPdy3s
YNck0VMce9OhA1yK7lb85LOGW0gJNTdEgQxdbez7Yjhrh5wDwvA+CnOXE33DT9j+Ej2yF50BTMv7
LyOzErAYb3UDL2DrevI/ycQkIIuT51xvskRl/LTUczg26GuijeNZH0uhF0BXTo9ss7hZGIYWb0Rk
L5iv+k79OVABgP8iohQIz1RwgCvG+5vUWWtQDSc2KkzNaDT8aFMAOm3Cb+emyx8jQ2AZ9a6HbQ5y
ujCvfI9PNvgF5oyxf/F8HKzGYpNf34YBuv51hM4Vq6MSWfDMhs3/zF98y49I+upf1Zi/cfH+50ip
z5nNEegRNrOJ15DwaFphwBgZh57TO2cUy1hIPBS1fhNNjUAqp3TIMmhcFqkVOaVgK/VwbCKNmc1q
D076StqO/BzFsgKPkPyBfN1nXf5lCfs/VjWa9Q6aetuP3uvSfPGhrCILH7aYiXYpCWJ7A8Is4/Dy
YDrydeqktVfWr++Pb7Uy9KavmdhjyFr5QahUB/c3lWa/sUtfYdUsvyaZOUwB8p0qWIzGg6MOVc6F
AYaHtduOzpPlXAcALp1LZqek1rQLq9Y5BNAEHQai89kqeUH8TKgNoWFiZy7dWmiMiD0Iecnm6ml0
NSfGNKAbHtsXKwfeGTOmSHLGvGgfzjnhHj599iaxLXX4kRTJe9pXiMfC2SgxfTKbJ6I4OTtuiFp9
8h9AuZ5IUGNG4tKh+T1+OdF0P+T7MZBWKeHZHC0Ak1cilLfhN3zoYAODd8nmhxJWDdcPY+Ol+Qg5
Aw8ew6TWAKZpznu3AU5iDoxTSlIR95Tlu8nq/hK9RUSH6MQ+oxcxVZZtu9jFJwOxubNGwlH26TSs
doDxPydO0Hi3xZaxOTgSVt55aGUPZmbdMMVjJI1p8RrrNfOZ563z9luUL4zE14/VEUaAxexvV4GI
KZD8T+Me0nnDfDL7MOJ5PnUmmtrGzU9+ex9WRnAGdAqDmcv5akdcpAPhmvgo4onvcAqn0zgWFqX4
+FvWJV9jXPCY+uSYemX1Jj2W1rgdFsce9wwp5m3XZUTM9Dy1bSbok93mo7Sdn3nQH01kDUEzlO9R
PRITMhWPXMwZHJ0QPjWdZawcaltY/EHt4vnt2+JhXK++FNhVWzg/EI+y3SR3XlzeTYuWAsAgHV9p
t9tmhklqs+Hp5w1aXUINwpK58vLclQwMXSQu2L2XI9klOBIWYknQUB2AKkIfoMNoST7Hubka/OWr
4+CqWFS7g/P3Dhd0W6YesXjCZAVpXJUhWSBc+oLVvh12X450/lJMDYHOxvfQnN9pO72xIDks9QCY
Wh5GU5l+mwWO2Dj8kCQkUM07j4aMzwUOq4IKo2g4JZeKw2WMa7iBy+Os9WkyOxG0KvkkoWObMQDA
I1LRweSnAb9RhICKuSeEYBY4PlPzZqCJWeR33lev4I34GKzlLYysRy/EGS9z+R88KPIMxUqjqlhs
KjpNHoqn2a+/yBbYYcT8cFH+T6VH+sDiHnQnzvNiwP1zRKBc9Yl4OuhxPeKoKzfCtq5xYxGmYpPA
k/p/42mAiMpeH5tNjCFpoI8F2ctmAB9vp5IgN+RbXjED7Grqat1V7ALK5lP05ba2UXg6M0P10vC+
RDht227+KvLpi8sWfQNyjgRUMCocj94zT/8W4fBAJvpem84RRcFjaS9fDdZ7HuHiDMKO2gGCGxkm
t9ZHLUcbJ3eF0V10KbjlEWxscf7BOkxLUHn1CwEDmBxrxJXkTLYnZ5j4MfryMofQTRtKtCZFtuAl
RDXhuKAjFNNxFf5FjmPgFozsoJH3qJtxy2AEw3wzf4vokYwyrAAMyRtDnoz0OqIR2IwNUd5D8Tvy
kZzMEhZPhi6Xas57aMAes3PJkVSNNpMrsjI3Zh7/uKmF6qHlrkDev8md5oEUSgI4yNONxh402aJm
Hgy2l7Eo3xzB+dmR5EbIV/HPdcGzK6JsWmiApPmwz+xLbpOFeW7ABoZNWD/8la13VrLBCkhqkF4I
NM34p40oNOgCOnbkFoEe1LVNWdJUDdd2TXWVjeazWaqbG3OFDz5oHutep2Ce2eM5PbHZfXpnmeNs
SIT46qpyz1tlbkTW8O0n4T2uGcjKWz87J8t51Y77wTJo3EewkflDefhBWY6Bpc8dhoAzFIBLJIYq
KB7yTJnHgXXpLgRSCrSAArTnBQnHeUsg0H8wC49tjPLHh8vJhPBtomZ6gP9TLnzfDgixMq0IjJf3
rOv1y6D/zFhwt9XYPbnAVHD6MjXNwuLAFtA9Jq1xwyDzNcbE/4AsNxpfkdS8YnHj33rskm1G9MUi
/Bhu6qs1FdNZFTFCDZfekP+Fo4BbgWvfkTHYj3bHZG1L8MhbKRx8O+sOwdIvQuQX3x0fzYkytSU4
y+igfmXOMXHf8ViNwdgy/YDcH4TrQqsFrVIKt9w3BgolFEj5wcRktEvcZQNUEQdSnvDuiZQoj35y
Dp3H5HekBC/1WxxGoOB5aEg6UdShWc4KqNt2CxAzMuHhGuPOOXRD9WCTpwcJrvmnppR6crCjTapI
El/qYpMWy82t2ps1jCwDGfL0MGO6uC32XWMMOy+vnI01R6eS/MhszY2zGOQQHge1Mo1exYQX1y3H
9yZV4P0NK9kSofpk64PZt5c2i3ZT1vxYkdeevNBfU3qnt0xMCGtamh5fHZVVnQg5uGY2Ljxj6vVm
rE0kMk75rrroHmFMDmxyg7Pe67mE0L1HGSv20v6FvMKjucwvaHv/IfKzORhqb9friWl9/VayGwEl
kXzPE8zWEhI4YaivYJl5FzN2doNG9p36xdcycBW5SfgeRoyTK3GxHP2SqHQ5wAA9GpYPZNWc0Y1A
SA6IvHAL7MxJDR7FfXcR9hQzRxdJuUsrGV0Dt2YBPuf7BAJxNKjH1rTeczKxsWxx1WShvWyX1GEu
6ycEyQ6hhQCCCXTE0RA2FbKhxqZqgsDMC2/bPH+KYmZT1bm3yfxi5DVxeB6N7iVjxs3sdd0VLM+5
xcrByuQVYqyFvEYFJcyb7cTWdutbxl728c3q+H1tBYo0LdFmmANqN574zANnYRrqt8xQV4INCuQ8
in1LZB+NAjiN3qsAZaIiS2UbH7henks7wuXoKYJ7+LtP7rYyG9xG/EU2o3OijVE7BO+fhRE9E7fw
oZw1rW4y2fpiBgvA1jMPlbVP5X3x07g5DxGQ8GmejZ2vxn0puivbLXFj5HlBaUJ7khGU4EbD029b
+jx8BEBHutohD503qp0J0GH6l7JQ37Yhl9jEcgmeKapdxePOGBLVRA0VYirWsAs3QxFUkJrBwO3T
Z5lMruSVqIu/baGyi7K/e6kPYR/f1VDeba5upyHurOSctBrI3ESO7gpVQP2wdQK7LAzYGJAl37tz
MMqh2jZL+F45ncX0kbGNZGqLEeG3cLpDPRdPvY7fdEduie14zbZsHqA57ZYElJGxFeVlQMkSeEsr
iCPEZZZ5XMGSfEDGGhdGtL9iieKd21k3Sq+DAT1zwwWbkGYTPzgFpqZmqQkuZ3OkPh1/xIqHEnUS
7Fnr+jz35yUvvqAkVzsyEL8TodnI6GbXidRhXTM/DcJ8rqP2NSrYa8I7uqTMuSc1XlqnJi1KrLUh
p3FOMhbb45l5XEjiKZAC4oocYz+FRNToJuGZKQHQIy18WWaipgajQL+CkiSs+6e6aO9k9n0M2D6x
qjkMG0fa0rHceab5uIBTKXLsl73jPmlGPBvmjRsrXAVBk9jlESoEawwT9hEsXezFbhFrn2GLMqPI
TMRvzuSxeMmwC+gpKD2feowQtrhmKJZPsAuZR14Qb/1VEz7LFgNbMNbRc0u0EkA+w98b+R8GWWwp
u4fUdr6znE2W2ZjlqWfTbSZ4K3O3/Aeu4EKX+h169UOV+lszpTCwuHIVybu5l/zpY/+km7eJ2HIl
avbMDt5lQaQkPF+kbQf0EZL9X//hIHEKQkYgZmHcFiG/FYW2TJ9ELPoLeVC/mvMw6HX5M9j/eQy1
t15rI4iOR+ZSo7nTk6TpE0mI8CLiUDHU55AW37M8YstFS2SrTTMWEx0PeWDCBAk24Ei/zy2NcYUH
sQKgj5Jd/ZnJYDsgP4y2i2Eve8fKT1MOgYgr4ztPKR89gY5CuZo5zd0F5Xk2X1zmlmzOqR2nodt3
iwyc1operSYhEdLwnxKWq5AGGRqmUKQhXjBFZJGKrHCvF2y5tf+eFeN/Rl8x1U79y0jkxw6j9hOn
WM7pJ981+8dTlDKct+iv02gYzs0c7ly7+SATCpetv3zIvP5j9RNPbLSG8fE6peDA8o40BSLPT3yo
BsDS1WPkdfRo7rqnY+3UoOf1CKcFffWG4QUIeaTfTD/h/9fqGfIaYWrGZell8zokTMm1X9xaY19I
CCslR2/V2G/od8hP7TIaWovFYJ3Csm2yE7Kxly41GZZLXldEKdeEaSEcs1mcjeWjK3DwIoSpiicR
dvk+XbPT3FkTdNUpotadZkcO3mWo9XSIB/rrROe3tLP/NYX4p9lchiaa5rJkimmeiAmLZ8SEmY8l
mZqr2IO4IEfCWJAxuKuCIqwORmyAHDIHsI3ps8lhAQ7JYhbD9MPt9naunuj2PvWY7lG2+2eIN+ci
rN6ZXbO4hZdc1S6Bl33zHMbmWceMWJbmMSQ+nQuNNHV40pqEr4zPZ/6E1w5Imx8z7uks/AXwAkzR
mW4azVFDdlB2y+i8K8BoW4SaDwODnCg/xnqibff/9sO/mpTkG4HPwCn958btru20Gq3LlwoocJMR
Qh87Pt9QGQJC8sOH0VlzCNmXjr2pD1HMJmNILkZYLkwdyDwux9ek4RkZwXxxCZ6UJMN9WtoDBe/M
tkANgUpQ4Wal/e1JbO4ouahvYwb3wv3r+SBYUPFxQJg20ws/PeZwVTZd5zym5NQd8QLwL0zrq87S
Ow2IChnQvk28YX1BAmeYs/dQA4yzXJUdCxzytO2fVP31CxP4ZG7901wl6xhQEHuAPI1th3Mi422P
luSRkQxZwsRQk6LXiYNISXrJeuM5rpzkRZnpMZa0xjn692Po0jOx8t7ZBuw8IJjs0WI+spwf7hyF
+jWemrcl982rVyn2Q3U5IWSwlou9/qLBqZ6qMMQoIv0Hrxr8h9QazlVpzJd0Wn6xHSantoZpNE7W
fx5l2IXCbboAHVl2PobegBrMoD4Ai2bgXXvVzFMJBuoe/DSTq0hwZ8zyKeNahGIbzZcSIRG5Gc5H
n2ctWP2KKBVJiPSCXi8AQ8PE0I7vIod/jY+/9bTBzmrZcrX6e+kmBWjmHEXTKG9z5zOmkstfN7z7
MvwCCFae3TzGt57dI+HT2bQ/HqnXGyFiRCwjywJScNDAhN11ifHto3gHO5GFKqgnw0OAfFqUCd5o
ZlcqMtKKMscOZgkWxOAKARsI6HAFJs4UTafYlE8IFdQu5Gtg1Fq9Qv229ozI5S7hdfLKV7/jdOZj
+NPNFVHQM3TwRNdkXEcdOvjyIxZPIc3GtnA8+8xwamsQV7e6Er61yWprHsG7LIn7rQuUQehxNYRf
cNGcVg9WmqpHOTrPJLN0UdnfTPEnbjhrG2GpYHTxmLUV585Yn5uMiZtAchy0dPkr7MCAEsD4aqjy
L0mhm8RcyAj0SU71EE+Xc3wtQnevisElUq1sLqImSzRfXhz0JIFjWM8EsoHy12F2MYka3OA6IGJ0
7pOD9kOSS0mRJ36d2LCRUWdRI9jP2Kn2ij8rVqwdW0DYrKz8N78zzWvrlP0pH42DA9ljb8npfSLe
le+ZTbWIFFz/xUHsRFwzYYgOwtK5e7Q7Iru7vNm2wMxIJyOFYIFI5kqMDp1D5IccUKfHWcTfSCSB
HP6Qssc5QP1UVszJodb7Ox12EKTxCdXOidlmcTGd5jray3J21pkb9kmiywqmoJrZyCrw8sOUlA1l
AHkKCwgNenlaaYsryZd8B/5G0+Bvker5DbfAAGttTkZiCzKIXDGDSGs4xjM/eTzYxQFlzDHLYjZC
oX7pprgARxWjsT6NFtVFN0mylNzpJBcPhsNwstnfpbM2ts6EPQUm/x0CPBfvUBxhIkLawWC4yRcQ
TCXbLulPbzjNmPO4WbQvJkLW3a5o9lMz7AA7h/Qa6b6dNK2P7XtBxLHFyKtz9iHLa2DJLC7bjFNS
d0fGwEx4NIIc7KIpKiFBKTYUKEcTY+cSmt7Otsksi9RZcs+LdRdpJcPd11PBo1LxDZagyGGfbbkj
s+0oAZYD9/1x4qZ4iNNl3w9zclIWrUTSynTX9v6J9D7EIXZUHciG+q8dII8s1psws+eUvcBBOUz8
mrRaj+wcfLfLHK+LKADkfymJ56lDunYsLOYh4ehyY6d3/B6BiygYXdKXnByGf/fM8LGfZFfAFxx+
6BgBkD/Tv1DgymKbG4TTC2nzilm3UJaHpZhuBr3x3lweacVBEpdqDWPgnBUnBq4ohmSdHeB1Xpkk
XfNJ0ql0oFFcH/xQ05mnRf8AaQnmpuZM6XB1ZCp7yVcGt8dJHciMgrReni1ZJQFLO+R+BpsZZ35i
f7+TMkHTNT3OmCypDsqz4+VPnVpY21hjurMqDjjDnp0dU9iJE0lnW9npg+tEl54YsauHM25XLox6
rCT91S2uhtCGvFx5eEHLX07M5OTx0abo+hyV7LUWaMS6d1vzjpXSfl/G+sH3QvF0sBTT1Wh03znX
D+VgZIE7q3ibYJDkGt1N8D9Jn5ItgFX5qIzxIwflvKtGEJaNe2sn752Ad0V5vepyF6SSBKTg4tbI
0Gj3d23trZ7uL4BWW8kuZT9gAGOk8ktAQAcOznI2WjLBmDpkF9rPTyzQ0e9WXraf59VmOhwjQiVR
Q7LPgMSzV3VOOJob/hZT/LtW0FNOp4jgOjqkDqKuMGoInUyp2geyQVPq5GUxblVlfa4pQh7YKliO
fYlHlD0RO32JsCt9dFZ50WCZp9Ccmgt6axyfcb3lmTYBc5wh2rzhQtFXyD6EQJBW7dgEkM3Ro1nU
3dmS/kfG7lLbBOJEZUFl5RoG8tCNLVqcqD2Uj3G2PUw+/wgnsTZOh5TcXz7bjr1I21E0uq4l2V3N
j9iIw3No289WnzwNJvbTIlOfYrT++SD1UQsiarWiwjjZtrrNoWx4iGbcUQZCqpaJcc/6c2z6O5ze
6VpX+t5nJO+14KyfCjSvT1aa/fRoA8///zcPDVVgDIsNBGat6SrE34MEsDcjPT6ktsEzWqvPGbfe
OcOUdDeBkhzDeJqhmvKWLT4iaCg56TUyaB9InUbKBJjnnK5xioMJM2gg8FXFyaO7jjQtbNw/8arT
FMR3+3m/rzvank4IjXTNjQ44cSQJa077gDnjLenTr86j2mGgVOZo3P+Von+fhkL8jRThlo1onjn6
SQbrJ2MHVQAltImAt1t/MZsbCX35dSCBlkJEHXODgs+u/TdZMXmsl+Gq1l8iMi6SrCsvdUuczmDk
9hmkUoK9gkXXEteXxOsvdZUSNuNl7Gb0C4hFLE9t5qLSLcmPsMzt6BDtPfWGt0+Z6QRlgUCODLtw
o9YpaZvnzFtmiovE4VCxH2SRAC1VlwqRq+n+rXxZPnTo8vO2ZPDGvqobrBPgQ7I3K9NgxZOsEUje
v0Wl/1Vef87K5qbYKT+N9oBSMYq2PQ6vrWfKA0EaVMIJK5j8FqMgcTwS3f1iVZqCspnnONlWcf0F
tOe5dMthK1BghQTAYMUbWL9naG8SBtY3wjOJsDLje9SwUWkG7lpPufmbGBe2NE5pUFCyDUtbpu5U
Nhn11hI/DY1XU4/WnxV5FRdmRuG+d6z6uXOIDQPJP3zDrDmabZPc3Nn50A9uJB/UWj6ab3jdXhbf
2vsjs013bmFNqPe+NiHe1sMTQqpjasgXK0QpUruUFEtTv/WdvMdWjKAn1oe2KY91yXXo6GDy7Qsq
GmMTR2vMSl4ywtFDsCzFlwcOjntwQsppv8fM+IJa2NMxKrtiSyPBYn5B1AAKyCoQxLDvquf+gJiN
5oEPk2NiG9q3LkT2xd9442sEojbHgnNbu4WERy/o/OqMPoplpiVOaZyzjcTGtNeWjfIV87ZBbFsD
2jbLXirL5POn5CwHhgraKp7BQT8XE62wX9ufSZpcujkm2QF1qG24vxrNss0LkaHxO5Y2Sg8nWt+0
yCAQTgHdMORVA9rYpGP5SEagH3jjWD/Vc5YF6Zj+jC1PQIDBqDmx3Cb25HGeWKQbeKujITQCp6j/
2KTwHbvRDqE4UXcPM4u8jt02yhLj1iSde2LFDAlV4OlCAtW5PhU3GfJpBYq6aN87hPGfRpnBKVzq
9myxLfTa/FZbJkKXWRpBtgZm5QRyLDy0YYNIsjDldardMwI45zIX7U/Mq7Kl5kWTxRkZQq9hwINS
fFnuVUpc3aiwwxQ8crtcRP3OQXxu+l66Eyab8W564msFpYZUhN34lQXfy7BY/rGT+q41j21LSUDz
qY2LnZkeHtw/cWX/TAMndd924maOLRvymYKDHuLh/6FfF+R+eusQCDRI/d1E63YlNIqXlH3e1SBT
KK+8P1R53nfKP0xhYwGuLYtDzJl9xf4Cg3pyfeRLzmXifdkiSnyLFXLp3BtpZ6IraxbeonBCl11H
QW+V/lZM4ljLWdGj2EHq4Zv2BwGAvRX9fQbVsl/Yx1AH1foyzx3PpfudYFTkXfTMNzxMWHCYkDgC
hRmMCXjMdn6PcOOTC8pGYZlArIoZXyOrrKElShJ3BRkXaOUb2ORcnahzYFWiF1N0srZfI480wm+6
vLHhElt2MSi7G9gP8sQ6FqP+MtwpTJlKOKRSjEx4ay6fsA6Hc2j6yN0giCvVmRevgoI8xOmTSmrm
mmYHEmbpX9wikEIlt2oARCgqr3zOlLqORQ/8yhzm47QgGLcWFZ30grNvkTDGkoFCIomn9IEb7ZIX
dsWLQPvK2WOwA8Vcrn2ZbqeCsFURTYSbL8a0zZbKvsQxY1cMO8OzmzpXk+JnA7BqXjPUxYOTi38u
Kv1zuLjpDnz7H4c25ZZSu+Jsnugj2vksnZYjijQtlxmyFbZsThZiRJvozBq7wr1bhCwKGXeLIhwf
vKIZH6RPgKQcTumxDmX62DUNIqv4QIwQo/xSDOdW9ftCyfCsZ44cTBveVhVsHOY1k7ivy+xg+dTm
PkOtTdZ2+U3Uf8xyIBrPyZrzhBHIH/Lx6gCBvvZLfiHb6G64Yrwqs7s3SNxPeWFSH0Q40JL4QDPA
lUMNGpdh/qf1BG9L0T7WY0893mcAwUZ2BJM5Xnsz+6Oxwp3MMBY7W7CFhzJZbSMYfVuBslUrQvp6
SWUUVuryP+rOZLlyJM3OryLTHmUOx7xQm+nyzgN5OQ8bGMkIYgYck2N4en3IbMmyU6Vq00Zm6kUs
OiqD5CXgw3/O+Q5OPs2Rxs4O2W/mvjFu1PptKuL80biYUNCOLZFmrp34NAiDYlJqgp+G/PJdJtmN
DGtpTczesW5/2rmVn8eJXpOazikKCYarys1xPVCBuvD40L6z9GJGGREm+rvbaSq4hyRA7dq82bYT
Ajzq4XQUrjiVOKhJ/acZN8cxOFkWSaI/iOw6YxmCyxTcyF7RTS/7dG/3LLBtkt3WE09E5hnbCC8h
1k7zUi0+4bDwmp3saTrJ7BcjQ9DJ62QfyOEYF30OsbR97zpYIiPVThXyy8UIzL07SWJY7fMgJ3PN
slzfeEV2dsbxw6n1xrMkXlYlW1YC0nbcBleMVgVeenWdmy9OoYxzJ4xfsYsLNXV4DuAodYBHUfeH
N2zUXIfr9LHW5YNZUGUGHx+FcWkkzIgDJDFbA1xgPUX3FbjYVW0OzolhwUqTIv8YhP3Tu467beqB
cwLHKX3r4i1dhsMn3CjvluceUMKileDDo356a7cI49Ln+x08gqs04NCRtyftw14G+IDeX2uFxvGu
FIDdwLrtKACyChNXKg40xrXueMgajiw9pbku5FJgbtUvBoOZwYjJyaZ8JbzmjLWghO6/tm38lZIy
+o0LKR8/MCe2FErsKqmRaX2LJyQvOTdgTctbfCAm2pfo9G3bBc9x4KttjQl5yEixGCEWvNwDHuBT
hTQoOjkbGV9rHKqaEM4qJccxO/addOZ3TUQvspIfW1n3QzesVON+xDnmi2DynlzCKoE3PlgV7UYy
+Zrj8LNp0BRRttSqMfEFdO2XaV/g3d2lJcHZMuBvWzV8zVZ1H8/Vx4K9MBpmV21xDht4wBq1ftXV
3WGmzKga3APJ2zd/SoNVI70MzwvNPg5+IJrkdE/nYoxHkHaP6Z7rjO9AGY3FQYiwQr1eOwsnz8lB
s2X5kq5nVcKdjk13XSTT2a5Dd92Zhr1KDVICIAoZrwzdmz/QD7I8NXLGez5Sjjk0Tz4KzYwb8o9a
IHNKYKFSOktCi5GRhxqDK7ruuw13MQp9HGiYcTWPOGI2GBLZL8IEjELNGMLAEgtY8aZEE1pDQPWp
+gIvzgnomsUvQFVJd/YEyVUx404gmLkyAmdbAV9fc91fm8GjV3U5oh5ibJvBDc0N/9E7jsVhqm0e
N5NIWOncw5a4BfaPE5BGCJLwjtpAfDAjepkMN3oym75G+1J8Bf8oZ+POl4uJEwqN4I4KuOfDRuIn
NzLPSN4W6sZS1sT2Rlu7ALObPECKOdsG/X3NnMYcuHuK3mGi3ndNcKMT6AJ16U74yxaeppIOILPq
GURKcWWUJHyxbJzcBVFRbpliXY3WwhURQ2APw7neAsz4aQTDfbgfDzKtOZF5BofU9NOlUZvZl1hO
BbnJqG+0D5x8iO3suZbOyzXUPznxhJ2fp2SmRndrukP3VA7zfo67e86UL3DXswiPKbQChzNyaed7
bnYZDdpjt46YSnErTBVzVVgHDZ7Tiz2M5K7oneCoylso9hCBKOQqECf8sB/fuP7dQPHpP8FB39cU
WhVFFhwc2fFzjcWx8x5rNNjjbCkCIVnG9+1hlKNMF8cj+QNDr1j5SIlBM1DMElHa9yn1txdBUx39
Nkbyu27h99LYaFmAcBEP7uQI+cihVW2FA/DqYVSyO0LQceU91wZZEN/zN5NtP/cjDqJOx/1RkGG5
It5dB2MabhS5nHVXdg+Gn+w6S2yTYh4282WkScyYxmt85He1hWHJK4jJ35NEiPXBsbrHdpyfbGZx
a4xb34GFKcesn3VL6mKAn24P+ePYpnjBlLOZ2ckx3xhPrGcVik70YkVwRcdcLGBeSM0FfXKs8CtP
GD+B4rLHpOCzF8UpJvKXlPU1rfXBq+fvwJt2Fo5RSGPZj1DFbUSUZ9c2xMuFQQ4Svazu/VOHQHvx
3OjOZ6a8p1Dk1q+b+LbEvx0n0En60OMQyszoZL4j6HL2H7W11XMfXrKs3LQSGSh2ltZlBnMA+Nzu
POq9l3V3FEYkz3mXUshTIhMmGf9xGi+JURdmAesNBxXcn5AVRHiXymhVc8vY9TTN0lRbvtEXkZ0l
k16CD8FxBnu4B51yDgzRHH1qOw7lyPDJroOLh7Ybcm/j1uSLE03iq9ZT8nHKhTgwRvxcWhWnOSg2
0Wjj08PVPHbDRUf5k1mF5PKcEbNAZamznRfzcbRrGqvH/FcalVw9kdygF3ypzEUJs51d2tSS92ZR
6XDUabdaxzU3dFPQF1rjaJMVxqDW4rcU91TDxMtYtA+yB37UrQiXQxuZRdpAhzvmxNWTDTzACZL0
LtUPwnfDo9cWPJOTp5AWc+dEnxKdnxZ1Zg1NaO4UFy9mKL9FE5wKOlmfHRx6lh9MvKWYR2qqEfZD
YoVPHE43fnLnlFHxIaCsrP3YKQ5qLLZjmuXL3iyOeZPP+3GIrsoSyTGNYvM8T9NxbvldQJ5xdonD
NW8iz3rG5KsR4u8Cyz1Fk/nGlEHvo84G35tXfHoBdxI9zSytOOIWHCVn+t4m5RvOzBzwWzAemszx
x0rFoQ9zZjyCxRMf09ls+01REA/sJaRBoz+Ei4gJOSSH0NFRjsVbKuuNR9HsIBrwGBBx93zD+J0a
Tg4iL+rVkGrndrKb/Qjd7GO2aa4G/NP03kzuzpvOY2ftgaB9Y5EYX5SX3teN+81MctoHef4aIQvd
RDLJjmlr3o8s1icroK7T7j7Lxhsv49ia22h2HrnNY0oC0X07xuI3eF8C3LJC3tKBhXVfLIlnMt8N
XoVTaxbrhPWCeJz/NHmm3Nmu2pl1bLOZ6OQSFN6LoZ34Nppux8ViYyr3jvsfu1xKDXzOpO2WzWZP
syV940pAm1vOx2B6BuyEBUYzwL8gGxjYi8w6zX2TnEDKn/pa21dKYqjMKj1v43ceQfEkP2s6Y/78
o+QOgDZuDCvp2dkG/9R3gzn/1QUAvs6Rv4nXOpA6Sdt3WGA2uqjyRxolU2yzp67uJ3h6Txm94ddk
+YNpuyzq6ezyjO4JccWbPgzZJzIPtm6H+AukKFk3FsdGlbU4xMOyu2RA5MvKpSpjaH7JzM2OTXLr
GCGxqrr9HZddQ+iGQQ25HItI1TpnONs3zbpBrnsq7UU1Gq1j02R0IDXzuIXr0t1mXfRZ88j7Orqx
bAsrNjCHvsrMG9MPn9s03eQtiYHWwgbB9BJTG33oZWDthtZ4BX9E5/G7COh0pqTrHVvbNznLcmC4
Y3U0BWkHrHXE+bLoGd4PcbdtY1pxVl2pyT33Tb4RktdBzGsMXuZvTDKLJnBig1+cv9b0u9CWd7KS
KOSzcZttDoeC7L6lrwHVFwdBKM6ORXPOY//esFquVX3s7uhFWviE7VXiHdsVafAQGk1wniL5urzQ
jK7Hl751sU367W4IqujieEW9GzSn47zGuUNFkB/dzwGxzBxVbhOYCtaDmcNkZ8EryEX3seGfZSDw
9Ikcpz2EltgvmGgAuggk1d9Zyc5eEvKBbECrRkRa3E3byziTy2vN9FuU6IItvFNe2xOeKf8UWJhx
B6GuZoUtNy7gwLrEjizsmMy0IeX0ZUQA0wAkizp5NnBjMgLPvx2ZPQZcAMoG3l9nZ2vHJMHIMfp5
DMdkZ4T1t1Z+djD5NcJ5bDcgSyCEuy4qZucfW1R7ztg9laVW59wkreUc/OwIyNoc7uPkgTPVtOYn
wtUVepRXG+6556ZM0uhTxj9tPT+aTXONmdHSvMAPX/JH3AZbTJA2cZYyqD7cFru2j6njeS0YGvRF
RHu2NfWHCse0t+GUFl7tFMMbUNNdXTBESxJCDgI7QDdJuSvdX1GMuymeXytCLBtftC0JT3GKbFzb
rUcMIGZ+onrnTLAhvLJvFrWFjlTg46bJ6ZzIkgHOUwtZjVFieuvNzt7zuDnErrXm1HatowVlNS0w
is+qQZOgFEBlCd7jaK6xdlNAg3WjvvoDE2oQBANpRXa/Um3CmLrpUj3Zir8RZurvbecNcZkjR+ls
UL5/6KLSG8wf67SW274aOICN/BA61QFrubypHLmeXE6cNek01mR0gShhjnjnlS6mmxgOlcyA7/Fv
7WiExS3Gwq/Mh2lGUahHnwuecL4exKYXfCsZReFY94C2iWQ5VLU+YmjEPyqybNfW0b5R6DnhAPik
mTA5OyOAiDz41D4IntGM3tqZ3NHQ8NDWtfdWmKQbw1HcwHj5rhILz+d8ynNQFNrrASLh+EuNqUUt
JqRqjuUjFqRNUPe/4I0hvftwJUBRULdAmcwCLZqa8KeKvGtj5k9oLribio96ALMeeBAhepPjts3l
K4+9vQbccDOjL3FkWefMsAD5JT+yReT3XJgqxIZLAoWd336lijMXvC34uwFRO7djVmjfdyH3WXro
dmkkUJwTdnHlcXNRrEdNBwBunHGq+0u14jIhndxfbTE+OtXE5ZNL9dTUK6hDBmbb6nUwWeImL6tW
EQ3iHBL7kb9GCKb1yvBo1cIOPEpWLxJON3qaMFjkL7Ocmu3YFDumiNnWKbhnlFCgVq3UkP5qbjKd
LO46SYTAwxsaotCQ/OMPyiJv7SA+VxGmukhDTkwDvS0S/aKB35qKTx7FPZ/i9BAw53Lbjyidx52E
VoCrWV31vPwnEzRkh1M3uUpOrV0nidf0lJOl9tbmMhNRbtOxt96YjI11b/yO+/RsAn0FWjzI4od3
5kw4H6BZCdGF88flXzMx/yBeVn/0fS49nguCNhA24wjGzdImCbbwf//Ceo7JPykV1/5Oh9a4CYMW
oBugPW1G37zltFGhzGBWwrW3ALBakZyHrr2WlvsG3eLX4lS+cUcs0ENj09JULzb2nVRPlicvc5Gr
I9HgCz6I5Gauvqp4eGerfMgoFWH8Xt2LrttAQ+GQiJWBnSVQ/pc2T7A52/8EY2xa/zvDlR/Ud6WA
ik2Vof830O/MmuknwejvOGkvDDNwhyoihzjB8vexA2DUe9NN6+58WRA000pg1CBAb1QOzADNs904
l6hv9yhFKJ4LCDlgBbOYg3GhK++rEnnEClHOYbIxYpRrd1Zf+CpyVQFeYWqV+scuImHbMM83s6Zk
CapOVuUec9ojoMs95grLx7jQSFo3ozkzfweh82bkw91gGMtjxPgEJZAsRPgy80+uEGpPSUI0ZBow
7GVxvQ9Cg5yHOTQ7/NJOfcdp42hXOymAK/aW86DnjC8eW0fDCjBmq2WFYcHAAXvCgUie00jRPTr+
v5TdcNo7w9QVmGKigEcWOd9PXv54cZQDiBFs0dGa/FeCC/CGtlHTVwcb8i1Im3VjuIfCc8eVl+Jf
aPPuMe+sA0ZPj8EnuRVQWq4Vv7Zudzun2Q/gnJ+yTr+VIEGY8vpaRWuQJZ0OIkKooBkJFhl8Cpcn
kRrMuzyYtq2bfnRqkWHJUNWL5jnocY+gSReLxTtmSlqgTYAA+ZNNE+GSrvE1wK7aIKQw6vshEa/w
8XBQMgphXRPfY1urjV+4nG6kfYwFX9HiJ07NP/uRaRj45/W5f8Cs//bWBfQXwetnzmShJv7Ht64o
W5sH0oa964erYuZcoRhywgkRTElwuRP2cyFlFL+qtgl3hFSJhbGl+/iySUTWF3/sf81eISlbY4q8
ZEBDz/jgCkSuOf9pzYaaKu2+kr0GgeIS3AiSvdvg3ZBpJdcxSKCC4CsqMv8CHV1MnVDiRgp8Yqf+
KYU1bTojPxGimPeiQaEgr72EpKoXN4344mwOoxO+eWP/FC5RFAVCmDJJg20CyiaoFn6Mpj2KBa4W
KjziXlUsH+whcIBr28xbJT+pX8AcmlwTYAoH03+9rjn/5HUPHJM2BJ8/wQzTcPDXdS0pdQhKsQno
VH+LdfJqqmNudKfJRWxLY0Y/pulqTC75AbYhaF27XxtZhNhvToLDo/0+tFyCPU2dZZ2tO61B78XR
N33I+AYMFM4qheGg1AuaHmO0ce8l+jtKeEPzT4euHaZvF6ux99DqjqrtXsuCJzcwvVdfDvvB5YMh
GExEDCyAI0LcLfn5j72TQz+BES9fM0U58N1+5wqzW51+JCWnIz9pSvai3//6w1pKJ/5OYwaV4/os
jOBCiYv/xw8rkrHhmm4R7EZZfUxW+m1iKwRU+/JBZQpHCkRj2OD5xzSEP749ImODBAY2uwlpBFgL
R/8nfWjeP+E00y4ixbJYmyIw//YNqZSXg5lPsPMwgiHeJJ9+/phnEKNsGrGG4VgK433WADzn2D+U
4bFXzSN1EhyzJCY+/PPc7nk9Jsv6BnIq05gpgCIv08tNNvIKoHB9JIU62guU05ZQTUPfebOgdwgD
aj/o/l/Z7zQZOI7l+rXwqyPt9uTs2O/WfRuYPPIwoabiSVYhqJyaUP8SoMvlBQbGsA4AKq60pB3i
MnYPQ+Q193MbXgbKgdaugUA+WM2N8av0CWdBnH2d6zG64BMU5mL8jnKONkWwtiz6fsr8vCx0Vs3z
pu3kPRq5+3kmDQfxxKbEbwb63MegnMdYzW//+sGw/07H9wTaloPvEEwtvEjrb2UL+DJnCPCsUxXf
5ZoyK7opwNuOjMc6Lzur7MGu8/skSb4hwB4mUX6lISf6nBIGe0jrm3HBKyN6lCsywCtpcAtIIcAm
Ew84y3HSg4fGuWANPjZ331m3nT0tTQYba+Imoqdn7XKcpvLiu8hJfxp1dT8yIljDVd3gf/Nv3CS6
a5eXE2YTH4Ty/1xH/p+1zrAl/K/SmX/7/6jJXpo23RP/52aa/962n8VfO2n+/A/+vZLG/YcwPXzp
gWe6S/UM9Pd/r6QJ/kF5huvYpmfDvfnjb0r6mZeCeu8f/M85ilKIiUndcVik/md3vf0P06LsgwZh
l8fRlf9X3fWm+KNO8S/br89pJ7BdvpplOXQamsvm8ZdDb9sxp8GQaTGDy+392DvyUjlFsIcOQJuv
XdGxNKQjlHBKy6kujtCGIpITIU4aIyddG7O6RtvMVYJrJynVTVtQ9bNRgwevipnBvoFI9i7zNr7k
AcistRcEfbCkVqfwmHs25hPpJSdGNuZtIn06KqM622ecPHe6CoMPo06G/RjOFOUyBdMBhEjAALuu
n4OHJKBWqjGNYD9Wfbxm6RYb22JZonLG3vogBmDKVvapWw7RvYNvTM9sJa4j9b3NGOEYe4bzEkRM
Ju0ASRZPRvWSmUa7LxdLsTn2xTYYc/+cj2g/U03Zb5ra7a733eAuiUz7rqU1Zl9bMfSAgMp7ElAM
gVVnG3vXToFthQ0tEJ0fbAzCbg8SniJYNwRfUWty3rUKf7sNWYywxVYr7Kzed3ymL14GOpMkboaW
jReJ23EwrAm9cSHhjrwuzTk/Kqec8CnDvMNCuhTnFPl1NFqMeSzFq2zCYGdYznCvJIzxPI6trSjj
iFXFqrBcEkzkuDiyp/Q0LqTxcg2oKywNlRGup6S21wG3r1u4LLSsp7ig53ggu9oA6pOwa7c+Z2aW
rAFB3fJdMPSFczdZjY+/URTrtqyiRxl3HKHkYQ7FV7tg3cos/SIYBlffAkkOnLL5DjsJKwSPHO2R
jT76QgO+NmuQgCoob8eaQlKiZ/wf7DuNBsuPwNV8zG0FuKjOHj30AK4ArTS4eXnzIQuGYdsvWVrf
1cRz0rQA8FeXKOk69M69l6QMxeNwegpi3Zx1Ywe/udqZrxWG/bsQOxP0tIY2gLrWMR4cx3jIEc8P
Y+d4I4+HLI7aB0I0Gro+Rpr8lE2j60F0Ed/bNIhDAab1JGqK5PPG7a8xfCjcdWG/cwPuwQwUMCBJ
aQTHRtj9TTqMxd5QJNiszur2RogrR3iUrORD6VycUVjH0MetEufcVGQMKTbos2Ef9CAoIu7kWBFa
H6BK379khuZLWVnv8n25/dYVgJgiPPCYCgm2EsxA66jyTyzVKZJQln6S2mTvVRmm8Cwo6UYPxVMr
nMrd9h49v0bMwz8EE7O4ipZtrBfzYQqBRhZ5VDv8Zq2MRHucEANPuyPDjOFBOVgwoTmmUPqTzD7l
esBvNuMw4EyK4Nwi5kLap9xw7bhetS+HpiZiVBt3Wqbhc08ABfy2Pfa3ciCpYLl6QGecy4AhWet4
e1gA2OHzubNuWM6Ku2UGvk4geO+CLOkAyUmFdcFuDsgi2QawGHfpksslot9YoSczK4UlIxE8efeB
sqddZpMw57wyy1rf06xNx/sgDOYkXUCpedVTAthDeuyG+aEz+vKuGQ0Dt0UKB6YWvQsNKw/25NKM
Y5jTl8MLrRycsdnQkvFrjHsrSCg07OswvbUGbR0weg8vCTVJGwYCyUknHBBg6ek1nX8AfdrWOPP0
pYeU5fJLC5VAJi1Ivto4YMhA9S9R5ckXQOLG2pqy8JEjmP5tdrOzneLefapQ3jcBJoNXo1ftu+Vi
7RuIbB5yUAnUPrumfyhcbsVZ3Pd3/Tz0e/5RHPo6yddT7tMIGv02iCB3XbLKCCYD6WayOVg5DJ/A
Th7MLPqJZoZBmV+JdXoDaMTCfMNlFC43BL1ZAtcs5+TK0lC91SiNQMXFMOxTv1VnGbn1Yzd1UcZt
O7GBxQw09mEp88HqxcynDzWXq7fWcxEWauHl22Cuhtt+AjnDxz/GawcSxINjUoyDz9ILVmNXxyZI
ROsn1dxrh9SASBAm6W0fRx0bhZxeJjtAZrbNNlrbnlld4sJLop3TBuM2BukEgH4sD4qS2WMzakDd
LrrbrhIMRFn28rVHK8mDbhu9TWEuH8o+n96kihlyDfFwmrraey65gN8GkIB38ADUFwe+4mA5qX1R
sK4xFlYZDvIeguGU991KkuxmY6jM8LfnT/lvRsHtzxCO/gdDJEI98UjWBrRXsFOJEWJVEtZdhEFg
PWC928q0HTZD5afRtg9hIpej794NHhMWNLn822hz2JZd0nyENbkG+BPQMzj494e8FdYWsC3dIV6f
bZWfB2e3iK29Q3rmKBjD0xEyy6uhRv+tzhEjUt6MdWeL8jMvVfykfGhFZmJFd2WpuofWdNNt2jnl
LS7m4tWBYwr5Nci+jZQPsdJFTZ0yer/RE0nrB24IsRF+KNXAN81J1wjdrp2s8U9QsFom8JNxkKg1
PwCDo2OrVA+DHfJZJmGQ+lnUPkhZzyy+Q/lhuaBbAdlgAEqnvv2tiBK80hVO5zrkfUJHrsk1fSrL
ZBthNMZSSNQFoIHGItcSKKlNubgTJQ9tr3npqJfA/+/cyMAKb0yVeL/9iibQ2YTh6Ci+0Mou88m6
Mxez+1fXYAcI8oGkrnK9jUVc/c5Dy7sLPQTI0fKheXZF+qjd2fCemtlCeghxuRQwdwOWYRbyyM6+
gXSTkPOS+R5YNCZOQxfRlw0O8qpsc/E9hxjcLAc1c6rxo4wSR30UsisY0sISSfDgaDE2vJ1i8dLO
Fim2HtQsP36MDcBrP1mkKEZtI3K5oE0t/qQsDtNHUsJszNsIbGUhHAipC67AvKGxvT3YSRztBhVj
hAm9jLukEafNsa8ipjDelOFqlWh1EsFhFIRmKefoTdzIgolRP+azS9OEButI+XoNnFY3cXNUvF7Z
AAVzjNNbv4eGf2OXJm0MDjXB834CvwgPMG4zeafCFu8mW+KYXhJrGpK3OhEy+2Im0b33nAI4hBo1
Mh15/c5ZR1hYgfC0XgBEoHFx6E2tb/rEaNw5PIuxx8XbzFOYrPugqABxJmFvbxleRi9eJf2KPGbY
crFvO1yrsfJgRnZ6jB4sqxAwZgBr+bu8We5sbmHP1zCm3WHFYZ56JFV58CXsrPLSaxON5i5quuyR
abv7YA5e9JGIPHgPOMLiwy9K8HWr2Ox74A1j7HyVHQbBG2MqkAQJy8kX2dv2T26BVaW8Iha/+l7O
xWNoUHJM2A+yc7YoLUQKGpBqQwHBCrXSrY8Q+Mstvc/1Nsvc4cr0IX5ojbTfqqAqf+mxVeAcDZqd
yPDccBpAJA6misSYP5+R28Pb2ey9dl3XIw+HRsrb0gqnGG70IGql9p2jzgvymhoEDG4GscFSp9aN
Ii7lp050kKoqXqkYHW/bGeuX8vxgiUa6hwH9fsVQmsfIIxFz8F2h7n1MPDtV+80vEer0MBiq3heK
vExpeLSkhPNvmmeCm0AvIlGYU8U1+j6WQk6OdKioYu/CtqbDgebIitDSpnZriOK41W9LPDAbA4ss
mGTHWgcVGojZlfIGULd7mCdilGFct/TKQRClqaDZdQKeU4Mx9q6dsu+ymo099RPkwlU8v9iZVXzp
fK7OWAGMa5NP3SUpUtRrLF0vUePpXWbg+1VNSINCZGn8LNAZWzl3L9OYeBBm0LlffXryLi4ENGpv
iEaR3+rWgR7TXZ+PwI7ndp6o1Q2KSxQXoF2xOd26jj+ho5mYfsLQWPMJUlzbTl35yOKVfMJGhQsv
Cx+7Pa/+rxKa773MfHWahB6eB5LxBUMZH9t073bxR9CnzmM3hA7wAZ9LT9eQlK+QlphMOtOeojHz
0VB0yU0RmrzvY8ijToaIn1eWpyq06WWjoOrB6+mxoXS4d55KFRV0eMCV9YRPdjaZ9tiKogfMvyAJ
vTA+OOSrN+BL8G5VsNEeUUvCdxkGRHRso2UFy+3yNQUNsO+4edz4xly8JF0cv3hWUT66vaU5pOI6
qYKirFYEhGlLcnj5knntDWX6haWKya/d1BeXDfzGiVR+KRj5XiJlQU+0HNz1pqAGK00ABgw26p2u
7F3KNfPsMeU/VZofnUl0vyVj7u5FlFEaFvn2c2jy5oAkQ05nGGfjCsOaaed1sTPUbH3A8/auOlAu
U9OR/dxusWS5vZoeqyKVu1GLCptw7YVq7VadecPZjSyprwK4TFQGUk7T1+kzHfSGsypxb/4UjcJt
ES3CxUDKuGKHp+wcgM5DLAb9AcSPJQ6cy4vVVuHZKQcAFwo10kv1W+3o7hpljJcZU5WXeGqyTTHT
ojIANN1NiYIBk2sAAEZeEmPL7XwTxA7sTDIJO0LV/otC7F4yMg06nlfgUZLtVi5QdO525krCvWSy
mKhbExT3o+eV48GYpuw4+Ql6ZRS37QNQWbh5qR2Ezsan2HBVetzTefnGBR+SJq8Wx6zjMLX6IfdT
99CAnDylruXQZzVzYKH9wlG/6tB0nqtibi9JKPCZ+qVf44Y003uGrc4Zg6W5jvuW7dyr0n5DW3zk
rueJBBiu21JDCYgmcrtD6AIUhUVzKGggeW+khOMRRg1nQZ/SRMO0Hgx38Le4NnEg4vDY9nphi5BY
jZmUSfduUeK38xDkV0mPwpG8sw9GAIU6diMH7hBB7ZJAELfmcgLaiai2bSV8JU+nr6Y7+gcw1JJk
sGPehBUacVH2+IpI6gHP83FgjonOnxVOGkIHvE7cEv21GaXiuQY0tmbzTC8eXYmrITLi4yBVB2h9
XojvaVSsh6gEc05a3IBNkNTJhnZGH0OGRzxPKzB/eYbftfMs49EbM8zNLN6nckkZ2rWsV9jFhq/c
CmtewonCgBtYb/ReuEF6caKOl8rQ5TbtVcCxRpAQranKurEjKirViArHpbVSGPExpK1HV8r7bEJA
a7GGwhE3exp4Gg70OYnxDWtq9Umbt3VP1Gh+ETZuknSY4n2UJf4mBKKwcdwxpVuiRJjiKShvq2jx
/AsPo20jgh0rvbnn4kcBX+maaxOnMn17bXTJFBV6ADPHk5xNhj5NXD0UNTtXPo8DyMMhuo3xBLHx
J3AHbcZYB45Pmt+7SrZOTocqcTv5ZXUpIrMGdCl6RfIDRBJVRFU1DAdabJ07AVtqK3QV7WVZcZ6b
kD8+TV18D5FgSr2s/qIQxqGhpfMNi1pwD3bDIT9Y1Vvgpt5bwtxkzfAo30SpzYwAi9VG9HV9Z02S
HSpVznoQRXqMpy77mlGkObjPSOm2zQUB10+sto7Ko28OfdUu0/xaQMMIdvYJWpiYSb12AccxQldk
EGJhHiWiNVUfmQNoA0jabUS95qa2x3Y7aOGctDEYFhvlFL3qnhHLVAFFzDhMbfmcAKaHROGOIWch
ME9VxSC5F4+j7+UPMVDuNSkK+y4bXPLNghqo3DLSauMA5Aff64g1PW3BplB487p8QISMEMps3dPZ
4Ml+W87KP2tTofXTUPQ+WSBP+xwrRFk3KYMujVmsqpK7KTIRkkx+wwRAAqRWKe0vJkiAUnTSnntq
Xb4qIwXXwa3u2BLLuquKgcalrNTBY65Jjqww1duvJMjQNjgE4KetOBHYS5g54prZmuO1sahnKoM4
fnY9z1lhOaYHTrf21ehEfZ/auiHVN035mdId+NN9IF+Ag5ubqaic9xErK5osGSqe2s75Nut8eBQw
oE+TRp1Zl22r9ygt9KxkSOsnbBTto+l7xqvrN5juYMBecZeEH2jX1okW33hXYaG66nCoHzLpuPT9
DMND6kfGe5VFPcnupGlJ4rfFm0+fPZxEq/7jOi54XLEwDPjVuTieEis2rqOc7JPIbG4BjiFOme10
9zpi6TFE4u5rgSn2haWv7r+y2VrS9LFGorTT/h4DsLydZptb+F8m4Nc/58f/hUvLtUrKrv1v/9X2
FznkX82V/yaXuHWMuSfq40PE2z1+dbaT/g/qzmy3jSRt07fS+M+zkRG5A/MPMFxFLZQpURKtk4Rk
ibnve179PMFqDMpywQYGczIn3agqmwxmRnzxLe8Sn+bWMcNdAVZaMbJybABNl6N6P7gObw7bli5f
imlG4KkyXTj0g0jleJUmPYLmrSnsG3Oe6Zt1siC6ItcCkS9oBJQSBA6AhRsKfr7wdJjEK/ILUPhd
GVLtWO0mKDSG6B4OmEqBYuYaqVsoFjP4u1s6vvK29Y1ALmVdNXdFqbco8GrQSLrR0aDquK6O8m9l
gdsA3YxJIwh2pTCvjQ9BW2bb2dC+hcSQAeDu1KLg5LbolEhokCFwu0Wnywe7JIe0A3u4m6q+eIx4
t1yX4HvQM6C50/jwLt082WQdHgiFB1AAmMrKsd1XELj+iv9ZSXtk3EUazhhJqTJYvbOym/hjwk/e
bMu7sBYv4DQROBvzq3FSmh0d+KwcIYPvIirzx6oOzNsSHRxELc1XDNE+B9O8MWNsfaBXG/ezheSi
LAcgyPPkvPoyfy3GvEN+wd8hpKeDPgPa7PU/PHQgyNwtjDONauDUVk8YuylddnDQIsa6K4veYpkN
KzEMQLC911Lk2i0tbXvTOuF4k8sQNgPy8IREL0OEt89u0SxC9mB2oGF06dGy9WsHZcrVLDtvGWr5
Q+8MV7qBVKZeP4KzvcL+BKi0N5DKec7CA/EF7RwtxrRploXSMu6xQKOxnAwr4puFA1Jw4rA/lXZ5
cjHOg7ppXCVo4CJC9q1C/Ggh5u4OHxBjBWUzos5sTwVYHFTSsMGNwRGuENhHDpDGLsy+emHSiF3l
I0yYznOPThQC2UOqe6W1GUaZ4ODRb4jfueW4TBDMT63HqKRIqlLRrNA7+aBdNy36uLmyXNgFGGCl
bQ4AuhCEsxHdlCbG0SBwoC13HwXmXuNYo4xXJccqKL7PPC7+HI4RRT2hwIqDV2oVr1QbT1ARwWvC
vl0FseO312iLVu21J6VE4toJVtwQj5nTo2hDGsOw56rrUKLVB/gIKMh8d2vrAc+0eRkm7VVVyR+Q
7e9l6XzUYKYWTRVbYPz1e78vED5homwENNjiVLxOSqSmoadOZ0XSMAXy4zs3M3zUCPok3Gsu9Jzy
jhEryKB5dKBQ9y/QPtEnbVy5bJUxUSnL23QCd1vg+LCiXvluVr2xHrRBrqK5x6tp8r65jU5Vl6WP
sy3vMqFdDV0JD2lEKkrrn5syPnsd9mEN4WNFT1an/91P9Bncd4zZrtsGDtCFmxOTPazl4D8hO/XU
IQCwCOL6Vs+DJUOmDVYYeC02iOA0dQ7WO75NNdXRizxzHWLqA3kUUElbSW5mW1lmdaX7ZNlkibEJ
/MSbpbtuAKrf2HP/3dbwFTGcMl9UxQApVySnBHbuymnKBx2mo1OO/G5Mb8rWypYdJSckJH2LcXaG
fKwBojFwHwE8tZTp+Ukm2aPT9PeWlt6VPfd2ghJEwslgB+LLCCkZ+IZjHQe0dVBXz2DgefA6mIzX
jnyF0kwRH/U3tPjuGW2smtL+xDjnibL5FCo4mNb5MKPkm5URL0NPPhh9qF/TJeyv8CDH7xu0Cc2u
6ZOxJYAdj9OGtCsFfxSBoS1Cd52FbrTylZuM6zqfXoZxpxekD62hAr1TWdvJr6YHTXhsOB+YF12R
z8iPT7BVmHabGBQDJm9G560q6x9d5oAhi9ilUQ2OyuowT7BNckqSwR8FGmNe6CEnUoR4PU4A2BKB
CMPcVOReSVw86j6lQQdq/xCEkXuNuQSjjSq8z8P5AxnJ4RrxrGjlaHg7Bt6VzniGcc+3JPWrrQNM
4mEuWzg7Uz5C0JvRNBBL3W2RnY9mJH88rPqY4BWK1K236Tk3UXLsXCZstImvvR7RUz2YgDaV87OH
30xGfhZqyNBpRf6O1o5qGKSAsSFb7rIwype6491Yg8b7n1HiwbkYE0R0lGiDzDCOqrUlscMoIgZL
dn+DA9JMnYpbvSfia1qfWI+01l2cdS8GE9wV1hWcg0B8b0vEdIrWfB4m88mGmiQdbFT7CY4e1q4f
VRbTL4qmTS9MBO4RzNqF0lKAivgHhDzagriy1C1iUogBfWco4+I8z/PNRRPdR5Ecn6OJGQ6GIOXG
lAmgB4vh53tqxSRXPjRxY9IehAYXOIrHXTQYKCB3FV+A/R7KgSL9Mdi1XFTRjNA7ukToCAOkxYMP
dAutHOmlwWpARRXp28hCHk6Pm+ShTObh2akGWrShMdT2cpY59rZozYdQNrgGtDwXLQOGbMYiMKfA
qYvx+6gP8HLMKYLg2IgBaTnNa4FMMLGe7irR6mLt6zqWFr0u9I+i0qZ17Uf5MXECcYLJYePj1jBY
63ma66a25FOHB+p9146pvcpQ/GjX/mQlPy4Z1f9r9MX/R7gKBCAFc7q/JZart/btX3BSo3bav2Wf
//1f/yv/eMve8n+95R//2kc/ive3+l+7JuUfm78DLv7PJ/0Hc2H820N83QMmoRsKMwXg7S/MhSf/
LXXbsB3TQ7LPclzQDv/BXAjj3/wbCBi2aZr0ABQw7D+YC/vfDjcbYA1HWGBm+dz/+p//4yeAY/Pl
n/+eGksF2Pp7Zgxuw9FZmWBluuXyaT8jLhpMaIporLduqj2nguGYlb1j6ZOsDWQS0LrEcQ0dzpbm
QvheMlw3ifM2lZ43K7QraRXEHXKizk4IInYHtwtWdG8dZjy3Ea7EL1NgP+1ij45g5I2FePAfsnvx
NbnnJ7iGp3uMaXlilvflJxi9b+nMAvkJmT/ih+rtMI57T2yLAIu2uB064yLEbgOfa/oUdJU4XlDv
4j+tQyEXvzxK1mEaQON4054FTufv4BWZiNIdzFTxjOQjWljww9CgKgXlhRbvithfhlUJo8HT8Bi3
qM68oURKvV6lFEte1Vz9bXP+Q9XzBTtII1vQJjV0YVq6Dc/P+3k5jRlJEBJpxXKAT4JwPHYhAjFV
fvv77/HUB3393bZr8zWAhDxpfPndTDiadprgWZpR8i6q75WV6cu0GmDqmvYOi0Kko9F07+ulRFIF
dKnHT58wWoe28FFmLt4wzJwRGAh745tIEGqjvGkAyVSRdQhzrth6ou1lneZ407Tz3lbV9mSdXBdD
HJioa5yINTAz0yby7Ndeusy7J3aCXjPEGAfmJzESZqiUoY/a7IT7YOVcnbCgMDhCWwf4EBhuZn57
IAHuYk67E+AeQZMBf+3KPBgSBUcXylyVR+8tpslU49F6sNqdoTtPYRyTSFc2TY/YAm8KR7DsT2q7
hT4/oW/bgw1uJ9OOeo3jOWM9uEjRwYV9gbSNPAQ4HNAZy6Heq9cknQz1RvO2mV9kD79pHkw+BBcC
WObubYxoybJkkL11TYy3MHLADuncYCaROBNmS+UpnYOjZgLNg5Fyq0HrtjrSTw0lNRumUBu9//7d
iy94UDYZYQAKki5sUzfB9P68yZwZi2xslcttBaK3gMBWEi/ajqdaUXWSn5AkFfbepwkKFw2wejgB
BTQoY0PHP/5+MQbotS8b0YS8CfAQPOQlov68mKz0nLJBgQfujokwDvqxQnICDUd/loaGLsmgXVVe
fWfgooiaAmCCpDR2fkc53dNqgiyD8x9eW7BDrAZLNlh2yL1I2KLprrd4EWGjfaZhAE3Pfi+D8mg5
xBdDKBfSdtgG6fiOezMUaZt3mGPuPbreaxFKqlP6CusZ36bCACiOxAWuGcmfXobx60E0SakUUFi3
PdvRv5x4vfPMHuW8dNtBpl/kcX2wJmJ4ljpH2l2qV45mOa5FDz5Z5swRWiCZs3ZqaGV22i4dK4Z/
i1ZPTEGmrd0i0+HL8BaZwkP/RkTlekiC6y5FTMbP7N0l0iNERNV26zQcOEvwOJraO07JA+ik98F1
j52Lp7Zn7B3TOSYU5Zij/SH+iC9YWPagydBYApQj/lump/bo30CDLZ0XHfBPur0oWJigAReuTlHX
lPVG1tCOarvkKvI19N05Z0g8yj8s4dfIzwpM6dm6bQkddOXPK2AO5g8d7iY0u5ty2VOAk5W1zer3
+/sftrdNsPHo7/Ajiek/f0sOtY2DQ6dwaOm4GbK4n54RPQ4paXvq2W3th3843vLX402mwfmQDudK
Jzb9/JUxeLMssPGl8GlnLypZY4th6CfbMDGL4FKJ2V75yrAHidUQImT6A5a8t9JiYpoMxS27fot+
0TlSoVD4eICj2IveQ4eNyF4dADEQEn7/lC4Y0Z+vIxDRZFW2KQySuq+nwHDdyopk0jFoa8Du2SZi
nJW2pv/VrqSm3WBBZGLPhaS/BUBhgyA0zdR2+4dV/MNZ9GgdMF00LBzGzS9nMZWG6KLE67ZuxRCq
oZO3Cqfum9+O9vWMvvOgI70DTuUxdV3vG6eVYE8g8tcMqZ5xTjnraGUv+yJ7rvrR24hqum4qW3/8
wzJhXPAKvzwuG4cM+i3Abj1ql59fcZHBVAnjPt0WMj1XVXq2PZ32S2cvePVUx4A3qSfnHzWQFeac
sBxytoI+jEzZvCt8ryGbZmwDLQreK81Zp7O/9RoutTzwj5mVnj2920f2phhjfAXQTl00DvctZs6o
sLxZiCGt/HHCugL4W4gj1SJrkfMzZHuaRL0pQliKNYByrkciJ2SDQgCRudzbRu4eNVubNrrt7Lum
O8/DfLQmlkj16kIojdBfuatdAp+DYpVVX4UqAA4ksklMkzlFtTEVZrZOYizwXnFhX+p4BS0txinL
YqpPldbs8R15KKKOVWPGQBd0xoDYOiLXcaYyZsezuy9pz0QnwdDKk+fCmXVh7mCVRO9zdt2FEMYh
SLHu8iPv2xB1GzxwVm35EOR416F3SoINLYGsILvSIXxK2TyPlJsLep/IzjETy2a84mLjYPeENuGR
AtTWObGi90wHFl3oIAeukWV/GDAfMXi2efyAAbi3AGzpLXQvvwprfe3H/GV8Ji7vJBiatTbOGP5F
556ssJHmoSsaAyrbtWhT/MR6jyiq4jmmq9wAfXHbl+n7ZQXmnN0GjE6r+rUdaEuD4TUbfj7ww6PK
+C6XjtYmt7pj4OrjvrUuVhJNgbyC05w0gf7QHZnMSeTo7Oeuj3vEg235A+IE7S7Blu2lxB+QDKZ2
VyUGUQszbK4STNewiylfKpsplHBoj4s63/UOZUjgvGImgmfoolbaROnA49JdPHeHfG3QM1yGyoPd
uhK2pUxY2L42cunAY0u0fXwU5bPgqIc9oDb9gHDxXZvDQ2NG/K5Ujki+3tUbdtL4jHjdzi6tm9Db
VmqJacbjzHhSQds+1DL5RDIEE089X4NSvKVduzPjhuTCJXewEL/oI1I8k7hXTd2qGHYFTnDQdbfA
60dExL1Nhkyv2kVzkJxNHw0ft+d9VsmLkeR7NL3BORkGgqYmKZVSaWIfI9wk643aDYbJhrQq5JPC
QFvNTBj6JDwnDr/SgMWkz3TDAtp5LtyoFgmySJ2GSLD8XjJLMkocsqV7Xe0Dv3wB+VZgiwwNnzkb
Ux4bX+thSs6z+ek59RVF19Z38veuM7aXNzpkxWemPTcdwKTcuy/E6GLNzmekEKwWtM7pkEONAZi/
U0EGqDDLdLxr0OtQsZIzQA9QNg3gs8BkRQ0IKLtIT9EcbHwDVjjWygQcw79nxLifUFOwKuNRwEzH
CcxYAXCEqKklO6BiSHahK4RlBeFCxu/NyLY2gH7mjHsWiYoeU5+cFY+3dsbtjBA1lOngnI3W4fK+
W7qV/YAnQAXjaI1IyEFPxhUI0fu0LraWMW3GeAqWyPyeC4/PzhXHXQW6qeRjw+I2D+t9NJSbMFE1
zpy9xwEPL8vfcCUn7/R7nxa90JeWx7/GXhKlptiBcmudGplugBnQpW/pOBJZgR0dbXQHsFL9RijE
Htt3jpN0j6NvHND/pMSSxUsegMpM1LYe43NZfMx6iWoW4rxChajZDM5OwMYTeCxdYso0cPAmqi/g
AWwigTTlHHy4PgfTQjrJdogdf23JKX2nP7UvakgVBCHREtPKnkSKN4ZvI+EpHzdt4yHx5V5ZOthA
kdlbtcDS4xvLKOSPmOAMVOSyausWJP0RM7lnUeyO8GfXmYFCeUtawfiIOyQmSBC9ZEgVMVQT7kvs
vQ7VhUXPBHgBWdEgfegfGSA9Iy+MFpZOiEuA3yzSj4yW/xr4M1EXzQOg09paDNhBeSj9cmG516kP
rB1N7ctDAK4N8TCZV1gDPyo+Zm0XgGx8fjuyN1fY3j4HqVQ68tlqgrAw94Nq8/KU5xkPqQE6dOcB
hAFl9DhG4wcCmB7eJYuw9jQUxTxkGkrvMUCwDFVGWvyNjo5xcm5dIvtcOTsVihsQH41oMZR9wvig
gOLGdUEj/lAM9FD71vuOUQ+82jBao/YwAi3KuKRHaV1lbfaqbtzeP5oR0IdyOsxcM4QMhhlq64On
PHQj8gniiVnzG5rmW7U7usE86Nhi+FXMtuR41tYPzeyf0Yc2IOHy4/MYd4JYEazbFNMs22aHHGvR
Uv2M6ZU1yRt6Ug3XG+XzWNWgUYZPdM0PKgJFejVvSoqrJAfba1WjjsgdSEwLawRI1ydLFreXJD2d
kXBvRoX6PHROcmbozN7G3b2qmUnQgWYmZcfnIQ2WPlCp1YDsSlXa6EYo/19czWA4puK+GO90GA+j
hR+pNaIKl7Ufuchuy4ewFN+6yDu6KkN1HOeYh+WBxGIrJZBFV+/uBsYpKGxvLZZsNMaholsupuAc
581JxeqcUUdpeMckKjdjOOzUBVwiNVSk3W2Y2nssF+QSN3BvacXQwJuHOepOQ7ApzOwUgcaPI3uv
sphLPUKTnyFbsMEgALXtkfL4EncbbY9z19OEGDbKgUSD2A85gjjF591dqYtDFbH/zcnDB0dhwTV6
v+G7XTj70eGDEsNSDjx7v4dQSQhT/RIViGBMHC5XlsrLxpZOU+vvkq68yUfSr8qYzlo87NU2YBqe
LxiGkqkUdMNbbWE3OXctkboQ9YmpzGfrY6rAsQSocLTq+Nw26TuTa2RgM+cgmh0yMB81M4W/7l7X
pMNlhe6xmCzOq+MtM2+g+0cknGRawkXu7nQLmy6mHks/6/D2Nu3jqLHLzXQElI/Q85AzGsH9Cz1Y
3CNAvN2j0NCXyG3AzQT4eCPogqNYAfb70pBhLCEYOsr2ER+lhQVYMgkbsC/8Vktdv7aqTfVxJdvy
SWTFuUMEVMzeMZvW0UgTILJRjjH9jPUubYsbI6txn8EEUt9nfob7RHjug+K17siLBLA68sVgkTlL
5OtQTUfTrBPDGjnWRaqbzwxYqYFHFt6jZ9NCs/F0XmyLzg+XD2SdzL+2BM9Ti2axjszjJe0qgAms
Gs08ZEgukCV/+kifGJYDQUv97Us6ePm61GZDNHnKPWwcRO2v5cgQpoE7gT8POwJr7KVJuJRJ/jjO
hJqwlFxrLsm2SyVcrvuZ7QC4xlhAPed9lJzlrOdSvOSH8+SRrVCjGR7lqzoGjH1PkZKMvKjqjCym
qvegDH5cUvAqUHc6J6e1uU2MGHa2sBaI35dLqUq7ogEh0jjreWCLdSOAa6snaldx0wISjN45PXHv
I84VEnmsbmxopGDs1lwzy42ZWrNj4lIkK40/sCxy8ztSfJfonVjHxA1PIUJD6O+Jdq3b9mdsaLsk
ZK2gqPEUk8GtDIP7yCHVACwIxNB6N0KQlKDA3y/njzP+LiDxVWXylPf2UTXkUJXYM/Xbi9JERafC
qof7cwjIfe3yycX62vd4mr5tf5cG5jFVU58aw1iXc/gdYCfhWxygFMqljeDtwow/jDGegUnVr6hT
0PxMzENcpahAbZweByK3Y0Ip1cWuVFbQVdqnzWOrM08rhuSpjKe9aTmbuEJ7MZASVPgg7jqliavX
5pth2B+9yJhQOpDptAlbT6MMnsxBbUErs5FhDMdVKVNvOc7aIekGlzfxOQoH2daqNRGy+Uwj0104
cNI0OFUbo+LCtqWDiXXs6KvabU9WPSHRIvXqStP6XZEX29CrzFsvlg5A5+AmKYS1TA6jCVhkYoFu
1GyxLgMFZlI1RWN0tnN/i+UzmuhVuB6VWTMmWLugc2c6a/omLNFjrVqsABu/IzXq5vYKqPwyAF+C
VfWKPnaHinP7aCBPxjwRq4auVbo+RnCLun63HRLxEgkEM3QTv2sSBcqXAqBL4hjRKvbwO+lqOP/G
rF8FCFgNyj5nZH+I8Nbpy0/iOSh/dtCgdZirkSZUyktNl499GbXrsoKslYvphWsUvmHSb1VPEA2m
8gTC66aWsM/1FKU9FHpiI0YZh1gHYIFMj1R3rvdl0x0NdO8da25REcf06vIBuhe8o6G0rwagVC3O
LyRK2Hri7Lh0LapMWwBoQUQPjB/KgKCfEELELqok5nkFunw69QdeELsQVsyycJDbAAONqtMcFkDh
pl2oktau8jYyCfa9hq43yIhmmeumBvcnXiOwHy3rOUdwa/a+jY2GiYhz13v6ue2zLW6jqO+VWCuE
GUhcoWh7KMOdell/9sV43yqzqFmCS6FLTVWBQaeGd1tQ0JDSUVheIAS3awm0KdcEiuEliZGtN8xO
UdOowu6E2UO/wG3Z2wzddSlwVMTR1wcoAkEBDrC/gniijHoA/PT+N9xufPCe6bE3kiNQ+Ugw0x2k
8DYwq8BGQrfX+pNZ5t9Cgw+Ii2tNC+bVMOJ6Rqv4R+lgExBMP2wxZcrhcamJECIEzjVsM1BuWYHt
OXqucBnvsFK/li0zo9al8vVKVDJskV3BtcVsiJ7DKkMuV+iP8ZyUG2fSjrhX7WIr2RhUiUMuD1Nl
HxJPHEplegspfg38bUU/75s2AMsocTaSoBF4whsGOFizNP2NHF4yaknC3J021Dd2571KsH9csr2x
L5zwRoju+ZIRqcg9waSLM3lf2twabR7fZg6zeZApvOL72oE8FRX9c9Jpb2DJoCgjVBG3aibQ0g3v
DO+GRWObdjsW6be41m/xM/kMXyjUjjJFx49ETo87CjH6vIFs3mIHRWr0TXFHQROM2Tf7p9qhncKN
BzlHB+umz3CqVKevI9vnHHur2ad5EZIMc3RB5HI8V1ZU0VDWtDsEwH3IXM55GJu3RhcPWES/DimZ
PEJI2QrIU5Ak3X3EDu+CGIyLOV5nbd/u80Zbl14NMg4V62VFGVWdKizLmRa9a4I73/SPojZ3o5YZ
V57KTrFfUJ0o6oOivcKAGeAM98/lzWq0MCabKMgNu0L9WweCRcRqdZAjHozNnNjfoaXap1zmgWfi
wUuIYjC7cEbkkTqdBn+MV+9CTQTUaE2NXMJkL6LmexWoGzD+TGYHumus+jglGL3IeVVdTxSpR+5T
53gZEVleidsulZanQzfk/xMqA7+Tb9+lHbznZIHAXQqqNxRtdYpDfOM78yXtKYVkwBuBuycGkB82
KBWX5ShF6JpiGkDqIXTppYU96lV544BuuEK4/qyeVO/qh6YA9MQeVapGgpa+akIYRfciEfAT4Xso
4byHx7Qd9+RhZ1y/D2E/76s53bRwxcApkAAHwwyycyMEK7Q6D9LhrBpoFCBME95dQTbI3HYfjEMB
+/1Gh/C7yGL+4mUqK95ARs3qwj/FpNRuQL4K6JQS5LqnN8e4Khc2sCH2fJXUMOzwdsmi1dBiaqbE
rouGhk6Z9IA0sq16bK1mX2kJ0CDWVzAW/CvTcYdgWlaOc3e5/XOkS0FhhNtG5WSYmJM/esZd3ryG
Si/0e2AbKyxWb0OhhVc5lM6/Fow/7y6W9jeZDpvaSHduCjtpgDh4yS9adQ1MYbVxSSFA0JGFdcH7
oPszA/WDVhnNyi75dU3hHUEN7buO39QYKg1z8yujDo8FvCouVDR7pgIEJHBAGGZPOg3TFXuvWbZA
t0TCMAU4dNsYXIIZEnleImH7V07NH3aLjUjSt7rpHjSLvHbK2grhkvLRVw4VPFOmItoSwj+m2mLc
6Go2Bh7+vRrrb27kM98xYdpiL/8g1eAaQ5oTfcLT5JJOWNP30alvKpvSxbGNvYIbk7E/TV28yjVq
MkwjkusmHOxl8d1yOB/YVJHBZWz9vlfiKs46ViYeMf4ybFkOYTwQkqIAoX2nLmp1SHdytj9iJGaW
aSCwheiaXe5gaVuja6aF56BtTnXdt+smt5ge+LSBhbH+6yDk6aFPmgdV1oLD/pi0Af8fw0C/AeSo
yWgioCQL8MFdkJs8jWoAp8rhy6j0JSoIn4Mcox3E9Bc5jPlWtS69lPaUGV4BrKX/BTw4yKhW24eg
fCtYthL9u9Vcz92iX6ecf4+oOKziEVeLNrrxVQschdf8rxAUApiHGIunQX2aCk6bKOdjbrS33Ter
T1+kehe4s9GPS8VRz3OocF1PYNN2ZDeIznEJoVzhbRyS5UiDcXjJ2fu8l+vSFk+hOa2bJP0UoQ1j
CFWGWh/QtuBGKJCvAss43QB1Ao3KF3Ff+ozk8fbsvRgxUf6LX+9ahPVSEKFrOHQegMMIvdVqvEZp
gVZRXB2B3N92WieXlOEkPSApqDrCs5III5tj3gVfmyHYYVZtpYIOmB3ieaA52tU4n4ISd9+S/XBJ
jjpVgqD6sAm5asHDU4G4df9imrDsuHZT6gLPH3d9s7n0ezSoVmCFKZ844FWE6igaPfdOZ2HNSL6V
p/aDi5Kn7XHwYnMvZbxGIfeuS7h9Ly2yGKT2qGDzyblHdGGpszrfiu9kNG5GzO3A2tn7OYIB2Rh3
lhrFR9mIMzJ+F6pRhlEflNICzUiHknwRC9wot7VRlZt4zKcFpnGBoEHpBT2NPPCZCw1I8RTxTEB+
JIhhBo/doG0uT8kZqhl/+OKqCSQ9JM09qk6vFhMvaVNeNULe04xRpy6vqG0ZpebYs1kdV5XfO0dM
w/wWgrS6nXX0lOjw83btTKyKwFxfops3cpuE3IN/GhT9OibyhLQcE3CLLmgl/zwmMnJIwDX+AVvX
OA7kfGskLfHWnfQHk5mVF81rkRbHEW76AnoXqtwzZB/LR6tsslArHOWw7dOb3y/qHwaiwE1YFkOV
C4rq5zVBjS2MNtdaFMiDlfNuVPhhJ/Tal+DHj5VZ7rXs4f/iGznGtuUy5/0FLeW2pbQAa7XbWUTm
0oQDt5A6/SFTnqsOEGHvduupTaPl77/2H1BaTHwtj9mlhwAbGo0//9IqR9dgdLN2mzz4Y4aCeqQk
TFv3mI4xjLno/TLvaT2uyNmnVieFK2b6WYN7DInfi1JVCyqdyLC1WxXIVhaVvu1HuuwOzkB43C5s
rLgI/sANs4P5hxcl/mFErwBwtgWfz2RM/gUmgoazVvl62UH4C16hlKRbMQ7KBbbdXvJ8DeJYVbr4
aUbOTT/5zfXvH+A/TGOZXzvCQdLPcX75/k52ehlSUW9Nn6MW4EK1UFMIs+Wwxz34blPS0bDMQ6Ra
9b//bjbGr2fHBiAldQGMVddttY//BlBAy9bpg3hCnoZbrI3lBrDtTYJwGNlXe5qlqjU46nJ09pco
cgGJWHp5BbKO4kkg+xlli5pmJEYoPZEG1hPq6fpkb9M0OmeB2JFBLFuNfs9l5nKx95i98j3CTFH1
WTpHx1uTDh451bcu9jdVNj5rcb6O/XZBZ/DN7BlD4E/NLlGmftfjnJ/hXMIkJIqisttjMwnN0Zyf
+7o7XPpbsg2efPSk0WM4X0YdjpAfFG0vTgB7oer8ZZJ3O0ZAMKozYrwC5AFvOpVNuyz0flvjqbOA
G3blGs5HF+r3mYmUrVeSG6MYzTQ1KQ/ob5dLN9Y3kqGta+UM70lsuoQRtVa++eC26WKtWuidS53p
DAgFsSuBXy8aeEZ/TWYQJAdlh+qv7JNlksYrzdNfO/fDVjd62OsgF7Rj3lDimAHNwjFkSuYzRl9E
FaJIkgsAG2XGq8mPBI3oPx3sX5EjlsWWNAEJuZ6Cev68NTrJ3ePnSbOFzLpvVXFB/+N2SFZiMg6q
2a/n/Qr+M7+PYnVh6rTwK/dem0EwWPvMtfYq3fcU8LGTyceUySvMRdHWj26xbD1hi9yA/P4T0sj+
FTVqWYD2LO4BgAy2/Aq5dMdywocIUhiSsArwwoNj0qKpRL4PMcPO2YpqsarDYbbyGjGUZYzs1MbX
bOoWts4sa6Sqa2N1GaxrYUZPRStO9P3OA9PqyNg0UI+zjFohranLahM0AO1JrHrOoSCmRYyQL8FN
tULhcu1UF1968dkI4cYYjxnq/GHnbkqod3hqIstHlYzbCgdc9flShQBFIeIstfnarNyQfUB6WMX2
QxSajzYu3gu8QHaDm13JaXzJ0JBpmNsu6vBOgSjRsSTBy0OaP55y2dpJx9vCqziKhCzp9yHkAqH8
GaSh8MEoQdJkQqbtK0rXE/2IO5lebgOfUrbuIh22CrgmNvkQYaIbGPO7I8ZtqaNmK0n0OoiA0IO9
feDwF9QTwmsYEZncQ3aaeBP4NG4viTHGy7ThSD/9qjzlULwWnZORnYuQ60zVeVJmwTIE8lhn2a1M
nZvJRqTeKmpvoWlYLzBlQfngWWu8Bwz5/hg9fz0hjkXRxGTNAnmC4uGXE9K3AGzqHoShkpjFtYrU
59msYPnMbAK1v2gLzvyqeq2q41BNj5OAeAM/fhfV2fn3r+LXWO5YHsNPSNXYiznml50f2mUBby6o
tpnD0xh4lJJtJ1qa3b//ossnfXnnDhBezwHD60jn650PKsfHaywpt3N5cGlQVwUAmkJd5J6qk8eB
I1Zba0l7d6PrtFZiyz1XffvmwKDHxobnoKni1hgAQNWsE8GTJZaGSzhOcomyyrukBRkn7U3I4IgH
WOIPkoFl1Er9MYSwpIn2NgvHo2oIFaqFouYtDP1vL6MVvEN3CuaKAjF0LTV7FMbZ9ePxD89B/MMG
AMoIxNSCvGxx/fy8AfK2dyXQcVyaHUoq/AjewazRHwfTpwJk1qiZsOrDVPTGMb15VFUAelQMjqvw
PGXu/vcv5tes03HQr3W5Awzz1xwwlV3jlEKUW2XguCgmAyHy6mhJZsu5c9ch00JV/acvNX/NoBzH
YF4P1tYQOvIlPz8FoxCQw2282qfBdVapD6KmjHhHl/bFOL9botsbkNSW+lTrsLRVd8F8yhFAT536
0e+cH4YrmcJ2w7EBZEC0G5Ee7jm8cQ6bBzpQlWGI4RdXbf1sZgKvM9USs+b5x9zfXvoJZQCKhgz3
1Z2tH1KBTWSJeUqfvXjN+J1OrVzqeJxaYf+HJ/4PKGN+vKUwvY7NLfkVyl5bI7DokRgwWEydkdvv
9M8W8N1Cp2oF2N22tzZ6zYGvWJc61TUzTwjhevoHnOcFyPn1TII1ZT+CibQQ2Pn5LaRUIgh6y2J7
mZZdci2zUK7orlzh6exfsf85M8EmbgpoT1mP/g20nDR6yHSum1BhcdQwDpnopw5rM7dtFXGdwOYZ
lK9qAHaBShj5qxD7oWvp4OG0SlmG5FkLhCKvlrPa2j6Saqs2of00vFr/m7vzWo4b6bb0q8wLoAM2
AUTMVRmUY7HoSekGIVISbMK7xNOfD+w+MxLVR5r/djr6otUSKRZM5s691/pWhNI5R6qEGeN1QvUT
R9+GDh1ErcjFXeTwCQLwWFD5W073Qrb4Qavch/cGbrHodLR8Y+btpetMj8wsNtxupLGbdLeec080
aLG39fgtH8DtRjg9lC6/6hkB8ETl0YIZhoKOuHlDniGwqfQpgxyJBZ3tRRqMgEE/GSt7OFQGO0uU
1dZqNqLveWxjZgSCB0xyN8QxnKx+r3flrrDBVr2vbIu6BODfYzwb6IKy7wY7O3S9W2t80Ea/XmcD
StKJ/cYaaYySWQ3rPGpv4iK7mWeOMr9/6e1fKx6ePcvGLYPSV8fs8POdrzxsXA2l5M7yDu1kXTk9
/TjLHYhjpZfUWJzDpd28mI7dsRqt3ye2aWKb21615mrGK8sex+STIoUuN29i1NwNJvevR7a05UoI
F/8MiTqbsIdMMORXi7xxJq70WHTVzWR5dKudkZhBWcAB0JvHVqcFwWDw1fapW9MxYWDbz/dZb6zf
ZYeFzzfGBknr0AyaeCKlgF5Q4JZMbUKjf/z9BfqXZdpjO6Q5gAVEN3Xnwz6NmdsaO4YPu8KlK0Lg
Gbrg1iMSHTyRHfq0Um3zFDW+XJOhYdwCqApsg6wFL3Q3Bq9GPYT73/9Ii3/qg7TVM23XsfClYIYx
PhpyfKa1Ps086Fr56G04lx7CbDkMAJ+zR/QHDonF09wdtbh+JWmA8FqHKGuRpUw2bcbIZKGNCOqe
jfnKrWviCHTuMrsCLC/NPL6rJJZQgHWPEE6Pres2yjiukZkbmVhPpBN+jubS31G+IG+liainTcdw
X+wLt3lJM3DLpb5eTuVJNLx0kPkWzQVxMCtOk5AsCSkX+XR+H92Mc2NuOewfZgF0jKxsZH+5fqcc
1I1IcZEUNWLpRTGLlDSHwNwCvcbStRY9M0EcuBvNIHaIkKFDWyLrqetmmwLfW6HHPxYZAdS+o3go
AY4gdnqwLIRkOnMPn0Am5KnkQgOhIv0iWaaHYqI+9JfAaA8riqzsK32wd+04/6FtYP3bDaTT4hkw
x6n9xFIa/Hhwrmkzp2Nc7qqMQf3AY75IEjgnehvLoN0GogJUbO7WK51A+BWKdLdi9soiNSdUrgLv
S2OWuC9cBIT9zbvQZWayuSb4iqs1xev3eQ5GTZQTqARgBrKj1xJlZ94954+Roo4shF0Fs5f9oab/
tYzwTEFZyzILB/mXhlqPIx2QWVTuNM/eGSEV3bI4z+UWlTbr+9KzzlGf/P6VMD8WUy4vBEc2mng2
FbXufiimYqMNATTRCNFh2K3sOdkIn2bIONtfiR5EJsBuIT3vVZI+n/XU2ijQ0e1id68tC9bXIhNb
+iR16H42M4Vqybz13Pbl/Tf8arpFOLmrJuOW2eyf1uBfukjvP7zDMsz6svh7ljX6h8dBKA/qENKy
XeOP924kjll95ZC0tVIUs3KMThbxnVZvXzpa+b+/cB+Xf/7qZXnDX2SBOjN/qUCyyoENSQ4fUA2u
ELW/0qj9bXrooCfYqn7/1/29Nv1YabjsFCyneFKx1RmAfX7+rDGRqWJuCEfGMkGqq2Nz8NSAHKly
QFBnN+5mspl+SybYFd4CXR91CMINDp2pJrMxYlCWeYLoD3Sm5QHqV7gnIoEaSZmLlpPDXZwgTtL6
egnigIWktfEWSkq9RQL11sJL29QCY3tiMrkwjXaJuN/gJETrIVCqQBtkdpaCFtbm4aFzzd0ojM9t
RlzXQmEkfGDuyoE3T74mc1dAg8AWiVtxlQyE9aLRuG36sV828E9lNd4gcXvp5zHeS+tF0Q7H+M3P
qtuEALmRXe2HZuZ5lN0zcUDDxkX/t+ZM2DA7R0MSkUVaorLYtmog1WsMKlKot8pBWzC1b5H7qvT6
k047ZztYM2dlknGILL9AU+La4ZDzXGvnmvCyBQeulQIyrguUrDg7jqLWUkY67dlMlcO8guhyQv2C
Ir6VwlSIH8KrvPDAX3n96+TPz7FMX+hooR1i6fT1F51+I41NElGTzrkajYLWn39u5/gZ9vlBUsYj
hhmKdWUT9saC363tJbncMVd93CUBDmDy8ayUzhzgQGvQD0lFxKWmFTtULhVllv8yL+PExJM7CaZ3
g/NGbVS7BUV70w0ck4Ssi6CZDXLngTTNZplumc6iVdE5xFNBFGhWYxyHBNONBBLv0rACFedMJdep
lSd/AssXRggL7gGJXyAWgD6Ig4ho76NHtwNpB8mOfd0ZG63W1dZyQKdKu+Q/LJupP5fvD2/GL+di
19b5Ys9Z2k+m7340W9ESlabed27QR/2d72cHK4kvFpEQ+6yThCk2MieMLYJrNhcGJEg35HkLyUEw
m33vdl/qucSLH6FNNT3YPq2LWlyT+3oqKJQb+alx2VynoWZB9oDP0L19pndyNUbiHM5OGxhJj6vo
qFXNZagy1CxKNPyp7iVL45tJyS90COZNzSCQmWJ91aReuIkaMsuW3hQr8vdJjE7Q4d9am8MXJyFM
y3SrLRqZlFgG2qbpJJ6myuAprXyImTmPWXfoLQZUNH8wsqEvMmFdMQ3XxTaLrIgWF0kpqbKaqwpS
RFelN97SJ+7Ap2O0RVGB1JHeDK6TfHxpvAjjn3CuM9vA/TdgfMwJgSnBeDdaMpxNO78YKdM31xS3
nVe0e8/3D5VyjQ1QBDYNgeIsS4Yv4C8NGPD6JR4z87ScMTA2poGVawIJALlFyyenL84HwHfE0TMb
trIFU5eEb2aOVKsddGpD00Eba7oGPVvrmDAFCRrpplRo084YLYa9PH5Sg9RkYNmaR0duHQ3aPJK8
CJqejs+rH1yS4KaAzBkVNIX+uYaFthM9kLRUd9TaaWxeLK2oGInz/4Y+nrcTGRV+Hu4iP/zWDpEW
1KLEaesXZ+iYzGLR812JhtoVAB06NLvFZ6JF1o4gYmKPxqzYAGD/U5/vvY/386rvccg34QFQ7eiM
e35e9f0IG62W+15gzB3Yl9L0OdTSeeHcdcvCSQum1e0tpR7uLB1bnoozMBoBYeIWtK5gyImY7ZNb
awZKKpiD84ommHwyewMb9dudRw11MsHLbFzSYRcobZlnZP/i8kjy+E0biRHOneLVQ8K0onYW1FMc
TSzJEydjZENeilIvJ5urszZ20RTBnMGtm3Tt5EetAsoarT2jdY8Db//K9iGq16TBU0iPNpS47tLF
5kPaiUcjGV4Ku+O3aXVs9B04v/aQc/z0nfGONE8yCWA9rUQk/xCr9kv9g4HyvXTAJUsFpH/YVsOu
IpSozrwgbuZdQ6eaztWf9u6PVSvuYwY9rkejUEelp3+4iTVHLbr6kReM7Xgl+agQqHl5FVKZVe64
d2QUfHPMZlP52mdLkR2tNISNf1gml+PWT08S5xCT9qSLD3gpWj7USpHmiVTEjRv4ZNHiumaBQGEB
NbCYAQlOYi9RWTta/cWzeEtNrHM7nDAbuIe8kl32JxiB+bF/hUp/6dyYNKmwkTIH/PnJVrXMh1SW
rNqi0oJKPvLXhgQNamDVEV7RrUhT/urI8XKO/YIJB+kHjuyussm7a42SQ1EBfD4EP7g23XkrMyuH
N+ZtmWJNwe8vnvjXH5ZJnUl/D3DC+8Hyh0Izg47kmg1hUgITNfwo+Tyout2PmkbOEao4N8xIItF1
zhCgBE5GSWhWX7Ak1DokyVilF6wovLq3U9KQIkxSAKlHsbazRoHWsw/v/94zQPcT4ajuLRIbtcyd
N2mOLLox0BkC4qi75mAs4NRwcbKPQWrgEiA4co/Fy1pJLfrUG5QpKIoIja7LLekAOzyK9W1v3BCn
0B4kjRgZx/kexEBEtpjuQVJLVkY9VXse0WPpqPnGnItLVtG17RE7HGUu7M1UGAlA6oFmUEnKQFIY
yB9o0fz+Inu/vIo0U2whBIBbnMUcgT48EUkn7JpjCs1IM90XnXZRI0Da3sGrpVcRAAazp1NWfclD
2Abv18ctjU1NIX6OC9BCWRxCovab7+R/GXhR5pAAyeopjJmXsr1A9kzsmTJ4eoyz4S7L/W6X6kxY
Y0LCy1TbVFNLcSO/2xWn/mk2v4MW+tJMoGu1AYFtWVV7E0L32sQIYXUnUpqtLdoa8gYVBzQXRco8
L87EfLhy9PLNY2/bzWeGEMxquwRQPG4gDdDgooAEb9bCohXdDD6JjaaKuztC+erOnNeyMsFlCnGL
BAyvokdsTNk8qD5v91aldavWNGnrDm8doiNCXHj0Jsd/qEfOBe4cflJz9eQkcCkSyMlRBTlptpe6
ZohXLifMq8bWFE6W8jmT40omNlQLL9H+UJY5v7wy3E0812zULuoQ62NntPJ9uMhJ54NKza9pER7T
XmsWQPBVEo33UtoolgvL3IQ0ELKaiimB0bE2iXJfd1lEqCfP/irzchcjcc4nZFsp5KKA8mkromxH
Ju+0XwflcG/Lc2aABy3dtV8SBOLS1JiH6UWf/fmUkduxn8zqwgqsbRKLJ6CoI+faIqB8isaAR/K7
gpdPA1dHQYGjstAGIhjFJQRbEXQmP5ogRMufLhogLjgO4MCGxFqyyPkMv38Hfj3RLg1FIpeQdrA8
/nKiBdEdo13iqg05jl5kwrnu4ktXU7dNcOIxHYIZqL8YqAU3Sgv/NH7+2IOglOZvpbW8sAuWlfnn
V7AVIs8k1mTI7QiwAVNHQXRL5UwbL6f6gLrtOhyHfv+hvV/O0rbBpII9wHI8toT3bv8Pq2sKcEkw
2XKCwYzlXo3dU+ZTZ5l+fAqTaaNXbg8aBqmRTLImIFcFEqDNC4lbFIR0ReoR1gTNm85ymsE5NIij
yhaBueZrt2qu41MEvmNVNhCROxDITRTumpJmWhqHDEarscTcjT989EARJdR/m7kvSaPImyAqpoS3
FedsDF4Ax1nxZuzrg2IPClKdI7EIkTa8P1lWOd0gwepX2eTEACthiMSpe/YNjInvD/UOSidtP9l8
mRRRrYZp34+D9VJZ5vdGHpTvIstMvtIy7RGpOlfO1Hu7JWGINqW7G+McymCUuOwmtrMlyuoGNyCF
NM0d0MXZoYnQv/s5WTRDjre4AlA+a8XNElyFtarnLEvjfzca5X4gKmEjLR4rPclD5ErypnZomyXa
JP+wpP9CYqLeINRLtz3UUTzNHxuuzMxlo82lE9iZvfYVENueCWZQDOwvZho9tNH8ba4XDv4sAwAx
6Epb42gDpfv9I2a+Uwt+Kn9obhGXSOcQtoFL1NnPT7aHBak2owi2NuLhbaJ8xCs+gdRjlsGIntts
ldG9WGuLDDH1xKrqPQp/O9n2SLqGxjhBKGyDpuXpWN7RjcGmXEruowv5fX1unSlcTzQnaSZz59Mu
fNYH6ii9hGJuhNW95zSkkdeSG1/Z51b2X0jgTAN6FhyBGkDUHhkR+NEPUE4bUEN8WTMGIuK6OEX5
RS2PTG2z6pmiJaCbg1zjxQHhEYd0ObWlomPIZeIqDOUdvLiegp5odhLVeDHQX5IBTqfYO3t9ZW2n
5kCEfO7FbyadGfYmeQ/f+akvqC1MzDxEp7nQoK3+pUeHecpuGdVA6+onkO5sRO0ijSw1xhO+9uA2
HUXYUK2rjLJj7mNzFcPVYadhIilHwRDGKu81mYMPy0kgc4fTNDFMdBvt3hlprGZSIPu3DUZm+Pkr
OEEzFrqhYMo8fJV+V4F8yPVTkWXl2g+hCyBgxV0l2fV4Melgo/Fftx4GwGRlbv3JPORG5MGgxXVK
D3ztTgtNerH9SpN6sfUwjc7garOBc2htinBDv4xNRGsAJxJSuETA2Cb0iaTauCqO1v18Y+VKBZFW
k5+YaYFuNXuQLC4yFDamXmraytWjwEDqvqkaD5kT0ygXnhdydAvzYoomOQfA72YnqeQIx18ASGis
lwFKZsb2QsA96mtecbYei1Nt2+5Vw1cR9Px1ZvyL44k5AhFq9cp7HbZ5RResFg4K4G6aN6hDyHBZ
mD1RNRxF0h26JrqlxLuwnK8SXcR7B2ePL8JmY8TtbVMT9mBEUpCs1RG5pl67DgVWjw+6FRZMxlHT
19TCV+ZyqIvc+RRLQ21nNIfrYbLQORhHbjbK7eXKvy83NZjWVdN09XrQZpS9Zd+u66H9bvsRtyqW
NsoT0+bImPDqjTYN+8LconXPUcQqSJ0qv4kigPhm4n+HEfSki+rcRew2EVEXG9Pt1jRe0kCvTRWk
CnsbGcIbahaWcFwcvRjyjS96CuPMXXBi+uW9GVb5lHxcbEoLykQVjWJLhIy1fV9a/iPy4Tl5a8q2
/N797+XL3sqKw3MUd+/Yvf/7KxT7/PvbP/I/fqOfvi88v39+vAVJ+NMvtu94wtv+W6PuvrXwyv8b
/bf8yf/X3/wHcvigKiCHX77KpNgkLVzVt+5HrKFB242i739Ontwn8stb/CX/XzfNl6/f2vhfvvhv
IqLr/6UT8oGKlbY2S9tSdvxNRHSdv0C1etQHOhUkqza/8w8R0bL+ouHnUSi5jF7/YSFa+l/gx8SC
+6GDjj5A/EcsxKXc+WHTsJHZmLrN5zScZeL0UWMRuqk7lq0Kd0lD8u5qyiNsFqY/SHznpWwvU14y
bZM8yy3QW9qo07VleA6B68P4PZSw9ou4yE+i8ZpHrSq1U99lS1ClFsZXJDoWqM0BHGyFFdty23Uc
tVedmrO7xBnCGHMKig0MDwKECu7M/GzYS6QlRYNdbHvMBp9/uDs3f3+un9CPHw5g4JEWXBawdAM9
AyjJD32KMS3MMLQtb0ecRrt1yKN+A/LDCJFRt/qWkSN7iSY/++SYRfOtoR1UbuK40m5bA2QBmlbc
pEQZxITmpbOxivTKfrMbzRqxZekMoVNRDNEaxDEk/ThiVIderSOLthTeMXFKziFtMxIE8odP9a6L
+vEu/vyxjI+dBtPN52r0Om/H7o3Awo7J7ZL4QsdKO8xArQlSKhmmMHxn7MUmkBLNE9j98DDAF2M8
6646q27vBnoq62HO8ZCNFeCU1EGwn9Y40e1wJl2gPGsGm5WenWuF520YxunQDMU5HtJ031ZhR9Oy
JhNE+FdEBkNlJ9oNo5W1x1/yMEzuS6GpOJBaA2xo6rL6re4ADvpt3a6RAsJP9sJoK2ow2L43tEfP
j7UAfuEYKN8prkqAmJxix/nsF6Hagf1276iG5efJSOKvTTFOxFyN+V7VWBenuadpkZDO0tkMsEXZ
HyLDpKwmX0w92/MEQqlP6n1MdghGP9s9InDzv2bgPC08fLwQjRYu2CKXsVHTmgnp7U74CD+meNGH
qgGG3OnrKE+CuUHtq6xofLG6vj9gGy527VT3TMTzs68S72LlJLcp0s73ZawbG+Bz/iZF4LNNSFa5
cSaILOA71j7xVBivLKF2YV7goMaRUj0Oc1l+G6OhuC5INTzWXv8wt7r/bM6td2O5NWUF3eTkYIqS
uYuXcCzARdY07jaMyaxYKcLVd55S05pQj/pFU1g9LW/qjsiW14lRX5pyHl/MAo4IxibkxMTpvOZV
FR8s1bqwLGbdWXmh4V18G+3ZMmbwTnXS2lfz2Jj3whg4dFuhZiLTGMAot2k2n7HejqcSbc5ZaGO5
b2b3Yc61I41BZr6ijWc2MpEXxyZNisekldbXuilINzQm1UCj9PqgI6wE2lGcHKZUq181yYQDzJa/
jJ30lyFCWQTAr2bAN5Sb0lBMQjQ5nN1ZFhtbGxwGfNNDRIrshjHzgMS7rvwAQClUlbh95GCDyiEx
5AOJEh1+NJiFjlV8kiLTDj3hZACwXXlJ8jx111ShI2eLDnlDgrbQje2vMgeiwkJBc9+Jv7mJiWan
G9meDYNsLdIPsIEM0bnqdHk1kiPz1ans6HEajKhfVcacwUYozb0Xh3AgxnJiNOXV7SmThLpZBDHd
0mdjZRVU1nJlN331VavSC+ls8YZAgSpgbGJez5aSAVY4znez1ewqi08JMVA9C5NHONH9/NHpBRJ3
AjTuanNyAp3l+pE5Q/4QtmV6Gsd8vMNqQhFpkxfnkyu6m8kNfPFAaT/1nT8H5Wy1QdurXTlLfOxA
mB8N/EzXcVocyw7kzNrRBmwwyuhe6gmOIl766JrQU+fCVfc2WWr0VzA+7SDMe9yHpEmem4xHpXLE
2uRkRSOE57X0C0rNsrmaXXrzrnSKt/x9kagUHvokKz+jyXzxHPTOGgdYYCIeFT6iJxS5a1F7pIzm
yRaNhBsQ73Gu8qk6TpoRsXgZV5bV7qZMP1S5oJQtxFtBKBJu+YEwTUfuPUeUwHfEn7pDZNJ/2FoN
mnwGduaFb+r7nPt/Po8prbN1khP1nRVmuPknp76ylzky97r8NBRG+Klzsv7kl3lBDlCbfCZuEksD
fgf7kGukEK6ZQpCvLkjmfeHPN9/N2HXvxwbvopZVLMBkhGV7ivqBR0BN0M1Et58GBihFXo67SaTa
ZUwjpuAgfDdOb5fHeIrrK9cLkdQ5OHHxGg/xpySJkZIS4JnxLUeC7X3HSWncxu3F85T+JMgs+aoG
fQhGXtpXU1r9tcg6GqbwjoO5qAfyFbrpqdSa8DDEFYk1LE5XWtcV+7qSGsSxYUHE+523tWhY7ZNw
ZMYykh9yB8dicYXR7NgSA1M/xEkITizLpUMtksgNR3rv5LV+tp/saiZHNevRE82qWsJu5H1nOsam
MUXfrOq8sL9HWjl+UigmrrOR8fa6b03nqZ/EcNAzVX2PUzDzWlIjnkdN/cBU0Pg6R1ryVNaJ/Ykv
di92Ld2LlznDETCdsSd/ewz0JlN3fs0z65Ifvq69dupWhir826QbGICOMrsexoKWakwTdhfb6AMr
q58xj0fVneJWYV2bAWkROvAmQ815wIrUuGtEtdbFKgYlSUHVgmmIly536+t3qV3xnzNh5Ts9bonr
iDxxxRI/bjKiMG9cR7UwPpFRB6Etan3l2CiZCNLLb3r0okem/8kNk+5q2E1GpKDAWeLUtwbVgCrV
oSSy58VannlUUoThVRRyQUxENeFpQiVQK1zzSPaP9uLPgKbW+DENdoYocvH1N+2lci24MDYGA6AH
oSdi1nTpf0KfOX532oKjJ+fZXHFjcLGPoV9eHI8kYiZ0zF+yNtr1Tm3cF0MVkiyehPlB/L1QZZSJ
q5gpGN/cn/3rmtgqbe/Sr+d8byZoHrkRxa2ZDP2nuOLaIgosnUtb5WAUyHFg5KnrTVedekrRaOV3
3bTXzEa5a5LzvNdMX9Qg+TQQ4mTpndrWQOXoE3eSKEToDruozXQUH8u+4iFgGEmQ8PBoFE4yQGEu
yE71DHxawsiaEZCD8I/asosp4h+RY6DT5+he4oXCbKHZW1bA+TQhqt/kvjYBDeJNhDGor/02L496
6do3jqRHJSq7PxQEqIOAcwvjjKgcIl5XdmdyI8zn2HKRYDZt3AZ9nxjfa9vvbqZ8dN6SVBsvszZH
T1qfdvcmPwXlG/mGdywkhEdJ3U4uwvBHPMcJWj2hWf2+0ersTJUA4nK06fyuOCA4NxI50bEKK3Iq
+sFPVhUs/le9SsPdnNf1iUG4+5LRfgrobBNR6Uaet8V5bx4arSJ6O07F8BD5Xgv/rHWsbTHK+WEe
LAggYrLvSYwSNzhmnTWJ1DoSGIrQ51Jv8oNkttCgUzOwr0SRcw4Zv+wRqTjb1mPunvtT2pLiWFAW
DiPJEEk5b82BkTf1Cs0N9A3LpLzWkGkQPbQH6i7Yq0WEPC4yuHjKTZydn5sGKbzKtI6uqLJTpinv
AJSsuXFzDeCxb3Ryq4x0vkkiTYdM1qT33pyOxwHh0AkxbjtxrTxxCzZ5fMzD0iaZJKWTZzWye+3w
J7zIjtCCJdB9s/g69jGC5z0Dm34Lf8Q9mfizEFy4Xb41Vd1cQkPjgbJMcrOQEU9nRbP/OJIVc6vI
90WKbCl0JO54PZNlAYDBgOVHriY0UohrwP4sU38p28w+lqkFmSCz1LORjZpcIkD6q5EMvy0jzmmL
2GDeEJFhbXoY0HuC6TV2Pt+SW2pQ7zQ1ButYnzQ52QlL3oQi7M2sltrVsCvzBfOr2sZFRPgaG8Jz
2OoNR6TaAqTjd9uZWokdyHDg+bnVa5o64tAJQDQkGtKi5tG++KaJHd8hZDbZ6iBdLWadoTMHYT2M
n73amB70MHOOSCXiXZGCFKk6x9olaDjOJdztY97U0x6xqAGmq6fupatE/teIJsIyqkenExiwE2HJ
r22hyR06IHlnE1Z7myYZMpjOJ3iVGaVW3gltMB8oLtrTGMENYgSfM5OJSMG4LuqCOxnnBe4PqYvi
OZWZDEIub5DonCYsNfj5RguhtW1ovQ5XJHlPL2i18CW75EuZkKJ4FZA4T0MeHsbeS0+FMbIS1Vh0
bE0nkFTWPr2rvMkOQzWPO5N9ZuckuY42R/jOJszwb9up3d/D3uJSNeEUkYsUT1eToZoAbwcAMT33
YAVyZVmW4fU0tbbU4mNMlClxgBiNe56UerDqfURYBhw/MjU4DrS4tCwR073MHKHt0lm6YJ68PMBF
4RHtVBgogM2adjstR2Sw007vRbpJplx/Uoj5uYCm3S6wifIqss3qtioYJlgA0J01XKMYURpbNGqR
xFQPTMtK5iedlLTOsrK/T2bd20SaKu/jioTOVT8yAd3YHQCInSRh+d6v2QwZSteXcuz5XtlriLxN
RcLejzWVzFr1Jn2CukRf06Z6e86hMT1PXlLdys5Mg1lqMK4LT7nPKO/769jW2h3eqPE8lJV3EDMO
rQaT1aav6DeshkxSfLdO0+wrobrLCBvklMdF9TJBvgxUFc2nJK80Z61lGuEKsY5mP68aIFyqTp+K
CY1hp7f2odV0wl6mFsFMDpnGi1H892Eut4AhxnWaRoek6B/yEG9IQ7/jnKSVuKMoS8g9mukpFiw0
G74cWYqcneTOzl0NoWIa65+TGkTJ1HDIHrCGcVSQ8/BNqb7fcihDlzpXoCuVWIyfrnOEHTvu9Ln3
rjqLbO2yy8aLr6U68Hs1rxNpkA2tkKlrvOeU+/U0TadJ9D0de6f5rs92GRQ059dZROhw7pXxGXAh
E7hYr3tAb012X0cSnE/VpS81o8hohV66IAaDVxhuTGJdMtMvqFdVhTq87XdWWlqXriyafO1LK9/H
bp180ZxZkvWicjRfo4UY30QZf8CcA60q0VKauGVeliR7RYgPNg0p3bsp7dOTKoiR1ezZfesKg5Kj
7divNbKZ9oWJBq/AArZ29VYDUcDoejOO9Yhe26qv/czqLplS3bHnh7ywluoISmd1JCmZMDNBzamb
0fBQpV5xI7RQntHK0b4YSXSDPztDyXPiabFmDytCkbq9bo7gUZBcUlY1cE80I6VFVWshdnINuAOx
ecKbnjqgvgsiR/fuGZkli96gerRJnD7ZidMfsC9z3HFEaz0ZAkBLPnnOs2QFo8aY1Z7I13njuFW6
r0bd29d9G0J0HxMguchMcUBxXpFkE993tZQ3nZYyzLOkvwfQ/g5Ee6pxkwX20OX3hmLjs5tRu3LI
BH0yiabjbEkHAJC/n77+5w3i/99av3RiaQ7+z63fqy9ZG3/5On77Vv3U9f376/7p+lp/kX4j0K4y
6tSxznEE/Kfra/wFXt4SApEfIHKx6Lr/OwfH/AuNFm43OsW4jB3P/D+9X+8vUxi0aX3HYISO2Oo/
av1+0GwhBXPohaLH51+avx+bhknvGFNa03Hr7VkEmAfak9MbaNhmOI9lbx1YWrVjUrfp2gm9coMT
al5VlFnrmulGELt08eaqnDdxFBukd4gcmo5/MszGY4Pg/4OK9c/M8fXNDxf6X7q4Nlfgp6Y17WCb
jFBcEja9XP2jok2G9NFgBTAg4TwURjns2C+A9PTr0XOfNXj7uLKJfit0YtDI9tHWHLfEOlfhCFIk
rE9z5xxCEMAn16VBKb3wqE+STpiqykPT9Luw9rKdqGIfqamKqAWzfsVLGNXoWzVGP58guJcrJnxq
cB4RxRVbDLtnTUN7bFRdt8R/pFuBABbL1CWdR/U5gUG3Fh3i0riSRzPSoj+5HD428rkmyyj6HZWB
JkUsYpUfFAYTmrCqdFuOdBWTqhw61dUwRpfZ6MZNF+cH29SOhcqSRwVZ5KKl9oYinRqpX9eCSTow
Asi9dvjJjn39GqCeHnSz4or66Utvt+VxGEm7d5Zmn80eT4YG0ALYRF5RrVSSP9lJr4iezfe/v9Uf
kw240Yw6sFghK/T+Jd9kcP2+dp0x3urWAy3uhCKVFNtROh5j5C4/tUB7BkzLJ2POq6umL0Psqb33
B5aGsQizfmyw87wZNNlxQeo2HYePMA8ssdnY6TT+we6+WWXJS+NLtY4yysokmNCGP2XT6BDZVu/H
AoJ6DEab4dW5zDls/v6aWB9/GBcvFHpCwbSfm+5+lOq51KKcTmx6oVF/NpvCehzLa7tEkz+KxGKm
T7xhN86Hrh45g/daexq+zlMbXrAOjhB/1JKsGKv1hEOHuOKx3oHlHvfm7BNKWOlPIOxg/1rup1lj
pttU9bfQ9uK9Aa7uXHdzeyEmcY1vnwl0aj06atz6RUSMfTplf3DB/ttHRUJJ/gdGDf5xP2galFYz
j54MPmoDr0rEcXfpoS/UYyivm8oGXee+VkZr7HJhvtrxJaSir5hIXaVpflSV7l+hAC0DjtXVJicw
65g2eN5q5lsbJKnFXWaTdVPBEVvTYU9PZQuGQnC4O1QpsqyodF851uvHmsyBypUQUqNmjXiJuEFX
L+9/f18/6kVx7Lm6eM8WYhCInmxZ9n54hYdmmoZIlv6G0X92ZWQdagNaGnnbuHcEhysW5DbI6BkP
4S0e1c9mmC49OGmtjW5ODgM5j4HI5df/Yu9MmtvG0qz9i+DAxcW4bJLgTImSNVjeICTLwjwDF8Ov
7wcqV5crs7syKr74Fh3RG20yLVIkcPEO5zwnd4AuQs6HSmwrttZ9/d1oqGH+9dsVy67s93uCtysc
y2S26Ql+/lH+lsczQV4o0v0W354/2Zk4d1dRVfpq1ufmGBbK3dlll98QoRowhl1AFpE699i8LgWP
m6sciI8adLj9edft8UKC/+q3f/Eu//iUW96la8rFS81+9U8i3J4okgj7oraxxaL1rc03Z7bqlZkj
fxuSZNdK56g35ZkIzOLYN1zZViD+SiX031zHDqQ5B1A/kaJ/9lJpph44dhI6G0vr3NNEYgWFHbSt
UboQmRPgZkbgDGcjb/pNyvB1KKbgOFe0D5PBBLbCGGQB+QzSqf9mOMlzVm1qQ5VHQ2tfOwvw4jh4
izHZsr8nFs4FbvSdgAZ31IJskwdZ+0yqbbYqg8csS+uXTMF+wTY0+56DE/ovPvJlsP2HC8O10UN9
lil/tjDiRAvTrFmarmT4EHLudlnfKRJVWC3LnL1plyCwUN1XmhP9HnF2u+/IIEfxQk3PNHzNkKT8
i0Pzjy5A6gUXcRbau8UKaMg/KtQHEZeeExUmHy9k/Nz/PDcbLb/MAhBIMrQxC5068M3INEGp4/3R
E2JCz02pgpMO/T6NIPVqZBsfG0dJAgiQG5GpSoU3njlpqxVUAAt1p+rvZ1n/xdv/o8yMetCwlifh
cj7YLs/Dfz4baDBka5ssdjn+6jXOUTbtjBInDwxmUmNoNXJiMrtal6fIcMd91LXOFin22ijoZv71
F/yJuvmnL5izw9Zt0l7QvvGQWB5Qvx1UjRlY5WR02qbwdMDF+vsUFsMZt83e8oLh5EFXumWNaO9J
TVzADGa4t0swLLFJ9xO2UiMLoRT7mGFr1ur6qkkYe0K4JCeE3MQwlwls618ehX9LxfL/0qT8k+zl
f1XKpy7hcP32Ff8p5XNXvv7ew0Dc+Nu/+NXFmF+QylqLm9wjae5TofKriyGyE1cLPczf2pslne7v
XYz1xUVXzKMBycvS6nCN/FKwCPOLi6jlvwQvOH7+LuG5/u0q+1dpnn8uzXhnaGtdE6gqOmx9eQD8
djEazqAKKxuAHeMmwA31EFQD1Vl/HLMFl6K0YWXq5Tb1tNcW7uuSJmAWyKacofr224f26639ri5B
lPNP597yGel0Uxw0iIzRpP3zO0E606Z2pg+k3mHbXjJI1AxOGYn/XwFi8GT8+bVABCF99UyY+H8y
3PQkw0mgT4NPQwBh2SFdG92Ls8vmvmGYRxiZm+Vy2yfGUZj0cl1mHmmV1KX3sudiqqNd58qfPJSi
m7F8EaODCiLq8lvbc/w6Hp29FtrZRqKE2+hjDAB9cvdiau2dE5tM2DXbOH7+qDK5jwL051oq7FPN
vt3uguFAGh8INB0Mvh2Bj2awZftF019iFxOeAbkzTZt+H7Rp4cNsu7HUAOcvmcyDa/YnNPX1G4KW
nzrxxBqyuhua4uhWyCA5dJjY9kmRg7rKsxvSeSo/C0umW+CotknSf2cUEqHGgchOhHq/MbruuXDn
6BrHdvc0hQdjaKFX6gQts9wv72CZzodhALDOo7W8y2TkXiugoVqiTuU03FVmq+7yKTTQOWmZ74zm
k5iX3Vtiv1duHD1601mhv4O2lSMxE3JDbk10KiotPI35eHH6Stvz8UraAvgEAf4ORJ1xeQjtOGCZ
50gY5qJFLApNfjSWqaAmnHvFWb9yJh9jEfslu34EYJCd27K5Q0uUHnQb9oAWJGvTIuPl88doWO5R
LT/sYYnLCspl8QynwUlvKsOFn7HwEdokisgOafp1j6F8F6o83OaYJ7G7I1QVJFyfcMTBf+NJ6jtG
YmC+mHScdE18wR60iwSDANF6+EDldAjDoj+RKuTs6tnr7m2E6p1rlfwJVXlNyYYhUUF8zaMcwoRC
ZFRP+njQSetmjzegZEVVdR6C6DFFuL5LUEpziVqTv/CindY+fFJIQ2Zc3HbIKBGvAGIiQOzBYd5L
5Y9PxKu0h7Eo9uBm7oYo+lBJvKmjBsgfQpftkN+liQyOmPOPSk8gL08CZaV5R9jpIV3grHYDfWQc
s7MZQu2dsArOG73IiMLBTBrCu1eVtlIzr8Re546/HgZbAARtyboqTtPI3hl1j5+M+nf82rD7oVeb
+VnAkgicBaeRPpW2/kY2fRHGwMMSAisWilQVlk9kNfpBFbSHWjqXdJCSCyk7BEYtt5rNCy04VFf9
zMT4IzcwY3ipTtvR48SCpg5vxAj0bQHwaCHQxR4smHzE/eS65YHM2XOUVxevHL6OyrmZjfQKSvs9
DsRzxj73MxOudaI3ptIo6TUPHW4xkb1u3GFV8zu7uJnIp6XPgTHfvC6f1ucLOEtChfDIyCSyhof7
Wk8xwyYPVi7v3Mn6UWjiEo5wM5rxSQd54yjtAbMhkJ/ko0hwHg7ttU6xkCUCKJCpF+dZcVE2FLSz
y/A6avWNbUK8Mmxeg55uINOlZeIQvfZlwyJ2oc2Ua2KzPgyypgY+4E+UyK/YRbHEgaAH8p3IQv/h
EnB2qEBguwvNVlPOQ2Uh9gGtP5FIwSjbIwEmOw9t8axpLNCcg5KPSOijVZiZIK6Dh+UI97zkR/k+
QgJXqXd1jtEx0EGkdFSSXTk9L1mfyyPFqBvgi526UYy7WAGmfho03yxwgDDzbha2CMlYZ0zVh0/c
ZiCKM7vPeC1678n8XsLeXrIDXai8dsCHVpuIebwI9eQAJRTFxQrBYokGoq02Wo95gD4jX43WpDjL
7OTOKtsA9TucelKvrBV1pLGby65HDrDNOXxvnCqob8WEbWRohgvblIrR96nuoErXP6nkb228N2mL
2mq8stx9UqO+bQF0Bom+Szzq2snbVijk1nkcfwjyKxZVOzC2JfUlsyzfFNpdEbD6ltVVJN1dkdtQ
GasTwDrESEsuTW+6XIifHL4TZaW1ym1xh4raCtGLLuk1yMqFU5ir5cPqen7vnM037Rgdl09E9uF1
DNX3wobwoxk59rSCKWP69kk9A0F81zp2sXZV+tKF+Zm3TldHyl7dH/Wqfw6KGSU2Gcvk5LX6vMMn
tuT6IGjfVOCp0+nrEIqHT2BVwFb3LMEMxfZb1vaHvFBbbMHfUWj87Mf6jcHhQ/UZzGhiTmZbcnEL
46ocdc3JhFilKV/WuFxc3OPHSM/vGh1a4ALUL0BoKFr1xXmxsgbNT7vAZxdGbk5RPn3WIv9X7f6V
ZJtngWA+9lvl9qdy9z+avvifZdv/9Qt+Zdk7XxgbGEDoJFoiz1qAPX+rfj3xxTLx2vxjGv/34tfw
viweL4ZWJtREsnFBzvwqfg37C9GjuMAcfrpk3f9bxa9lLPCa31oxJpHAdZkC4tk1KbjFUpP+Vv2W
ZYPkLuKgc41WdZulDLE3XVxOt2x+l8FgZ/pVW5KSQjgtZgKHZXqBZvehIFDKb9ArvQu38ZJ1bmbK
I0dN2Nk27awZ4YxN9kojBggdpStGPFv6AGuIEGv0BQZLOH1VuCI6WH3uDrejmcEULtN5eELxm957
id5UGUKSpAzPVTy7l3nu02tXU9MNs641oKGk7NA5eM24FYtMbB2h0Inx3yvcJYVHckU89NMel2R8
qHJMnmWlvVsdvKYRTc9qlmrcWyMWOW9iGekarCfYOwDu8ILuaQCOA4VNn41jL3BcTrOOClFxdJKv
AA/anKGIDx5bN9dutDJfKeRM2Y7oUIIwyeTimRy2RrgX4WI5E8WsbdvWQJkH3BcoVKaBDK7mZq9F
RoDppZVXsGPxsSv7YcXc1UeTiYIgruBOODVkob5XjDm0zDrHeVNd3UbYj4VWyY2Sbr2uQ4eMhxL2
RqhPnW/o9nRFg21AMu6cx2VpIH0R8OozAVZD6noEa+Au/y5DfiFTbzvadEFo3Pdm5hLPmRAJoQd8
fmbcbSYxGewv6jE81nh3zm0y2Vcz72wOLam9AuywnyL26jcDeTZ+XIfTXRnVzYcc+v6GHIY0ZmHR
pu/4EUvOfRTuXvGOqYXkdRNdNflOjmfuPFPxLJkrctmcTLQVu4UgN+evzhTG6gZIb+MPwoirla6r
/HvFpkkcR+p0YLIOD+iNjKvRXhN+w8s5YTrvtDGcX+sSybDvyVoGW2s0J4syNg6zXdvWnrGz8zS7
M2ePyViVO93RIuJGX7VEHN4PRT0MiGm7AEy9CjDToCnEx+VGMsKAVU7j45ArIooqnPXpemzmJa8w
mMKbHK7p0e7DHJcTpLY7ZF/zNzyt5k8+5n4fJW0HMUeW5lpWNYLpNDFyfHKGdcVOHtQHxAlIb4Ze
FE9ghdILtHvzBqVvfx8mHsifVooHW5bJsWfvdpm1dMkh1Zti8Yot8mt3YpcxoymoKdfoIjP9aLuD
Oilz6ggITev+rKFkX7MM0ndEZoQ4+aZh2HeZXZ5Ejs7OilDP8eZpf0Pmn3fKFMFWMeXW1ymCyGQz
WIm1I5l8/N7IqUH0OYINJWLNzV+1qu/h1+e2R8ZLpRBO5yqoVjk7Hvi7OdsYzNwDilO7i5P7mFSL
16qtxwdhjgzdGQOAxigMvIaAaKw9U8mMPKqI8CiE1kz32CpILGZWlq8lxcuy67ejzLdjBOV7c+ym
77rbaDeDzgVP6xcwq8v1LrrXzKS+mL0zbDRbJu+JUfWgy7rWfeYRDmEOUYTrPYAdi85GWyTwHCS/
GYxBA3qpc3TjBbtv/rUa9eaRGDEr2lbKzKNNUjZwhaqUPy7OoaOL2C1e9EmNGQTqGhkLLoKZ2AjZ
6/BTzCF6m5ISlXaJK/V7ZpXWjyx12vk0dBWk7mnk9tyCRMXNC2/KfXEk4ml/bjRH7asIsLnoRLu3
yF96LFoLXJFduG/lKLqvrrKqDHt3Cu+KAsQy/DpKk0vs6dy7KfKxYZ2HczBt+7zWDVo4G/W+ak3S
2KqcObLTei8jGnsqJ7OgzoltAkAHzhIWHZlUlxpW6cscSfkWavjytyYhkd6xaIeYFGEcwVuyecID
Ys/KXBGCndU+mZydvU6rsD8EmkoVuuzY/cGkRSQQNcbch0+DhroR0a2XulO06rQWmHkazd2pbRLv
FhQO4pvIKG7MuWEgMjVV5xfM4qWPDQh/f5HlHrJtt+tZdARe8tqY2rCTOfGagH0tXmdE1saiVRB3
S0gjvOpaky3OR9njtsycTJHeA83XWHOk4d3LdYQtZowHb4N4d+kCx5g+uqZnnCAjVIjJ8gSDgJH2
wUMRdMX3dPH17WMoVzOw5ZI90DAuTr947qd8Y2hSvrh2Nb9UowHwrZbtxxjqbr7ROidDQ20m4ZMY
dVZ8SVYnBRxLzdLObd9r3poYXyQ0A7NNfCmFFgeXmeBLufF6TaFObNzhpvCi5jZlCl6vBqQvwcoc
2iha60OoEwvQ6PKmzgLTW4uR8J3QHipvh60lVGvDmJAq11gL+8XpCThgkIN5UlPRHPpaL290kaJZ
9ByUxWZjDh4o8YrnfYTUB11srY3XXBrRTox5++TIsHsPKyQ8GIRHFlzsLe0QdotevQ4hSW09xA9n
zXy63vCHwAAbrcE5zeD9ie1IMrGyZw3NqEdqNvFtVUSSaa5STa1q7iCWpGqWG81x60My992DaWWJ
IHtyLIlUz2QR7mS1LHKBP/iuZo67bGF9hGYTyz1VO7+M6WOId2xaUPnNchpVsT7JDYekPJVOU5Rb
OH4DQl4UuMpXQiuRD9XmtC90h1yhzKOnRd9qQOiKq4GcmMyjBid+78fczPLUum6q+249zgDMCjZW
69xL530wpha5dZGp97hBEthUcqzM6igmQEkwHcrpe4UYa633Sf441l7900oH96BrXvFsWWn0JMxa
vAKsyR7ZcYlDKUxSO8AY+WbfQlfUiv7DFVWJVNxlFLXNgtSO1m4/OG+K6/sYRn17EnZiltz5jvXD
hD2PJMurrAeHWcNxxtR3GDv8WSs1sqnPBlgK3K31beGVbMWJpUuuPX6UdFXOAM5qRzb3DljLjVNR
8q3Dtu23TAXIU+SbfZuxV2yR+Bb5OkvN8SGHrXJvqaj53mCcuEfAQBhVm+nWMSi8+tmwNW+jCEvd
weMcSGRHBXFLpKcDZE8tvjEg+SaBfln2qBXSI+7McGg1h2rP+65jTnXpET5FLAyoyTjdqdhsNsEs
0nNDXunPqM3zcFm5ygb2gBVdpsY1Hs2m8c4hcuwfddoSrgLf5JZKpXzDJNwDGpqWEGSGH/Ee3Qge
NCRWx1CMRMHJAZdaoUA3eyBGvNItiAMqC2/9Wx/x30yAxZ+o9bojTLS1kNqgfDGh/cMMWJ+zHkpP
SWbVZwVRLMWEK8vwBsuNYa0CfJh43z4rjxil9qP3WY9kn7UJ2hTqFPOzZhk/65eCDAHUqp+1zWeZ
4ywVT/dZ/EjHTp11hW+bxPU0BnC4nBSm1r0PmaNfSDQMV12kCRzG5sAcFUDid8gE+J4ST+G1BgNz
Z3M3P7lLtdVWY3nDIRLsEKpBXchxDJ6seA6uTPf1k6Sk/OpGjlqnTj5lVM5xwJyuSHxCoNQ2sqSG
aUz10pdTRlCxEcaHQRvaH5Xekca3VH9uWrMu46at661C/1+u6zYs3H0RIdXM1ywaWjJ9yCa6RalY
hhccjIRHNkFlF+9Vzm1B0HanN1OHjz3Spu9oUBMiGGYK7oOaSpqPdNRz4Uc6m7lUaIhWVlGgbIdR
DkabPb4Um4DZuFjyMOsaAEIzQxhkWKhvuPnTH+XkVAe9I0JbTklu+WIQ7RvCTGOLtCvzO1JbF930
EpkoFOfz8pFUSSROOrfyXV7o5WnxYryx6I13EufEZaBmozDOnYfBDqpTVYt61xpMjzK8IheuH2bk
E8CfhSD1rrUEuc1TVB2go3o+/Up6MskYRFfMCIwI6ZtAG4cdXzpzEksMW2rjj7wOjWeHr+SkjaO8
NGNeIO1U3JtJ7c3XvAnqH5UJvx00XI8airXbJ6Ovse5xRHg0B06N892bDfFRaTUGhqwOWzSvtXJI
CRxScgxH5UEPJFU7uDAjdw5W40Hc/tc3jvwTS/kPN84nNua3RjZn1KJLWo4DbY4zwZjAhKGHyYj4
zNL6rZfhVltFY0lUiWYP41FVhUt26FDZ557OHQxAHwQQ9ET7fZic5toHcn5qclUpjETC2GHtYDHg
xRbOPW3yGoo6vlqaqb5i+B8EyLrXVhyJb2kva/rWSA6sOGYTYK4w+m72g44nzUp28eLysGaLjBiY
nzdkquMkEV6v78qlYhPxpF0KQF9fS0lW3kqf0pbE67q+TmPpDNgP7eQaoZSmqws6NL9trr2DUzCO
VjR0hwJf6QP2ogGmeZnwGG6jnC8ziePbNO77bB2HIVmLDJWvMQOBbFWMY/M4gfn5mToJeHgOxvxd
cws4/YNM0PzQWL8kiKhfcxARm6LPCpxyFUDneiK0etM6lvL8coQRhU22CratV4wfxKP10wrfVQkO
N2sUwV6hOd3xzNaevcwxn9jvqFuulwga+zKIDvnAGBKH7ppcebdaIUbrvpqNpoFb1sIGhw+UR5QX
assV170oQ8QPWtQaTzNUoqd6zvmiB8I78H7Zg3rInVjshzByrk4kkscBK3m87uy8OLnVGL2g2o0a
Fhd2cOYSKbZMJ2r2KpHX31PHmBfgDeEJSLY4RKPhYrHF74wKf7mmITE01rr+vNalm+sfUaxjKqk/
7wbT1Mz7IgrMbNd33fytDFNk2RWJg1Shy72ULncV2iB0uZ+3mptUIF2hLRnPmCmyM25+9ih5Zccv
DSJAd1NTIsYbWSBMoAaLuZ0zXaN4EVRWxLjOBmFEQOBmQuVrN/8q5ya1Ue/RE+xirHA4FlvMjLM9
ZN0N2cu9+BohayphFvZmcxjMStdR4mWyB6LlUL4mzojpodOknn1kIcSDQ922ln7rUlRXqV9j6PS2
aJuIK9f6KflKX8e+JsS1rsVGftuM9nQ7ViQXViLIXyNCEQ+VTMf2DSO0ErchvbpaTVgfCSRoi40I
ippyrJQfwlu2TUMxUz6aI/AU7MVgVI1VUwtjG/SI04vA7HdtXOdrzQopDoCObmsrIfcohHGNKDxB
M4Jkfrq344JqYxg9rKJEwDanmivrZ5o75g50aXuf8oX7iZpTnyuwPyjM+AfyMqCo5RLLe9o7zcZM
G/ek5RW5bFkc+2Q4xSsZhhLNau9dXPQwjDJyYKUhVzftR/oDzzFWabPInyHXFjd6qWMw6LyWMqgN
b0sXF3fluuFDy+biNQrgEVdirF+HwSKVBxNNKcfAWWW4so5WHsl9SY7BuaxD22eyWADgduQ2nHCV
D/Xw1rSkb3qSeAAAHnr9vYkI781Vq951q5k2UPDzW94QCE5lxqBXknbwyyTHk4uPiCJBl7c1htET
3Z27c8hdsMC4oKUKJ4JlY2q9jzBwk/e+d4OPRs0tKtBmkdUkONu+Ka33TkQ55wfsakRmmUG9jTuC
ww0rL56xw6uTXsG+VlaqPoJIHziVR0V5OBZ3mpeQk4v32491FezIuqtdArs0bym1ioM318YqyPWl
AG3LnE1aU15Mswg3JOjSEzAb1B55wWElWC7f2FZIuCVOUJ8IPetHPRpsCHu3Po5wp6D7DJ7fCaKg
mCwERzU74wZcY3c0cFy8qz7BxW8lbOdSOEw3wWRAE1Mo502ntF6qTOiPdaaLu4rih91ZUA8cwk58
rIN5plA303OPEGWbDca8rd2s+Jq5FjDw/y+T+P9FihIm7Egxl9L3f5bHX16LuOqb32Ul//hnvybr
5hdUjihHkLIulPFF8/Rrsm588UB+IeiwPiltDlPtX7oSw/pCJJJjIDkU8NRQ9f1jtC6/kIm4DMQX
cSym63+LjELS1B9H67ZjIRlzeAsEKrj2HxTVVt2yxddTb99jAl15TcnpSjD7aqAZJiuBGIs6Z5o8
ViW0C3unrJFBuUwkpSzZ1wGej6TxMXhFK4GsFM3ZuAln/EQNcyM44ppaZ1K4h7R4DrTqwRgo3Gox
3kSaxrxN0LgWQ41rMRl8clWJ0TDTnDgMk9+twlvkzii4l+DDcJgINWdqCpdgnCu8OpmnbxOsu5V2
pNLXjrJwz2XGrDqQ2bWpOO4a86lN+vsknq0VRiiLMbMPitzdJEDdyEapvuFzrTgVg2oDW/IQp9Nw
j/BMECsRik2CuCNLsvaavEAhsDezC46qat3XoIsrH3Dpo+za2yJ+dRBN3OYpMCjm+4dWOMnaKJEE
WPWDQPJlVfEdxvZNNsV4/4tgHVUgwqZSz5YDDgwMxddEU7RprOAjtcN+bbctZKegD/G51gT7Yhxl
+klY12xH+rpo9PsWZsS+U7jWNaYGnuzCb5KxSfPgBn10RVmY71iLdwhAQZJlaCnsxWRYS2Yyg/FS
yLC+stBgRFxNfPhjs8WzNW56F1QdSE1U8RafX4jWczufc+WIE0wbTMyacyJcwNG8B09rax40KXO/
qXyIGP1tbIeSusfwjWt32ER5VmKoashGjJoX0uQgnpVQ7+NKElalLOLKHJI6bDc5jsGIK600uo1V
Q653yeI5OEQoIzdB6ws95zkLQXn30lNXrVzaBJOIDT0SIKXy4EcKG3UFtiUAxeMKmAeiOTROZJ/y
tLoQVeetulLKVdVVX0VPXTy1M7v3BMBnzGhr49XF1YP9ftSk8RVtMvySdASq8DgElXEyTIPTv49u
o8TTj1nLcyzDkhuLBKhVDJsiEKeqhWeAxfEYAs6GB8sSthmAd0/grEQui90s+bvRlCNMAX3rFDO+
wfwmTPB5ljYpsCFyk7Bz8L6ZWOGiSht4D7ABBrs/9dZcHypz2If4G9cz8l4/wttw6mukkW56zT3z
zR2mJzK9CqQwFZkoKEC3RMyT/FUGDRx3GEBENqe3Vv+cMSPYuUN/OzcM7MijomAEoOjZCuIo0oWo
S49WOt4URZ8+IxbPT22JHY9OLn0O7IpRSm2+OJrDEHcKxKHVb60J3Us0gKGoJoYw3mA9LfptR9gr
N/LSNX5f9PbWAubhT/SZQfe+ESiMhHEQn8pgCNdZNL7jPAa2HxnQgqE0TEq4eyvPNnpQsiEvtZTZ
8xkt8Cnr1WZJ5JokgfBmewwaiieGsXvXZFhn7ds2vSsxEq+R1TgrMN8PnS671djD2iec/Smo8BoW
6myP9k1ZEQVSdFSTuTwwMT27aflAABKRs54WHOwi2uriZ22SyQyRAe4kmwueu+5Bo1uCrwBXwraI
KJZkVs63sZdM4AQQ3qfsulNRBKfKiEwGMNHw1SP+o7O8H0GAcGSYovg2CVvim0mBOzPycJ48WfJ5
hZc8naKTzWDzho5lQlZaIm/LDFDtuqOOUTCpo2VM6QFnBNkBsgFZN20g04qTEQ3ayeyJDhM4fPdl
EeWPLUrVlTYQcZIVwO2jOY3PZdK9ak7sbK0Myr8Fl9SHIGhdJJ8yY0QnwJqbdmwV8sw4YjgwjoYZ
LVi4sr0p5zbntDG5qnxGCkeOIbpNHO9lqu8bl0suZQGxzqW1X/yK0Fa+Cu5GO0ku5Bk9ppm2Nd32
FPWw4rV8PjUo6nH1r7DOZweP/HAV5Qge+k3jAeHBwy92rlG8qkhaK0nw8s5r3Bfmut2BuBqb6h2x
Q12P0z62a8MP++Bj0vVjkxv5ocYd2ltsOU1Dz360Fm5DzvBggfPPVpjyku6PTlfGiryA+4Vgsm4q
+2cV0LtEDIk3BmElK70ZT0ykA38AQuFLBO5rGU5il9QVtWIVPE9VjDKGpPJNOcjg2S5wM0Ssb9pQ
Yuj/LvI0uDQTyQ7GOIJ6josfrLHLDzfZjY16nwzl3HscAf4sROErVhurpBmss0y0bMfkJ8PunRWk
Z5ePTtIJ36g0SD3GPK7xiGLPBMu3acL8ROIsn5TkbtbZfeNtq+VXjd0dwCJ6byhTa3zEPGVCKmAX
Mc7GHNzgpAlQlmkD0bOPaERIm35gn9xCQrTzld71JCGY895ULo91NtxrAKENiGGxEL2NcDOSc4G4
jVTJ1CP6yb5mrduvk7DZ83zu7qQeHkIQPgifmNEZDkBG2+5fIIX/zB4xeXENIdRhUcIkT6s2VjfT
3Ln5sXDUDWGXjUcUddRJ0o4MsaqK4BKo9nuijXvdLA6pmta2Z8OxjLCy4Jrld0P8Ag0fsVbW3iK+
oHrkXsATe06XLi2KxXVkZ0+ndi11MI3uPoxjzsLwFuIQl2CW+cumVK+zW1DGz8tXbMnmNAi+t8p8
KGAbIblKTF9mybvRjzsmgsjVD7MeX+YqPxBVZymLUBCr7JhFI+62xLad6tcsjC6g9bdaXL5rjXUH
MmUNjoeaJMZDqFfipZO7maQF0DZavR51xVU2svNil5kyOVEjNhfa/6lXNzHuyzUzdIRJWvRTD6fT
2OJPA9diFJxOsy2R/rvIZMOxZQ7rusjtqH+IOUiZLsWg6Rvrqo/dNx7qYKdrqEhBfwAokd10Qsu3
ngFSOkh6Ht1Je+7qeEdP91FY8j2LR3pRo90sIcdsspPapNlrwi0or3XnJuEpDEfWtdNZJFW5bSg1
1j1LJIrI+dlMtItp9SwvWLGTsVGewT+ZoeFH/Qjz2+lu55CZuqG8c6ar10DvOdda7VSQC7vu9IHE
RxXts+VBmxfNBVnKsGYivur1q50MrGzL/n6oO0XRGF3n8tT3erHuTPveYMjANZK05JykzIR5mHO1
/ghSua7a0eF3h2SyZbD7Wi2F8WAAX6qxhFHGbEtLvcXg1RjBnhO+K0ij5pbd/4NCsLHK51n5rnvR
cu1oQe4oK/VmZ6SldAmny1hP24oUX2LlXWnFW7Mm/j0d92ZVPxVMi9c8D5na6WtRFNNaOWQ+46C/
WjVUF8Gdytab2mG0N1lnXWclgCdLbiWbrBEGu6Vi09EU4bhyeOTqSqOkDT8o90TtRP7QWLBmAbeg
HcluYJfz/xoUfnY8/OiqiJUghUauzVdmvpSTMj/yn3PCmF2SIwjXCo3UuK/EoZDVCPYYqUlNFbQp
pYN5BdP3rouLHZjc4Rh6vIVSm/NjzNrOd0xACnrldqcwslhIseqbhsYGd5x62yzifFbWCghc/Ubo
0qnH+34MazVvR5eJ+6wy8bX0rGsq3KcicdpLWs7WfUqvzabmJpnD9jbGULaNsumjmzXQgyRjADDt
T13Iosu1tA0e8rd6VgjvKAqU1A55Fk3ctAP5VuWzFxXe0bJ9J0ZWY9a1jvTXuxfwPqATxKnvxfU3
iuaJ2V371VwItX1k7TEUBbfppMxN0906QqsvxejeUY/udHz0mzbJm2UZ8+xN7XkQ+Qnt/LwWchqO
M36ylZsU09bgVxR5/hPWY7edcr8yunIde+m0/ayL0/GV2JsVTpTBrz0CGlmloByo43fexe2SemMF
YB06a0Bz58K+7WdvmZO+d2bjayhPGcx1S/fA1oMWYiQxsb+wN4k5i2YWyDWEP546u4FCSHcT65In
Nfs4I83XDAYgKi1RgrUwn+G2R+o/2Tuz5cqRa8l+EcowD68488TDeXqBMZkkEAhMgRn4+l7grZJa
Zd3q1kM/tNmVmVhilZiVSZ4TiO3bfTlYIjfxdpr01dqV0YebOae6be1z0oiXMRYRoH1gFJESBwP4
Bm6Bi7H0pVYl0pifxXsfbi7XyKIHsDDEDm+bgGeutD/sMjrUdn0nAvGmenEFNpNSTzJiaMrP9uhn
SOHdWW+Ko8gWSmfO3lfHbrJiXwKA+dD3uNjnePrNajkj2GU+WAmYDq479Ki4Gm8684P/vuA82k0I
m9gj6JTILZb/1cj5gEAFGNmoi+KMz3TjSYgecGnDNMr3/0/UkP8tJfb/1xQO4seiWpBf/TeaCRXv
9Uf+N83kzy/7UzOx/iDLuMSmLMdwXBNh5B+SCahO37I9jwuXqS82xb8kE5uvAXXPfyA0EdnEHPmX
G9H4AyuwS2kLcT2+9j+DyZKI/lssBRHFR4n7gay6/Bb/XuFm8QYojTLq97a0nitXfzZFN6IJDkjV
I6irDg4SSWtgAvdtYDf4vcRR+K0TNovrGRUT38wmS9qCx3R/opoQm/CgH8p6ZKujYMJOycsszTfV
OB4ojK0RjNN66S9FAZyukFPa0GznC8QcGqCM7FbTc/2otQHjQiOQoRMCGi2kGAJ/sQqjYtQPcfeZ
RvU5xzwGEagfVlgztlgBsT6uOY35TTuJxhfh2RDiXbmeANJvrAfLvXCI3pnSPsg2sSkn1z9dkYZm
Ld4qNvih7Q1iJQjvsgMqw7HxifKywQjzluZ6HRTdwvPRdsmAM7iT59FO361ofJ1ZLoZZw7pzmNjt
1/pEBCevNySk7U2nFZ82RNcQWXfYz57/SznjWQadXOV5Mp8C1lJEF6rtYFJGyrF4hU/z5eHSnPQG
ytejnMwlaxrIdeI8pUDGwsRsoYJ7GrFLJrmW+21EIbYZV0+9tH4zB8Mz4KmulPnephxcTVPj0bxa
zdKbVzt2mFP1GUC24wJcjytNV08UQq9yzXvW9SBhtxr8Nlq2s6T4V/gaqd2cxpummPY9QRIeN9oJ
AsrbIKoXPKNvsN4BMSlHrKLhYnn5afDc+8Svz/gV7uiMxElA+dOH3swb26qsHVu1kyq7Ei5PL3aD
a567ckl5zAzo0r5Dtu53fc3WBDPX0LUvrFWPlp194SDAD5NkpDuYy1i3f8YD+9CSdFNLPe2KTulX
wlenZkE9xFDpHRwGrVvdqSD5XQnlrcaWzUVPpKJHlU5mfxNMc7rWlUdHM1fCUWvJDFAVBhxg27Yj
TWQOtr2WhTh5mipez6L/pDLtipmzwsGyBJJA1c+Yf7gkQwafcN1iNC3Efk6Cs5GBxa0sFgxmziCW
5iHZ7PtoTD/rKKJmByJox18j9PZTyttG1J1H90t39L3mhpM9CAGwgXrXWZJU2pOVdKhISf1dWKpa
Cyc6A5/ZskxE4GgYGMsH/LPoNM1dZlO5PZ28oH0NmmVoku3ZI2G+xkx0dmhgnZjg01rdxahQ7Mpo
QOnNOwn9ggGTWlU3f070Eynmc2VH+dYK4PgEU3rb+K+wQ9fkcPeWIV7J+Q9hjYCxhVOZrIQq7/Cu
dGs/wDaolSgtKQVooAVRRXmpRdVHV5QXSnZ9CHbZk/Lim1Ly0lBL52vpql1aW/OqH2HYxjMrWycq
6WZkLIQeiVslPqjeJ240Pk35t5gkMkv0C4rytayzr6S0Hjqnf6BGqse1P28Df6kjKpjWOr3fS8KI
IJRnJmy6qe2ePXP8wPgxHLTaQnCzqX6A7IPSN96RbHVWfYSFVgZcyeC4+ZoTJtpMdUAFoi+XbwhS
UJAqrLFycC/Dt2rh6ouZp7KwA2OV6N2+9829GzX1fanpAJ31PZkxviZCuZztL5fOmNlllikc+0ar
+zPptixMZF2uu0Q9Dk2LJTlI36rY+c4mEnfqMtRF9Wtmu4VEFSB2eDDtEiPAfHeCsDqG2CCfOofv
vF52qKhJbu3SUq2dUTyldnrvzrx5em58k/LOmYzwSTbhgJdkaO2PWb41AGCp5mNLOaTNZulUN+b7
5V03c7aHqoUSx+xKk2KBOhZZybum+vvcy3TA2kRF7BHMW0ewLe0B3oLxFy4uibLiXWiNLHrbKTqU
hXiwY5sWbXbgZZYT8Oqf5bCYqejr83QaoUtDbmuu58bwPcw4yMAA7rAwUwBFy0Bc8BvJjXoDGIyp
1KNWZWopyiiZOHxu4BuwqyB4vQhAqNetx6RE9rUfYygQK63pqiNdcDhHA5atws4Q6N7ruf5IqKQP
ekRNOjVuOta9VBawQIabitTT3MAcQrlWSb5KnWxjm/yYgONxfLrpuwavrM35flB/3mzNsnpMaQ3z
VHSXzbRNtIG6dwWrVD1Rr/Y80K8IF3ro5c53+5tySj/Q9dRWFhCpwb/SmjdaG71Tj8GEJbhytWvZ
yTtnych1lb/2k+MwBYD+sDKxpBacWdqMLc8xq5PE/zC2Jr1lUm8XO344pbYT6tJ68Sbv0M5JsdI2
U6+H7TwzYBXGFwW2JhZzg7mLXWIImm8lqWjwS8BjdDmkqz7zdn7ebpEhtp6Aw4M9mnIJcGoqp+bT
Hz5ZkJc/XdQO50lhtjb+HM3lGZah2XqY9zXPqK+V6Vg3GcCxZQQql2EoYyqqmI70ZUyaloEpWUan
fhmiuBGderwDv2ydYpbRWw+SokEXFPAmX4awhGkMGl578pcBLV1GtWoZ2oCE8R1nlmYNme3UMtqx
DjU29TLuRcvgVy4joBEc7Gkw77VBw42cRFfLn/NV3RO5pclrq5ZRMo3ZGvfpI37ETyuiscMUgcnL
uAChyyA6LiMp6FWxAcUo42+8O/xwmF2bZYitlnHWYq6tJlvbdwA+N2RS3d7LPmN7xtPnmFv0ke5o
mZm/8u2o55pgZGeFK+X887/S2RSHlgO1mO1D56Xzi8aGfauXrbE1FVezolWP/gLu7uil33tUdHBV
mklikh/eGTgzw9HmFRCkww3V9OJc1+D+UePxmhVQTcuOBqNSjEfVm0jg6WQi8x9aylzWPDyy59HD
R98PDCWqyW+c6AbNnfEIdjaOS5N29JkK5naY3nitzTe0ieCL0aZH0VS4U82632vcEtZD1Y1r9Tp7
HTFUlAkO5Fwc5e3omsTNAphx+Wy2Z0uv7typq/eFjIqHwqbm016a37Bir9zC7B6VU1W7rqR+z5JZ
8pCwYm5ssh+i9eP7ulPizgJp2njt6eeD09jWvs9dn7YbDxqpQyWVyfFSq+mkjNo7cSolNX0jxDD5
rjGUqZehL+sdTto0eXbLGOFp8JDDq+aRrx5Xk3MZMDPnfqyOg1kfi3q296zmvBDvON0iznADMW4M
/Vlws4FJwaL80UI13uV58eXYjtjFNikzJ2rMsNdMUKu2v2uG4Ltv+UMWJi/NStXbkvcK0kryoc9f
OG+cXWVr770k/+5bbC7FAGPQaAr7gANw5WbmayKy9mAF1PC57iM7HLQQaJGchfngFTtwHia9yRyP
dDUsMqh+JNv9qxFejRlbDsi+E6Bv3yOb0NENVwotpHSMFMWlB6BLFhQ+neW+q0jbWnMXtvDHN74h
vqeJq5aGS9nUk5bBXrICQShzgu5EbvyWiIYICakmm1JXWLObXWsGdxQUc3QP7ioQS3d5K56VzioK
0uzKnF0uEOSZY5sb+GjVFzrT87CZbWCOZYdxPeSpQLtZEIRY5ZC2i+yboYXbvq1vbWPeZ51+F8mC
dd14Lifwy+6owtYYnqpyfLYa8xJNKZwLtHurl9t84WwlltybfpbsMByQc5yBmMxLcoIZaK04Ic/D
cGNVUc/aTd/3ptjLznhsBCltbo59SBprJYS/tR37d23MW/rLwA2OG8f2QC83TD3UxoWY/M5tw5Mt
vQGYRGQ9Y9So5ENv0tTgpGRaEbyD5A2fKepGzwOyVS9one+KEyqkqzbq8OyAKF7rbHbpFzzlioWh
Nctn+p13Yi7eVeVdSJlR85O9284yFYz1Y1loYN3rZD831qe76MVWoT0p5Du3T064tImNS/nMaftY
G9yz2srlmZEDSCG9MhXerV4F+PM9hwQWjUul9qB0EHJe7oWRIxDD6krf5NYtieoxHKPs3veL17od
D5ANT4Wt79smn3cwMs89QVfAk+244SbOaCzCSKVgQYP+cWqaF1ean240frWSCgER0MPVUQxWYHVb
+XRJyXwK8MZXG5k3NJlXAIe94gguHIWsbWDa0lZcVV2/nwf3STDJA1KLKDPDyRjC92IbmtB9g9V5
pamILqj8E1l5RxhAC+cOXqhBTjehvcAdZgY7UXBwNXtVz7czRY2pBbTJzh7GVnujrYL12zisDVY6
B93BYEWsCucuxT7CEkhY8jcVszZ5ieHEDf1RcnKua/I0oROYN2lWrkAZY017Ys+RNtNTadIXtHyn
3VncDgbhfYw0iVF+2TY/QynN3cg+e07617Sx62NAD9HayaXYoEZfNN8zNxT27fUCFB5dAlzkSs3M
1g3S5zrgse+UkuisTnPYaJln7NNvboldTWTSXXV9u4y40MOViU0+Vtkvf4yQbO1f8ObOvZMejaTb
MjMXq0bDxcRh0JfbSZiEktKD35Ggperis4mXocCaX3t5Ozn8ZIXfROGoKyssR+0ce9aJ9yEXZKP+
9Cowe33PyqGBbjP6XIzLV+IwN5iczuTKwa+Ww+1ketiO9OgQNHUcQoaydzMvjDJy47VrcOXwMni1
CfcoZyQR1V7mHIclWumWbC/fSeb/LO15s0j/bEvhXSbNeUizzA1t0Mhgxss9B2Nzwt6/0ht3pTr8
Hkxth7ng24vRsWG7VGwtr7rWmX8SDsE031UHbVwusVAKfI8SDOVHV0MKc1OwZLL4aRHomENAQ78s
OpFpECFQ0VF8TIKK1izztc+mfZAmAvKC+aE4MYIuDGIydNxOuy1E+njnKS6VjndiznLDTqVPeTIR
lX/OR6dgJV+32wQEsIj6N0mXDwTlsxN3X2Zt3omaBuW46m4tYVk33dhvhpbOLd9iYCqydJfEuPlE
jZNNNI88oLhPqZCSFPzLVUNxu+feJPw50kFOKzkU1DnOYIYxOLJ8Kn63SfDUAwTLdaRhnxjGAiVe
Xwi/EUXCKRB7cNnM6JdbLYexQyay6meYZvxrWIXQqax9+akHRR323lyQRnXt0g7jlFqOslG8J+LX
MdHf5p4i8kqvP3hxUDOS4Y+bWSVh9GRiG6GNFVxl8q/SCy6jSexpCNaa7I95pJPHd/yV0WEHn/DJ
r6xZ31fWYuOL4ytG+Gurit+IM5SjjsxaZWC8UvW++ZG6xyLDLMsg6ar3Dn1s5QfDNvBGRoY8eU56
PJ1lglzLuvaQtkyGdPoOYVXjjqWnJLS84S32p+vsyksQV/5Gye+sN04jhhYe2BAbQJz/8NrfnXZh
STADrMHl3WWpC/u/a7mNa8nO6qNfveryjbQR+WtrX+nUafy3fvtTKPZ/zpUvnrd/q9/efMQf2Ufx
+28C7p9f96eA6/xhmi5GE7YdWNQgOP5DwbX+QDhFjTVMVFQfJMs/FVz3j4C/CQXRNW3CBgtH9i8F
1/kDdKsb+LSLutQyEBD/D2BKP3+gf82TEya3HAeoH+kVpuS/ob0kFVilReTx4PXKurC0c/FAQULJ
tBer0umHMBX0kmWjjwP8MCuHlf8MiMyO2f9ytY022JtPUedBbBmwFGVLMVAhgi9jMRKUunnfLNaC
DI+BRToWo4jHnoLJTMpsj3su/6QYiNZCfkmuTJgVcvM4lKjGKoIYM6UOB6AO9xH8ubcRudseHC96
YwYKuK26NBWV6mPWa2PXLD4JG1To4puIMFDQQ5YdCDekvN3WhRMQs7Xt0MF0kWG+IEaPkSC9mFzs
kvlBHzJKR1Nv34wsABlBsBwNxt5ho1svzo4Yi4cPZN+u8XDj/NBEd0OZE2aQStcwh8SdebSigUb5
xTVi/hhIpI+XhDivt7EXf0m0OE2g3n/Ei/eEuR2yixFnq8ZOQNNHbU6Fs+/urR/fyuJgmRcvizuR
7l/MLZQM0luPfw23ZH/0AeocTS9o9uRat4WSM4HWgBqUPPWSE1HTC3v/ECO39zwabXUuqqFaxXkj
rtxgTSIm8e/EYPjt2uHBoEhlrcdjdOLEZBeLb0cYzXT02Pbl/FzhnLv3Y4FylOakKjOG4KUtLM9d
SS7aXTfZt1uLrdaUOLEpEcRIoR4FJiKxuIkktqICe5GDzaga23PED1Mi3QRqTldVieCgLd50QnvI
h8sFHdvS5Ow9TEwxZqaooVjcqaB7YXOysTtJbE+T6E6xPBelKdFruUdySK7pIyJcJPgkmZhGsEmv
K9X9LhZfVbs4rIzFayVzwOq4OfFftVkHv8CKiNva6L8xz90u3xJEfkZdkVyBUE4BmSgWuVfwjAaz
E24vG9sXAcMO5QUnGKW7FYBy3GFMF/LFxjAWs/ELpLZ3W107op0KX1lEwuqtPxfk+x1qzB1U7XKS
a81/GoxkONltj9NpoG6kBghFnRoDnS8wxVj+FvNnjWqABjdiEiPuHxqmdwzIh7RcGDdNc2qB1a69
BOtmnYvvlMaLB3x0uFHKbySUbu/VXrxL48LdpHNmrBtdfhQ1UF3K72ggMd4kijuJqoK7IUQJuyuA
mqj2WjbvcZ7F21TzFikisTel454T53mqeu1+yOH4KdiSewJZF8pCi2XNbTypuKPPsjK2NOc0J7Kh
vLLu4NTEr3ORG6HVJU0YTfVSDNwfzZq4WtPq8IWQHqOGGFrAd0GMgc0v0l3aGikEsuSvNNH8izni
mOAuJ7a5NL4zz+8wQRVYWZXcW1FN9Ti1qsj7WrUT3bCjJrO4IN5rh6ny6YEbkrOiiLuUwwLCfc8K
7Toa3yYFTYOfmp8RDV5U3e+8vGnpNe1dDsG23enMstsh7txwImG9Q/sqzh2brENfUnSsl9EpcdIL
SmUEV7+N93OEE36OUfxGqf1iBqGAY0inlQn/hyQwBZMjlhQIBde06G5TV775VTqFFrb6kPThXY81
9JJTZNwgFkU1YjLFDWAT++Q4jpO/Ir7DeldMrzaLM2ztiEjTxajVJ7R7rD9Ws7Yb2YZTrKU7Kg/3
4Gf2Yy4fMpIqB7rdVm4aldcokxuLmjDJJm1n0IeaZnETamaRreite55Nhk2udcHGU169sVISgEX6
Icb4ZSDveMaUW+0MUfmE4sZy1+liMyyCij6sSI22K1g37U5MrsfGy2/4fplb7j5napI+G0IWq8ZR
303MkIMdNTScYbwTPKVQZX5J07BWlEF5u5mKmFovaI+QpOtxBmN/Td4Q6756SGrUx1ukenwLhX7e
1B0/rsawYY6mTKEKjN3BIO0PnIPXs/W4/NWXPMgszenWgJBCJ06HfTYZv3xbvw2cLoadqVc7VYx3
pAq/yswLuLqSPWPRFWBFg/qEgR0exzSCjchlzc//EJgd5VNMMKMvn8ZgeodhZ1wNx/pyigTpZUiq
z6RSLi9hSz/ryRgBHZmDvdu1WPx882FyXf1CSws/NzzgMA/0D9FOKdE23btLUYFWnmzkPg6uzCbm
NXbjK87NYNd4uLx/PsyOjDm2CZTLfnZYhmTqyj0UEy2RqLVXD3y6fOgy70Wmcro2FnEN0y30hx5r
xTb3TEn3sjrwAjQOvcaKwk9m7WOObmjYLRiwdc6szm5vCi/1V705P/yA56gOi7fCyOO1pWoyrEIm
dyKj4rD01ds8W+lajpNkV1Qk4yVhnXvJBRcDbMkFafLJBwmbY/6No9y5lB0siFJidGqpo5ZK+63R
2YQNTdgPmqZNW8eUkhKLUV3I6MkNtvTpiIefrjyp+MEPdFVCTex/OXTlstnbBSpuH2CfV9AAJ/e+
wW60tlncHSOE2VPDpeLKDpbdXn+tAmyLlJmwgqz71WSwhXVU195gt6vXkzWQOBRldqoDWMJYz+r3
PNPvyfl1D1JyhOZZevl5tkQJNOlY8MH0G+/I6kkW5niP1oj5Oh93Rmxg0jJI6B3ZqWyowJtK+0Mr
Sn1Dk1d2jB3GThymSB1Ne81LbHjKaW0Sek2zDsy6ujg2/Ug8Kou7eMo2uu6M38EOU7vJ/hYtgsAV
r35WSIEcd+ShBLY4jfSpyt/cRmdVaaQHTaQH0gsj/VRWs6nZvN6DVEAcNDepwNhXMtgeEx8CmYZn
d2Esdrw9gzzfN5GM4HfRrGm3xXRXlTTEDCp54UV8sbW5onRIWJfMtUZy7vzYo7QMwi5rPZojqQzP
CVbwpPKMuzxRLeuUiAd7IRiT5/rik9vaAThn2mfWO5GHk7u4y+4mrsWn2EvadUX92DqLp/muoZaG
JyIh8bIg1+bURXqec9SyosYXK+20ueRVsuUBk1zjpAjbHPIBFTTkz01P7axy2sGktW4CqHs3XgtO
Ao7bsGKJqj+Ujcvp/wPwdLGJ4uWcH8fWiLGxwbWoohoCAe+eO8xya73D8z8WkI5cc52rlu1jgCHe
TOZpNaiFH8yvoDcTvubA3ZsyGlbEnoEcFS8usOANnbRncev5QXXJErgQc38xaUECcIbfU1fAGNr6
V+ZWR93rgM34Bq4E6M0rpYhulBVEpZHgHfWt5FQ0ZE53UCe3w6MmAMEQQJxXEXGzFdSKp0hXw03W
Qd7TcU8a5c4aAzBmGBL3MXkToce/Jochlz0oXlJfW1vDh1/TcJu03P0wKT4AM9iRTwGU89GBW0Oz
5tDN7jrsjltSbFxjYWharvfAQn4+thXO/zzHwxgBeqFv4XeqWGDPedSu8XLeVRMgO1IL/jofjK1e
NzPf6uCBy8xLKaxH3FBbu0iOJEfZtKUTRigMbvGEdb4LNd/CcZuwJodHmN/MVJw4uK4OzP9xKJIe
b4Od76Te4XXq5Slza76+G5DefH1aq3bU1pX0sn2s6k+5eIrNxV0sFp9xtziOp8V77C8u5HHxI9PD
+NtLd2LxKVOC82kszmW1eJhRNCPSLP/VVvzfDLf/u1kbdMK/8Up9xfRuf0wf/4thmy/8c9g2/wCN
uwzGDDGWDo74r2HbD8ATOy7DduB7f/6Tv+xS7h+66y1Uew8v01LA9T8P27qJhYphHM+U4QX/2bBt
LzCIf4G3ubqNyRVWMBmMwIMF9y/wti5KwKXmnrsfzeCxzkS6aeze2EKQbR9HpTkHk3qnFcfJN2gF
eXL8Nr7lLr2vXW1LxV97NXs9P9hlPXMdK2t25ZqzjQMDQIzfckHSgJh1UoBe6y1QT7rJJYw1jq2f
hZiCc95Mj92cOTcKvZnkkUxvRJ9WW76VIy0Hwxv0pLJeZbF31FLHXfmViT+rbNujStP84M39GnD/
4yCL+N7WhXPtO1oX3ZK7ejA/F3GWbcsyco6dM9bXoS45hSx9g6fcfPTpTVxhTbNP1Vy4L01UrAoS
13hKRMUyWz0EupnsvaaZtvyrycok7b5yRkC/mv/RGdZ4hcjl3Bp+7N7GBVQy8l/PGZGukxg1uWvL
2L7oM4La0eo851BKFW90MHVrN6orrvOmfqOnfb3D3tqEP58qoLa7BP4L1XWTeGjRHN14jG+NpCco
V+5llA9rjAH2Aak/uLUT61P4mzor7U92oBWbvbK5dcW0M3gIrWlezG/hZZDko32xz0b9G4/nDcgv
XFK6PJt1tsk1/4boVHpQXT+uZ8v+pVfuLyeaf0/1ZWZ5RBUoQfpAvmgJPhDbH1/TIrtvC2oXvUT/
xLVynQj6biceXqqq40OTYjuVo7nHI01LT+HfDzM8qVm+BO19hDkpZVtBtgyrg6nts5YLJQWJuM3G
xN7OPLNXdtPAgvPTK+bvZKLb0oH3Gc6pcO/4Pz0hESfH0lP+jdNyF4ibDCyZS+Q/TallbILT5CbY
ilIWhVaMy86vWLCnYIrWLIwxk/BS2kbN/WudIkRAinpxbBooC384dh7eJyfp2o1Wj98eK1DS3xul
2D0w1r4AnKpXmov5pTSf/Jp/4H9OVjusJh0QgDdlfdgExhOOieIQWdJdK4tpe6rac8u1dS3sojnk
YdySxY6p98LOF4nVENTZkYtDtRK6FpY1ejOdWqSgAnQHwDpr3OUn3VmK052bhngAHMFunUr8IsOH
aQKMQ41eaZ5qVlkgrIMDmy70OpgpKiv5YDX+RabltmV+uR0RHfL8vu7LXaS3xt4U5ny0//Hhn582
hpIHAaqOAaMCxYYFP4wVpJJKWdXeNGL93hyM5xY80AZgHerU95xo9pvKYh2EWuBvdHVHDYFz10OQ
2AC0trjeptpWNLp5toBuHeqOPo5ZcXX0rQ9DDPEXb+ptJiz9PZDMzGw4htXczBrADcGzuoQGp0eM
SqCA9CfkHPYAXvueR7St4NRL0Y208XHoHfz0s9d8jNRej3l7m5RR/tBYrrHWKDQ7J1WS3UBBwhDF
CEWR74uXBdybLOBR/pj16Ej5QGaofs9Kw8MTZH9yMauvCzsAba+5TzPK2B2stkdrpgVmdFo602r/
LgEY+ZDwloD6DF7NM79dy4U7y9UKk6fGXr4hSfc4+P3WpA2mIkhAE6PVH2Nq/Y75q9F4+DLbrHeO
Q2B6m7FKv5QxOKdyaTeq2+H48xndlc7JLSf8RXnkbsbAU2eQHPU5zXeusszbiiJs9llR8DgExlsH
VyPuKuvFkpG1cw0Iyy1ZnsuoO79LdIslxgJULlFkGiNhQ0NUXFE1u6bXc/n8nx9+/h7lroLcohfv
p6D1bn9iTroJvW+Mub1rjRc/dok9cxDpIG987vFBp2gQdfjQ4Fyz07g9wGxwLgq3ZCrNhrxO8Gkq
2912RfDUiZEjy5t3dWyYj5E7UHbsZTtZjM1Gn5J8r83MaXYxdafJwdFjCBpPp5xCISvubmgwxcak
XGunBl6ChI/qrdFF67lW/ZuBc96a8upDMSptRi9NjlAzx8cucG+jydYPNvinHaCAsyqE4ora5od8
zH/3bb2zZj876RS5H0YTAnQxjRAbtOHsPedlfdck4K2DoPvCQ+AdizYX68j3NDbhzrgnrzi99L38
qDWKQo1uwjhaXQzgEyiwHW5f3lub/M2kv/2J5LJ1TNp4G2few9QOwOTBp6LgMAQiSoBdUlusjDTj
JqO7HTG4+mVlHYB877RaX5tlbhwUVIIQNycWrwLnBP1l2cbQ4SfzdKNVhNZYG4CLZX/aE2hGU/HQ
LVCK4G2V0bGIMJiN5ZmA57SV6ahx+kfsqDsdrhnRyG72H8no0tQZe8aK/hXW/67W40RwknWitSxY
ecLv8LUgp0JoqJKcKsAA8Y4lY44iNYNP99TVmwfjXmQz11/Miw2n+obmaZ4XV6oNiv/6MA1Q2OfG
e8gLlp6VO16achgv7JjdzVTjsWa/zc7RTej31XUNfacxtn2XrzwLF9PUqvaWsHVIvlSsi2hi2+6R
0E6G/kyP3LiJKKfHvOJFYEE9/FvadO4YZhDqbSZajutpUvhZFOUgzhLvQf50S1LSg0uPw9ykr1pc
TUjLPP0QOnqRCEDz6tDqsw3mw78Opd9fQctOY3byM5B72uQsV6vqI+2cR8kMHJI6NZgJmvcWMEUL
QmfTRmi4vVPcxlFXbRSOAgIcU0gBcbEpCIKHDpX2dGOBcdvWKRMFO5TixjBZXEv6G9sqoNKnYFSI
ReAiDRPvNxrAFaML296wvNuU3couoeX2mEaQ+1MJ2c4CtHcMknFvAMVC0DibZnYXRGwzBd/NWkDY
NTssoMYUbzQihgRs0p1y8nRXjVtLkko1aHcpgsheYXtqLlGtNZel5m4QwtgBr5GhIKaGkp7a29ab
jAvJ6w8tCJrtQNm7hwR+7qsqulRNBqZydg8Z7VdbI8u/bH3+IF7vontbwEZHeFmN8prtHJHxhblo
HKbCRqpODcQbIpBOMeu3cAoK1PmRtUsfH1vd/wnC8YAuuk0uoS2lBk20LFNoiDWxijv5CUjIS9Ob
0X7Ch82WVMMUhbOwK/wb+ERwOVqauxIkhcLDmp+IhGihffHRS3auCe3Lmd+ZYgdyzJL8cz2i2SHQ
+BUxyMEYzt1smytpJHet9EgfyVNtet0BuB0YqZZgVpKRHVUJ1FZyRIpmuzThV82GqdrpRY0HhDBP
lgTVesxTTH3wHi2LwR4u+7Fraa1NWpKUpfdSO6K7A0qjBfUzFRM3QBWarUXB8LKpIo+KOkGBjzjx
9sOHawabQcWHMkm0o5Y58bqBDbZyZ24qKR0VToN1eYTgu5rnOLiUvtwDeyLJDXaFKzUGo7mOnliw
YC3tkxgGsbdSFsICeHhqNASh1sYPOLU3TPkDO20Awz00cgcT/6qavGztZPZXokkaSbs5vVXzVHHe
2ek2eHOz/jpkvbb1zfG9MvDmO7eTDoVZzqAd/P656kCMjbJ/4Io7bAyzAdQwolEWwGUaI0k2dmO8
U5OHC2SyMnJUWb5PfC7/iK3ctzF0FQWLF5IPga5HZ6Cb23b0jtVge9cmqfeJywqmot1j3xXzTlbC
JVcdhG6dhR0RNKolXvvyf7B3JsttY1kafhVHLXoHBS5mRHdVRHOWqIEaLWmDoCUa8zzj6fuDZGeK
TtvpLDq6vMhVOi0ZBC8uzj3DP+B9Dad2UijFAzqpYpqOPS0p0k7zIbordOQcCx4MKc6dpwXFiQjm
URr0175i3KeJVs3ykkf992T8xyfj2ncNhma7yPP/WKmP/+i1UjdNht/2SGmyRt4Q//1cqZvGaCRE
OW5Sdqv7Y3ELIyGTGTpVvNDwAHpTqVtH46DcZjSuwggdZWL+wlgcm7b9Sl2TLdhVoxMhNOFxEP+F
Foyf6FnM/eXLOizXdjOkm8DetjLCleXgoKXR3cZ6cV3mANsHgdlK4Dfq1KltG+hXRKLVtTdNVySz
As2mRSFRQUDNoNHnAaFxAOQusfLb9Bo1kt7WJQIbwa7NzPJW+MWNhU9n2vTupgz0OYol5dSW6iul
AKBIvugKYC11d9kaCepukaFPKyc6yyLGrXFSLQZVgVqIUQsQ/4tYHfpLepIczeU0yBv7oonTcCby
1jzHeGfOyGRSRMBtazxy7BaZMil1pnlQhbNEK83jptQ/DLiBniumdlv1YvhQKusKLEouyvctirhL
3DvU+eB2C4beAQKMvdON9n/wEMoHSGvaKRiLZejT8WzwAEqjZp2oycKy6vduQB1mqdiZMSDt5/IU
yFQ095TiKUHpe5R2mxmNyimQpxdW/IBn9D3WOlgftkSaY9VHnKtkQpYLqFmUfcDZUJhHYFpKyVKi
tLs3w5um6Wl49wmHsrvFOMo7Rjqwn9qws4CII5EzTaUC+nFh1aPWFIqiHsyn0g1weI/tiefawaRs
GVi7Cajl1rnwnTBfKiHT+A6dXFvy1LWtOPMYwTkAOC3OJbXvrcPBMBalddF5arVu4va6gqml6oV9
YRlM0QWJ+rprGaeg+D0VTExPIgVoQlArILAJogtL7cGtquQPTgI+zzKB3sUSHpGB3NWnwi5RF5WG
Za3bFhVCxyyuksHr4kU1b31kWLmJ/KR03Y1bxHc0am4MKOfzwNVKukUXtivv3Eixz2j1y2cKk4up
jYSmSW/kfeYNJ4paGJTSIA9q2j0Ly4DsKvLrLHQv7SiA39vyNGjneBnShXkKOcdNi5N+6KDrFQpp
qqkwlM6TZgX2a6XVbbCuB5GsqKrP4j6FslPV4axwOAxyq75SKes3deDdVq1HS9/VoyV0K+YKdb3E
Zk6b9VjArjunwSsnci6DDE2eno5JZ4jw1fb17wbsDzVgR0PPbzdgZ9t4m7wD7fRu5tdfCe3840+h
HTEvoVCUm9poWfumCWvKR4RvmKkCcKsGKApY0+cmrDz6Y0NoNQwL82zL5nJlWlfeP/+hyEeqwWFh
61hLoparan8ltNsjoOlNDxZnNVA6CqArQ2iQXWQ+6K2BBnPoHFaZ0OYi8D/WYBhNMI+ZYd8EoyCO
HJAM9iYOLZJz47vKZTYYD2bhLmvUi9saYCw+X4433IW1wTbVFwL5WGZQ5BxVq087ACKu05x5rXyX
K0Q+Csxs0IFMFSvYUcBCqESz9TjOqeGlYAnjRO7MHgbYbsVKyxnBGOqlUejnOpV1i3OV5gisfin9
3A+dCzEmg0cR5deWlF0PnTN3DEDetOBCzDmi6sMQXfduTvAaluBtFqbWnpnQjJAmBimrnSdad5ep
2jSrko1B0pT1/TKKgZsWCMMq+B/1EWQUR7spDXdVtMFF7GgcJN6IqNcRM3HaZhJgv1255krN8An3
9eaxKuwb2SruA41lc2UN6SXjOMe1B/rPk1QBic/gtAfR/M3u27w+sbfme2J8UH94kCaWeCobip3D
Znr7IHtGn6WHqN88yvMZ6JZJDGKekRY6TP2FSWEE2yeEXmzOJfDaDU/n+zegfZkjwKJGiMCQDXwI
NVIOUpi3N+DntpUil+XMIRkMWeafWnUxVtZi0oBpnoeecqGh8b2sHVhB+XDXJL56SiqEGIOh0jic
7OhoFovBwLcI6q2/oDyL5046nNJuWNV5GE6hj0lIFKPRM5B2o6Qez5YJPC7EhZj5Wm00b1XgAx3Q
37HzvnJsdZ0DFkLsxZHndak8YVEBD7YbLgFpLOFF0kpQxHtAAGvH7M6sAPOHnMMizTN3/Xd+/Bfy
Y+LOt4Pp1COQ+u628L4SSfmXnyIpqTA2c9ih22SgGKMzL3pl/5Mkm8JSZNlgnGQjEPBbIFUJpFht
Ei2ZNKmo/PwOHeVHOMkyADMwIhKGLP6SXqI6bu+375/MeBqsIW8Br4GmKV8E0tozzFiOAwYgBqS1
JtQhtLp5xnQA9foJxixgjQx71cqhOLHoIpzJMioTamS2m0qSPxQx1N8GLD7+tRFOe9m5krX1Oako
YCmpgkINxW2WlmE494XvXeqmTKgr23RuNI4+y5JrMjuxzLsuX8AgtJcdWsNNDM8almwKXb2841S5
ZTpULxO8Kl/Dz9+pwp+kCshRMTfk7GbKyh8U9fuyoKfb5224t8m/eoHX/W5x0pMBMB8wwOu8xUqb
yhF6oTQkcUTmD2Ph9ylxUM0jNiL5hIWixfgyvNnvCjWmaWmUgyoOXNCn/kriQAIznii/73hJGbMW
UpoXEYw3UuUaTPwQd3Zkl1ozXtAjA6uKrLx6oSelSheJIpIToMzaDaoK1rLnty96YNEn2Gr5T5nt
NYuozvpqqnJ8d1DQLJClsohLFF6y+Dmj1tCmKI8nEBe7Jp95QavuECI138dZUF6aoYzAMpK/lgyU
eUiR28tcV0JywXI1aO904wDRQeIIJwUt1XSWw6u9KiHOnpQosy0gWXF2F1H9bBr488wlHI/WYdjK
O9T34CypUaOdtwz/SkaAarCW/AFefZxpLcjdtsfW0+tI/uflkEB8qTMR5CcoexpX+DLmqEDqanjc
xSjHDFEn5AlnMqJcUZqDV3IRd+iYD6buhZ202amJ3txzAQw1WtjMLrIZgGq4MXECbYLsqDLBGft0
fvVAbZ4CXepOIG/Q+om9+harCw3En69cx6oj32gaEgQYhLqbwR6SZasgJVW2MOhIsIYlYBdodH7U
jxRXLfjYpzoON2BkYb0nLoYEdRHXE1epvSe5jgQSRg508UWkGA31YNgO60wy1I+JZYfzIAq9Gawo
rQSEHcfNxAJZ9aSEpXwfu3VgTtI21kAd4jJyR0/Nvc0KwW+5dhFe8vX9y6Jt8gcow0KB9wfevE9G
iGbgNu2t1xPpyq7tjnOssQBwtqZ8a6FySifayPuQtqFS3feOZ1wFos2XWVxHM0tu9AX00W7dyW65
iTzLR41ODxBM8FQh3QVUjqcBYqMQGYusom8aowHf6vB0+lLuIIDCGXywXdN98NJBMWFcYrbmMzmk
dQjSHyus7gZfTVwkSq0CUGlVKI2bTm2dpVkBH9REWd2b6EnYg9ERsa2fG7mtXiD4nDtTAIwIauph
IbUT3ygled0OJoPSGDVqDeG0RFIXGIWZO63oagNNClMHyhQHesZQDZWyqWQjgojGU5E9DjQZ1yFK
fCtGMV1yobRUopNSUfSOpYridoULfIY8r2qDV5NlF1J53dTcbUkoCaaRhcYWrWLhBbPMhgnLkEV1
PvpBZvYnRaQ4Ozim2fkQAURDoApvrbO8GN0PMvBR6CR6ZncrWUjvLdsel6UyzOpdJJV9t4TB3byv
EdJycKrtYEmaGcXqyoux9Fjphueeo4uJolRTUzk0hhOL0yDtuq0dSPa11jn6caOhZSvT4D4LksE+
HUBUzmHV5TOB8uSiQdecSV+I92wnI0LV6IOYyhCH1gx0YZMVY18VS7hp0GhPPq6T4PM32CUgFQJM
e57a2HuMjZUz0j13jizqli+DsglTOfdZcpBR44COyM19eUFFBPFYrjQ6tdxThI6OmijZCfLapTQR
ZnOWoib36JpKtUxj/aGtGWWERYtbR9wC24sapI2ZKKA4kjfTqqzzWdE0ySz2TWTuwebPYznsFpGk
nWSSRNjU0uwUB1Cm9kgeTTSRXiCPiFh93D6EapGvHC/TFqmfMVtSOn2pZNoawzakA9uV5YXptG1q
KIGg9EBrduHOlZz4lAEkgr28o2bpu9O2V2BWSuqVbTnGpLW68hTQuDuFSRHP6M9sMB1ltxtAanzs
vErHZtia6AzZkO5Ml6nmlWelCJUZpSSeIVXbkrTn3TLzSnWUldOhrLXpGlKCgKop1ONUiTVo3H0t
z91Y/wg35LZQM5Ty2u60KbULYdkzvdZOBrUDxI4DKs5jm9avGdBXSylpdl2QOROGFvD/Bnr21iXS
C2tRgYvvlOwepu+zJynnBpJqvdUxBNbFqiu9k8bxbhpbIjpoSJYGwMKLhaNjHJeEprVAe+Be8ZSz
xkryuc4LVFndpUDCn6E20HC6KrDSWn9VQCwPcZ5ibi7bVBgEPZnJbk5wRcVIr82rPLfvW0R+XeE8
hqa38ngdJ6Ff3KmWd6bZHUTCbHzdGb+fIBYDenxtJUCXMUMoxJVjIA7FV+uspc+AeWKqYjG4xjNm
qlDoZmi1jcPx6qRkYVs7R/MFKUFTBeTRskkbvF/ZJWs9hV/kJXPJ9cJVWaQmNrL24xwfnGO+uW5i
GCJLcPdixgGJS39qDb7+0ivPsUtxIcpLWApDDIjc/AJZiHsKLETb0kfFGVNO7DGnRZeVVxzRl7jE
XQGbXjH7iZe9HSN61PrgZs1inYLeAdrorWtI7hNn0PCrxtkpDsIbwWyw0x8jU9KnWeFjA6aBM27p
sKEhKsSFqXEwGhnfj7EI7bvYbJY2KqDzWh9P88pBJksTDLN0UL0wc8Bi5gqgUT1tp22BZxWKMAz4
LEc98+0+ejI8OV87YYcSRG+IKezoeoQJ1xOnpavgG256bMrSM3GHsTHQbjyRaTjz9D4kcdsvFcZX
nS4jURG2WXZfBg7PrdZs5jqVVtZbpZL7MzmupLPaRI/XhomDjIssgscyK7oPw5B6V5rVmkudtWE8
43RrT0vy942tMDeXVKc5dtM6uU9Tz5ybaqbQ8IjqEWmV+FO7aoYTFUkAqN2BcNeGaEpIy5oVPAa+
Jq+jwC58aJAV7vVeHNyIcEBlR7L0vliEYTp6FSglyBIf2mY80wqqhRkbhnkSNOGOWaoXgowOjfyp
znIEFExRt/cA4OXkWJUFFTdHBtodvejoBodeDODKapt252AS/yGC93VTabUBG5fcD4B4U5TvRapl
95hf4a6WIDz83Dp8zwUk1eIqjzyYYUXbS/eDzUB50Y3HmQDjBEZLBOHVoKiVT5XDhHMaZ12mTb2g
l9tZYuscXGmUpleu8Kz+Nojl3lwgAlaqFxkgr7MoTPQHFfV1DTh/6JPjJBGI+rB86DzX+5gr+H5j
vJde1UMfngRGbEIjRqUAwnNoodPgBB6IPjaZ04sMDlhi4paVyLU7kwIbZoUcKEU5LdCuhgRmop2y
gk6A46rta6ctEKRhVnBfxUSrMoECT1bDrtGgBXV4uF+hx+zeKWmlrmSos0v8X8JjvOOMXU94+4jo
iTjtwyFyIFCoJSoeKHEwJQ7a27jQXDDHWpNfhpoS4leHIma7rBWhnxqurDCsb8vYYsLekes4mQ4o
Su4sOZ2C6vOPh6qijcUoQL5kyqq8t4LWIZVoTbQmgtjzwXwH0WNSAvaeNZo+0ODLrbma4xkLf6+W
P0JEKEG0wKGBGSeOIw30YY4RDND5un9ELUC/st1CQaGqi41jlPSce9/FdgRRKLe/yFxjOO4hQw6w
w7Vwg6KDvlB4gbdeKiVXqu8XBRKcAaHflXlphNr4Vz3zh3SmSRCbReemPQA/AR+46yxhT/y+US8K
gfxrpTXZg9GRPo/yo9nZwINY1x4WGXDamgSV/VK5LHuBm4yiuM21offutRZHYP+svj3NMkPwUIVf
buQo6lZSZDFyksBaLN2hDiRUxjKCWFv1l3JCS6itm+E0tXPvXlTswgkGDvVjD9iPkqX2TpPQNp4E
9igybpi6vAMzGixLL0SUQynLp84V2caoAIwAkqQWCDF+5HxBrLoTfXPmGrp/jaozfUtlKG4H7I4f
Y8ghWL+PXmiGhgkcA7DY3Tle7tFtlNTToMYFbhqj8nOacMSyBytBQErr+gF3LQJJk1vXEnQP6Gey
4z7ESOXwwmYZUCrDkx6lOPchckl1ep7ZgbH0rIw5M6w7oN++MsPxAxUMHElp/Lpl/8Eealg+lq7i
pxLC4scvvrCqUURp5DuWZNUz1fUtBGdpK15ao1ag2evt3QCxF7GmJN7aCny9CWZA3VWd4oasq4l5
BVgXf0olV92l7SrtqXChBc5MbJag3asGCjGlQnou6loI3AC6KgJT5xX+iRlw58u6KgoHTp7t9jNg
o50E8soxb5BvhnjiDqA+VciECNQiSXeimiYJmNcwgJr0WCFf+65JaEu1Du+EBtAjLoODPKjTWskN
e+qgRPvQVn6BCkJjD1DN8GZEtlZR0xk6Th62DQksglTxoaqSAKPSDrLpKmxQT52ga41gXgzk48K1
iE6a5uVXrbC1R8sR7ZWi+iW7SffQUFBR3fYFNiv0jstEmZMwJYjYYR2BHgzZ33Uc1oq71TMJbTmB
X6S2ARzdOGgx6trKjBQm9iGmttaEbW+pM/wNK2gSKAURTnoka0gDB/BiSVmiF2K3yMBBoPU/IiRm
MjRyG+e2rmvlQ8Goetfwz6pVV+AztCy0CL2sMO9ToFhBkM19yYvwz8u807Ky+1sppwF/inlMt0nk
qGeWJZcyovBAi1AqE0g1x44C58Iona1NfXYlJwwd5xQZtjQtqIYiAIUGaV7pamjp4pk4TO2BLzQZ
mjxd0GZIIppUWFYtkGZPt6qdZ8omaNxoHipej5pinE1VB0Eb4GIpYi5yVoyitwXpixPn3gb4BFK1
pDHOrDdg1QAc0vjoqOz1BKGzqoDpOAxAITlJuQ1BInrnIKBVzAuM787TyFeuwkEhAOO6NcrKRF23
QTiqvcgTJ4pBdIfZtneBuXECOpBZC0SLExdFAsezUcxJQSFOKYu0O7SP+H2yN29T6miFzxwppq3M
aEW6aaRGppL3VDT8ADVBNKxUroZ8T/HUR3ZdcdoL94pTMKMtSKa6DqjQ5uBFrWf0zvJTGdk1ZKSK
dBsPAWq4YSsxhwjV/n3CkH2BoJt2QriS77OsCxdoy9TLArlhdwZQiarPKnoIMQ36uAjB+7MOAOqV
MdLlnNTtzwpVweNLarAOTSNNPzdxcpwLejWkClEA9zgR9dwtrWTVUUkuZbQt5syrYIaUYfHIU3a2
YLMqFYl8X1vgBtfeumVqXrqDKLsJcD4XmrlmlsR3Z9N7lXjwQQpvHFHFc8hKLqgoyyo2tDysYwPK
7rqD7XvS9aPiIpZF+hIfAeU9ejJEb9fIOtRm4po8N5e0C3g2Es+u7bHfEI3VL6wQYKnOq77y0duf
h4DYyrNQDNkYXPW5MrjJanSTh2oHqzLqLRmKvzpEx347BO+NKqx3CJlbC3IfY2Ogq3TNcaRC5dL7
m7TUqXiMtIS2GhjNTS5lLoW9BShdGZS0mJAWOA+GCKz7gITl0UKfhFe+bgD5RokcnyecpnDjPezH
KaYK4IlWjzOXIYdnuqRisO176jm4aEboThIEyKfkRD1djiVKVOwHndjtS5x2g+padRP3zsNv68KW
XP3JwO54U9W++IiyEdRBG/li4O5wDnmGuTqXWk28z5RWMqbAFisgfZlWH2uxWeBdYGaXuhFUxxh6
eMhzuM4qtNE3I2kSM3XQhrU0zpYcn4EO2Uuqn1mx3Z0PKSszKTh5PIplxd74chVdO7SqbwBoA7/D
LFYpAY22xiJHfmvqqUp3lqaSQJknahlE8QTDEjGTJtikmvLRNAskJLGUdqFrIsq86rURKl+jZ92E
sCWvIlyo7wyOx2qGMgsAXV8k+iOOrf3rPOv/raM9ftBTmvUFFP+q/Nf/fPrg2bba7v3P/GWIclnv
iv5qBzu/+v5PuRIXBpE+XmiT+kl1gxxgBQ/2zSV+6Je+f6F3ux8a7jA1thTIC19Md15u7OWGvned
aMt91887htrqEWNDgX+PytzCECpDnyhNoJS//NjSj3SDTjupg6yhPTVOfpgmvVnSb63E97/k5wX/
3op+7wu8rtHx8z//IQy67bSQvxxz/dWFEOaRxQDJHHFWFrZ4I/vqzUKY9hGiwYZiKbZuMc0ae+//
kYV4olKtxh3r+mmyN7QbJVP2Jn3fWIIvrvBmLzCn0PnqymdkG5O0/SVg1GJYTB7GyZ4Y58z/kSXY
PscjdaasCv+persEpi2rioox248swxdX2VsGA7LFiMlAi+B1qPl2GcSRbvOuAPCzDe0/uBO++AK/
vxKqrRy8BvoRNngWIACVOa2ijRd8swaEBSZvhoEMsGHbivgFw4I+ci4P2gdCh8QJpIIlYB8gmsQY
7s0aEBGQKtJYa42q7BU5+mu9DoTGlzPiS7/Eb8SFL/bTmxdCHClMPDVgsibpFH/eWwhLOZI1tF4g
vIJTHeGwv1pcEKpuvQarL86bv3JQ2uhd0QGhufAyyyX+v90MxpEK7leTmf+OW2EcDP9qm0ERh24E
gXGmIA/QNKKsME1zP1kADCKIGsSM8RdeEdO/2iJo41z+sLAgH2mabY+IbF2oJB/7bwOLMIK2SZoA
tvySG4Es7tCNQNaIMSmOHqRKlqXjVLr/NlhH/LUNrIWAwY75tOa/UNY45rM/mC59MywCY7JAG6F1
KewXYNQXGaN+xB7g7CQwgJACLPKrhQRgp8qhYVHYR0izy/iv2LwUyB2wtfbjopDBymDcq40/FK+H
8q+0E3h+h+4EkMGEArBnKhTfESK3vxMsfHAUVkiVsbv5JXcCSHjt4EUwjnSyYQK/hdsPueEX1QMm
yYCcUZc0X46GX++EpMg1Xo/tfz9LEOIIOCPFEeU0WSMPe/91GNlB5ijlQSWtQR1/ff1+oddBRfri
tbT99xdBGVVDgSET+D8RpPYWAXQd24NKE0zor5omvCbOhy4EJwStE1CKEAoonV+UVd8GR/uInQA0
UP9VE2caQuLQV4JcgdgnIP+bCpmAiVDs2xPCMo9sk+MYpp0x/uGvvBI/8N781pDDTTR6no+tNX9X
fq1j961f+NzI+uPPPzWoXrpQNF/2fnFEr75+9mtdPv7/v/ZSiZcm2psffm6qvXzOp3/+6Qv+8aP3
Puvzt/r8lyt/V2yLJ3wUXzqJn27zfBvT7/vf5Nkrtu82xfZ5V3pvmyckqxzOv9/QP/+xd7tvsubv
Xr+ok+0TCklf+wjC4c/4iLLc96ob8bCH3zm6XNvi82XGZ/raRjl0QVbbot8m27cX/lSOHnxlP/7m
SlOGqyPH9dut5N9qoO89zZNtHNfv/msbZ//9br0tvdjfWyEqvTF3OvRT1tsioace7i8SJPqf8FTX
vArRFxd+qQEPvenTbVh62+d2t8s+r8BLIDAprz7/xVch7D+08GfbZ6//+mv6Wr4devsX+GOUe+tC
gv4zHuamfq6fvF1R9J9XYVwWZWRDf/6Lf39ZNjXqrh8+X+f1wi+F3KHLcbUNtmUFGWbv2q9Z8aHX
vvbD0N8z11Spl37C3r7Zxn707nz7XL+9609p7KF3fVtV2+JrQfxThnjo9d/vyurdZJegXL93968Z
x6FXP9sSzAlYVbG3xz9VvIdefVkHXP3ro4eDr53u3fE40jCUnxDKOfh/I86e+0/pB57ucTm6BpRv
15/2HaTYnxDU//d7iQAFEmXSTwmU37WuPfD4uyn8rN7fQeOdU+P/hLd3tn0mEWP9eYMh4L1bbZtd
5L99Fi+fpY5N1kM31Z8YRBy4TGfbZFynz7f5cgxS6aOo8BOW6exP9DYPvPfvCYQceunf3rdvE9UP
/Ig/pW8efH1vW1V++QeC6O+TpUO35ss5AzWPF2FvA336hJ+QS51wFHzz+j+hHrnZEUXdL3P832EJ
h67Qj1IXv/usv1ZJ/obj+GN9+Rmf8bV/tl88j7/xFO22xb/+DwAA//8=</cx:binary>
              </cx:geoCache>
            </cx:geography>
          </cx:layoutPr>
        </cx:series>
      </cx:plotAreaRegion>
    </cx:plotArea>
    <cx:legend pos="b" align="ctr" overlay="0">
      <cx:spPr>
        <a:noFill/>
      </cx:spPr>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legend>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plotArea>
      <cx:plotAreaRegion>
        <cx:plotSurface>
          <cx:spPr>
            <a:noFill/>
            <a:ln>
              <a:noFill/>
            </a:ln>
          </cx:spPr>
        </cx:plotSurface>
        <cx:series layoutId="regionMap" uniqueId="{AAEC0CF2-CD1D-4F99-A45B-E47E52332291}">
          <cx:tx>
            <cx:txData>
              <cx:f>_xlchart.v5.6</cx:f>
              <cx:v>Units Sold</cx:v>
            </cx:txData>
          </cx:tx>
          <cx:dataLabels>
            <cx:visibility seriesName="0" categoryName="0" value="1"/>
          </cx:dataLabels>
          <cx:dataId val="0"/>
          <cx:layoutPr>
            <cx:geography cultureLanguage="en-US" cultureRegion="IN" attribution="Powered by Bing">
              <cx:geoCache provider="{E9337A44-BEBE-4D9F-B70C-5C5E7DAFC167}">
                <cx:binary>1HtZc9w40u1fcfj5Qg2QWCemJ2JA1qqqkmRJtqwXRkmWuYALuBP89TflrS21pscT4y9i/GBZVSwU
EzhA5jknqb/fT3+7zx+OzaupyMv2b/fT76+TrrN/++239j55KI7tSZHeN1VbfexO7qvit+rjx/T+
4bcPzXFMy/g3DxP6231ybLqH6fU//g7fFj9Uu+r+2KVVedE/NO7NQ9vnXfsX11689Or4oUjLMG27
Jr3vyO+vTx+aY358/eqh7NLOXTn78PvrJ595/eq359/0p7u+yiGwrv8AYwk+oVQpSrjPiE+kz1+/
yqsy/nJZ8BOKpcfhOiaMe+zrnQ/HAkb/+2g+xXL88KF5aFuYzKf//xj3JHJ4e/f61X3Vl93jesWw
dL+/3pQfUphu2lbB5wtB9Rj25vBpnr89Xel//P3ZGzDzZ+98B8bzZfp3l/6ExT/LD0lzfHXeHD88
tMnXlfkJmLATwRgXzCdMMq58+hQTdaI4o8rzqGSAGgPIPm+Hz6D8eFgvg/N8/DOQ/nn+S4G0Pjbu
WP7EE+OpE6IkUZRhX0hK5FNw+IlPsUcxFfIRmucn5gfCeRmVbwOfwbF+80vBoVPIkl/3639/VDx2
woV6XGkfQPGo5z1BQ8JlrDininClPCIBrO+Pyr+N5mUsvgx7hoT+tZB499B2r/RDGR/zr4vyE/Dw
TySjhGEhPKyo8MRTPMSJEh5X1Ff88ZfnqesHY3oZlSeDn2HzTv9SpyRIkmPXpW18bH5iXfHIice5
pIoRIT0Pfn8KjneCKfEEg/RFCcUcztL3h+VHg3oZnaejn8ETXP1S8Jwem/LYHc1PrCqEngiCKay8
53tECOE/wQZ4GIFEB2nu8QPSk+QpNj8U0cvAfDf0GSqn//ylUFn12bE5dl8X5ickM++EK08QyTDw
MOULYL/fc2NywpTAPuaQzaik/rPi8gPxvIzIt4HP8Fhtfyk8tlDpTXIsP/xERPwTqBnEU9KHhefE
f3pKoNwzkCo+VBg4Soo/L/c/FNHLmHw39Bkq2/Uvhcr++CFx/weixfNPmC8JCBfITpIJ+pSJCXkC
byvu+1B7INMp0DTfF5cfD+tlfJ6PfwbS/tcSLfsjnJ1jm3QgL7+u03+fz4g6oczDQNAUSH5GyFNy
9lhjsFQUE48+XiTq660/68rvgvp64aWY/hU+32b0+qmQ/v31/tc6QWcf0jb5iaXfwydgvWBKfSY8
pSR+WmYkPaEeYOZjBU4M9skzWnbWpG37l+G8jMjXcc9OytmbXyqdnfdldrz7q/34n/lhPj6R1COU
KaLEn8EQ7ASsMBCaIPJfAuPfh/MyGF/HPQPjXP+3YDw1yL4z/h4n6knf9xQmGGMlniUD74QAowEq
Cs4gpIzn+fprwJ9z+I/nga/jnk/0C4zP3L/zowHr81j+2QA8P/0fMADfHLNj2wHF+Xn7z+MnDKgk
cHzpYwbOBRD97znno76GBA2F9pMKeG4v/VBEL2/B74Y+A+fNr8U7r45Fmr86HD/0Pw8WQk4w4QSD
QS7AlIU0/BQWCTa5wB4gJiUVf/I1fiykl3H5fuwzYK7ABX92Yv6X/fKrh/wIdtPPNGOJOJEYc8F9
Cqgwop7WTqFOILVxT3qKSfVnifZDEf0LWP6YzHNUVr8UKtddB32vn97EgESmPB/EGqw/UY920pMT
I4H0cOg5efJlQ+OHo3oZnWfDnyF0/WupgU+TOf5kKQ31H4QyBhNQeD73PzlK3xcadQLZzAfP42Uz
8Adj+gt0vk7oOTZQ2P+Hc9rLoX3Pgp584j/sxnreCRwJRuDgfD41z6q/OgGoOPQEMXiBjw3ZrxXu
s0L7kvz/dTQvw/Fl2JPA/487r/+6K/utWR2Cw7r41OX+rjH711c/TQ8678+GfjEaXiKpXy5tPjx2
wgkW/qPv+q2B/vg9T1yK8Agd/1dgaQG9AG/+1fo4POTpVxCefssDUMPfXwv/BI6XxIRQQaEX9WgS
jtB5gSveCaRFquCejMrPlm5ZNV3y+2tQhD7sAOhrfWrvPpK8tuq/XMFgb2EMPUYJx9cn3x43OK9y
F1fltxX68vpV2RfnVVp2Ldzy9Sv7+VOPoQoQOVA6BXTGMEQCViaG6/fHN/BEA3yY/L8s67zJj/Jo
MdpMs6TSdZUGnCZL0nqhmSgUum9r9cLt/Mfv+/5+HPiRIkTCTYmvYDme3i8ukK0sa6MFK6ulEpGe
ehbm07tWHhL/TUI8jXCvLfwrK7aUnAVjacJul1aRLjALuvGd8peNo8s2SQI/vYqbbC+Eu0v8mzz2
dJEWQWyzELWRruIjLz1wHv5qBo8r/+cZ+NB496FBD41FQPP7FYtsWile1NHCJm7RmXrDBk8nhi5R
djah8TK7HD2xJHGzmLkNBCoC3vClNKVW8RBiqQGTIOMQYs8C07+LYrtiXSBNorOIhRHvQRH+VcTg
Evw5ZAlyAloHHEBm+FnIRSIsUjiOFu3cJysvo5shTuNdPqlbJNZqaO3ZlCRYdyjrdaPmbJkTFEyj
2TZdad5PVWT1xOctPK5RBN3Mep2ZgW7mpLzFs0r3kjdb366ijuSntZzqBUHjqClNN1aUy3yetyCn
sfbL8daLPo7ShGZMFkNFg3EadWpGzdtVXFa6KJj2+lhn3S3jTHddHo7xqFuZBnU1h/yGCPgap0uP
7XGNQmWzpaVlGKlhie68wmjGqHYbZ46M5+FEB807FlRS6eohblkQJUXIEA1pPQTFMATbrn4DGy4c
e6VZEySmDJrprq7HcBxNQDndp8O0SotSzz4LlFfqime60XJOdNwNAbH5wTTNlo7+1jqde3TtG7vC
cbtFTOzihG8Kr74k7XBmJ7EZmkpbRlfSDUE+VKtJhpFfLub5Fvv+Ka7l5jGoMqUrnLCAQsCSuUUh
oi1LutDQSKso37nILLwx0iivzqF8L6fWX7dtEeauanRfdMs8a9YT29Oo3xcWddqvPkdbiWgRwa0H
HJ9WLfxfvns8K7krtaRDgGF6nR/pDB+kLAK/rjRq3pli0GSiYVawoFVKD91BsXnR572W7V2P+lCw
RIsEac+xIHN34wzraXeVnTWH3d8rGvrRXVxHOi2GkKVukc0iVARuhPx145e6tHBYWazjNgtHecer
MkyWCpa49HTLlop1Wg5npL6b5FbGZ7WIN+Xc6TSVwQjTY3miJzstLPXCVl2gsQhwVgQovTRjtUbN
wVk4kJnd9H0ww0yGLFpQeqdYESR02Esx6DK+rzlsCTsGlPahLDzAMtEyTT7NShK4JsUyLaagscVt
O5dNmI/0npborURC7tIuui1steKTQ1tXxzQUvTkrXJnsGakvRkXKFTEMVjqG4zMLEgWor/LloyO4
LOa83ThSNcHUD2zDkgjpemghFw4fi8FmiaaDXLGk3DBUmE1pphqWFiYlp8iukS3HICN9HSBoy1/7
8JmgTRZVLDRPvHlZTclajPSyzurk2rZLbrxhwxGOtbOIhzFrZDgOcPpS1XQwMrqdnL8ceIT2phX3
NBla7UdFsxJpUS+45Xmgko7pkoW+lXmAvEgeVM58jXzbbrIhi7cD4ldeBqlZGtcvCW9FmIHnrJ2U
2dZBs20rCs8FLELvJz7JC8HMrh97fk3Lds/8tlzUCRxVNWZBWrHu/aDkJsJtvOvtu2Sw6c7v/bNh
NFxbn7h1bOpzyD7DHtEyDjppbz+l0C8U5Evd+lw27yvrmjROvjyo9+3lP/Zfn/779DzZH+8/Pur3
x6vVQ/VIxNrnH3q81bdPwZ2+3PqRXjx58Se68y8IzeeHCf/FxR9kO1AMHvMuVItv5eRPdOe7ptdn
TvmJ4fwx8jPFkfBQB3hW8DjUV1PqK8WRPvAYMLbpI5v51D79SnAYdIME9IMouN2PtvYfBIc8PiEC
NjgTDK6BAfafEBzwZf9UsYFygbqRGL6PMmDPTys2LnAWR8jNq9QehgrxhRxV/c5X85nM0v5AUeyH
3Vwumoqyjy1X67hF9iFr5f6RpFgpxqCzKlpxR8brSnTHGcraliQiDuuohqzQUafrLHPalqw8yCS+
7Vq8J3PmTkV2dGVnwqIvxGKm/nzBOm85TKKD7yzr27K+ggdL/aMrunwh54KtUpq/gRbnR0vqIhjN
hHRTsg1WbTBhSMVuFkJ7RtlgpOMuRf2xUm2scY/y0IKhDV/b9gEtrBeiG9k0N0NTj0GEqkkzUazA
vAo6jCbty3HZ5ajY17lJdRc7oguRfCAiXtZxX4X2kZB4/iIqS7rwqrEKbPIeIS/TuZLZvvFsr8dY
fUjiOFRTukU2vZE1rrRsim03CRNWXXxN5Y3vmXsT4VqniAfCjmQRmXlROVtcedWQLOg0pIeiyfTY
oWkxkza6yft2RUk9LXFHmjUd0tsBnJ87lnn7ye5ilPmXEevn/TxBppN+HvAKN6dpXW49P8/Okjwf
DsmwVtgPEpFXZzIa6YWHJ2+fc7SZJkkvPr1V1cl2ErOn+4byM7+XbllVBVn6rMa64LRYJsiPLvJi
9oN0ysd3eQ6lzpo42Qy1i5dNNRS6oYl/beIxXjih5iVu+muXeFClZxomEqXbAsV4K1x1hmjPrqth
CSyHXzWt2tEMT7sqa29iWWeXbi7Qtnf1pOckW9W0qY9CvfX9Mdadl6kPXkHCmkWFJn0Sn9ad6i5b
c5HVimhXlHxF0yhZlk1aB1mP+FmcRGs0HdqoSw9sUm9nwtJ9wgsaIjSEKG7q9QSdwstB9quGFCHt
x+w0cz4PbMOGsPUqev7pB3UNMBtjO+BS0hzKZC4WyDPv3dSSZdWIaV84/taQMdfOx93pRPpDx4nb
mlFUQZQNR5uLat2IKta1yC6iUkxvJ5df543YR93kdqkp53NTuC0Gyuhii2+7XoUMT+wMd7bWzB/m
VZcpHHhTlqwrKOsrROfQ77x60QPrDbMIyMrUBjLrg1KgfoOQvx0NW8BDgatmFru2JbUeorwJ+YCX
Y2YLnXar0Y8LPSlynve01EOMQECYOtedi2otplzqOq+QTjpaaEvQsC7MfEN7/1QMpIR9ptOG851D
cOwoRLvCrRfrsvPWsEXILhtJt02M2TW4MhvkWLLFhaOnwAWWnBTTGipitcj7vrhV6VlpCDCZIn/b
GEbXdQkMIWudu+iYDUoQCdd4GFZ+2eU6kUl3Hc3DSvnxtGReqRY1nu0OJ1MadKXqg6Iox23nNUDc
uuxM0mJH895e+YS+6ZK+2JDIUZBTQEJN117iJCpX3FNFMBejB2zRrNJUrBPJo9Pc8gaUGYoC5fIF
adpdokq1gkdjVw7L8nL2yVtclgEzEVqWzut0j1wWVFE/bzmQ2dM0nZpAjaRa5YS+tVM27svUhC2U
f00jZRbxyokU6znHeNMJ612S3D3uNHyajI88hKYf3ByrvWBZoPIi3aC6bba88nY4LfI1zZja+sCV
omFAWz5HCeDoxoCnSb2ifFgMEvbjwGcXEhzJUNaWHlIDGoAUIMLqyKdB0WXZKiZVeq1GtyEt1/5E
kl2eQiYVUdtuTCE4rFW5YJ2J9nPt+Uu/cmXgvW+nhp72hKhFRzgOZG8DNpfoUIjioLJMrFEUHRDq
6WGI1IKBCqpyMQRRtWuHga+ILQ5zVHwkdXOPGgS6zLtPa6BneXveJPnCK6tTWIWjraEOSIw+zt2c
az5qLyYmdDnmurH8Q1OMx7lRVZB26CoxDqQTalZjm7UBbJ/Lye9C1pW5tgXRkZ/lQVKae+rbOIR0
c4V7ewn3lJ65tWPjL5w5JIW3TreZm887kCzq1JHGLoakWMcqXdl6eFNbOYXOzDZwTXzlZzM76+pc
befRh+DG9lAZtrXIqG3P0XXRp5HGebKKG3pOJtLCxgT+GeHkPPN4qgcobDRKN31+7iaQwmpvilju
/aVBcxY4LnNdOj9Aqmphf/F6m+Cs2YqsglpOK6L9WniF5m4mW1ZeEcSKrfKb89SbxTpKxlWVsosx
i8ZbQZvF1NXuJitIoQWVaulTg9eYgbwKLeTiy8zEZOcr0BQZau1ubrsyUHGBQ8ZapOfSDetoHJhm
bmnSeoJZRPHF7PDbeoxPJ6u6K1J7ZNF7KdPE8LM+ReK0YsD6S+TWIlvkw0Q3tYSwo5SJIPG9MXB5
emX6aN30KVsmtXyoLKqDOYE0VRSSL4qkB7XbILWuFX3HyEz2fZZ4mkWJ2qts1/pNfV7M1TWliAVT
5omQR6Aum4zkq7HgeiplchF1RuqiImyBYxNvFZG7+u3A+bYp6liPaQYKnKlCy15aLSMPJhlVt3Ke
YYGrUHkUkuKQnfd5vq7qOUhjvw5EnF3heKzDFrZ2yeyiT9oWJCErIJEoOAfJ3uXd2lUzAi0nrjpD
PV0zazWdSR4IrZpi3XlDDiKeLUmHU02gq6AFykBiKNYsDb7uy74693K4VBsViMTMYSfHwBcGh4RU
IeydIeg6Pusmt2hRkbHQ81k+ljgYeb4boKiZ/i6jpQ1SoiZQuWwK0ZkC9ysgHjcL6tduBTSm05bj
q5gNNypqb4AtgDg1JNYsTTc+gU/XcWYD6WV3bKx2pel0XbJGMzP42tVDaCJ+xSq8ngQwKW/RDOZN
w+hFC/9GPMqwZOzQufzOAheaGrGtKgruVpLdpLpdD9R42mTmkli+5i0o8qxrUwigAXVM3FLJNgmn
rF01WBA9GM4DVKcrRAZ/MeH8vkTJJXDgOxdBYp9AXwt/DpwpFm6Y88Ao32jj2SwwNpp0Env5EpwE
F5TAG+suwFO3UwXJgQaWZoki+IVUHxAfYi1J+YHhLguiPk62hHCgiO2ksdI97vx17dDCy+sbZkHD
N8Lfm8ht6344xd2w5flBRN5pa+y2jHkLQt189GD1oaW3GLHVY5lmOgMXT3OVLZoepG1r8o9D0mW6
S+KFn2ZQe3111av6pmvUleHunRx7nUzzaph3TviB8N5OKeZhV6dKlyDN6yi5qwRapA7AZl61m7w2
DWKdWLiPEMYG1dRoUfmLHpjhPEWLScor67NWzzT+iClfxBXaSMonsEBgDItgDMbkqh6tjpNp0XQ3
ZJ7XTdcscJK+T8ZUw58nlJr62Ucv4puqAM9qQvJKxP7Fp+n5o5RaTkOm/diuDc4eMgvr4Yk+9CgY
r1kbXUVT5y3KwtuMc7wVU/mxkv41H8EI6dI7WdRJYA4C8cP0tk7mW+Op1ejNVwVsqkiUu6QpLsGp
Mogd0sy7EAOCL/QuWJ99bHq5wX19Ywq4pULzClYxjB9ZN+3FQTTZR/Du7ijOPs55f4MRVNF2XPvW
vyiL6GrOzMdmcMdKLj3IxOpOxNEV69nKcnWVzvESqt0uzrM78OQmXXjsQFp6KLLoqimKXTKgB1sC
6yzOlEVXadneFGW8jOrsrrf5XU/FmxRw7MQGztS5kdsWBgkOE4CZ5mN6p3zvIrJ8k/MpnHv5IHC7
qqdOxyZTkPShTD7eX/EykGhOg7aSGwu0GHhsFcTDILXImxW14q6KWzjvVX1TluldMqdhnt54Vb7z
kb2xE7koCVoI5V1U4DLivDt/nF5d5x+7XG7yps90gtK7UqmraITYk+QiMeMbTKuDtzrEToIlhIrt
ZCbdZ5vSkjSEAC2clbHUfcXsbetJzSPGTieXXoAs5Dpq33m1NboZIZVUCukcqJbGxRwHfLJvWpAF
9YDngNDmbqpVopsJxRt/DAaPZOEwKQNsJ2m1a+6ILMEDqXAAHnsDPqE4N9ZrA9ED1WmqXvspvh2m
dDcZU8NwR8ISJ/ejUOfzhNd8Gqe9KttFNs31Spn0nrYzBd923DKcrWXng9rI3yUu78Mya/kqKgSU
hGYi+1xx3abJqsaG7JvUHMCb6YOk8jJQYGmu5djVIUrqVsvCJlsKfmkw2bI/rYrMrExkK6BMclMP
vds2fuKD2ZSmyyHrypAO2bzMCwSGqumXLqu7nU3nc9JN0Uqmpg4TGk/nWSWWzrk5QMNQnyLDQM/O
hXkPQnnk7b2PGD9TXWY0cchs+dQkyyFHcxD3pt56JqQgIy4h3d7UtLcXqd1msORwQtUQuMqJ0wTU
UYdLvJUgH1AfQ8ZWOUyeOqU9nJQLsHzVhhXpez9Dw856GFQ4cyYkUxuWRtbnY1utlR3z915fbnNB
0Dmz6apPbBJyJ946m5INJ+2FjKtxVwHRxWOTagUgnU7JMOxGO2zgj22ijXSV2SfFUhQjO8gOCjIf
CFkhm/nLiZgoiDuVLHqTDuHoJtAnqh43UJwOZUrAzZel0q5aWVfli85l5gxeyLFYdbkyoSjqYQ9m
CbhohWp16vXRhnqwSVMcqW2dbXo1wpb2EA6m6S1jjXhLARoFR3Ixpbxaj6OzZ30s38YZaRZu9tKt
7dN3Sj7eP2LuWvXjXd81l4bU/Ruwhu6LJKp3qG2q0DFgiNzE0VaMsGpmpsWqlbZeyR7aJNXY0L2v
6k2WjOAp5oYsHR2JLtu20tDv8Dcp79J1xWO0tqRyATiOG5lW6WWZTkaLbMwO7bDjJOFvIgzbOrUo
9JA5l6JQIWJJsbNJouGBQLZQNuq3wBzMqqpXxbyus6QK2hb1F5VtQjrH7cKAXXLwmz40vsGn6eMP
VJQPrMhAcrRZtWpam2swL1zYVwj2xySgURWhbJGRetn0XI+qdCtURfm6NeW+cXgMm8h05/GjaYu9
eRf5Ss81JkvUS3KdD2kTIJ8fJ9eGRW2nU9f2BhSsLZYZR90FLpI8BC/fgilOg4o6Ecwj0BDbqdCL
k6DyCQ9GIk3QDjFUQ2iM5Im3LPLu2icxCuC+e8IeO0RuoMHcOLlTnQEICDYbHLGHynfy9vGXtjAh
WFRgwwCdusyaroNMjo9pjq5zPNJwVWbVfAYEZY+mstNjlMSrUiX4MGIwh6ZE3EAC1NQQGUTlhE6L
YeaaZk2+rP3honcR2G8suUSlEjvRmg9ZHJ8RG3YGGmrwRwHZQkZ1iOMJpH2keDjLHHo7WWJC7i89
GRnQB527QGSGOoCrhakJNCgcZE4qfHYKbZZ1zO0ZqlGh8TzI0A17ryrTq0qi9Yih/1SDi6jzEpHT
2A16ahx0e3xaBXWmqjVH7lyO21qCMV0NIg/ANIL+VDa9TWc7L0mDwTkxdl50WYcCXtfvWZPFi5a5
IGqNWcZgXgVOWhe0lpPAIVj7FMUmKJtxm4O02Sfv8Fz4q9grVwXFhR5Ha1YCr6LIRIt+Tt6DKDWn
4Li8UwOdQY8Z7Re2gfbE4MJkGqKg8uYqRJlrVkM3gvOkal0WRbr2CmBSMnIIimgCqWTEZyyHnKqh
mwpu5OQNgYzrHAyFXK5nO8669/N0VdFBHT794CPxAj9q5ALYTR147dgGePAxtGsVCWiixqCYW7pm
dQ7yowSi6U45S+a1BdEdtGm2V7g1a97X+xpl1SIZEnCEMgH+VuKSLY8PKVV8x1NoI0VyWCe8uZ1G
ui5Iu/LnWmrkIuC98ZkT2VUZ23syp3E45wm0UhK7gNYIW8mWOF2Uzq2LtrmmwxiHFiNdIFydt0Ic
M+TNOkvBURUDDpO8Lk5TqErrOZ/vEWoUFKUBzhQcyFMqIwzEy71tOm5viSvLEDZDfyq7arhqQNMp
AgV/NFDXSD6HRMG55l3dQgZq0TKt/G7BwfcMR8UFkLr8Lu8Z0B6jbmgemWUqXbPNhAXU6g+tbM1V
js1beBp3NbRTdfEuNXYA7Q9ttqLKwbh1zG0ij9/7o4FtVxa+Tpk14TjD+RlICjmY0CsKdlsYDXG/
YWTYChegPOmvCOmPslN03bGZB03iztLWH05d35CtMPm+70S2KSZngRtLdS5odUGGhq6KtrqqczDo
mnfzMDbrMZvTVTdbyLluji553VV6aNNyW7cF6BAH7pMcvFWZe71mdW8Xjx2ANZ9RWMbgfrQen0OF
u/iNQJdN53rw0KHD14hmn0ZsWJaTQUE/FSSwXWKXLN3WLlkbBkswlu2OoGwGhlePi7YZVmAeFivm
YLaFHdYOXE1Y7HMH3pOK04v/z92Z9Uaus0n6FwmQRK2XoyV3b2W77Do3hGsjJZESxUWU9Osn8sPX
mO7GYIC+HeCggFOostOZFPlGxBOsWXd5s7E0hs1ibpnKYWFv5rbpJG/y7DKT6Vtv8/SsOtvVJeke
FpifykpTcaPTx3KQX0i7MPIjCD942JsSWdkxhjioumQsERfE9gR7K8XDBze8CLLyoe99pe3PyLiP
SI7y29Sv7Niv2e+CdfOjGrF07pZLBTFmvmY3nNzKt7/9Cs1BxyoeM/3bWswuyxQ16xgGN0HperI7
y6oRcVUVI1zPevngee4PfMvNQYXpzzGckhvWP1ICkl26sXiapNhvk++hxxlJKrGE9GHCSJR2U8Vl
X5xGMe6PcxHcBmWis+47BmPIuEM48LEJgzGqeZzn9egDDKiLGA4kZ7cuDrd2Z8RhRisVNLpPWrty
mBjrNl+HYmKX+/+JaV9v6DJg8NQIjHNNnxZkDpWLiWx4h1GxC9Po3MEwaqJk3+tyVxCD0O4HDw3v
98lfY1bSarYzDvkx/rl2foLBXbCzG5aylhy7ZYctEitJNGZz8oSm62GQNK94GG9H1pf7aUEy4PJp
uYlUm8rCS785eego9HwGGXETbP4LIbBdYs+3y751v+FDD4/F7sYKmW0JHZf0p73EoEEFzEUVMdoI
Uahjb8vXYckRshP5uSqztfkyd7WSEko6lNmDlT3MrG6Z8WHAFUAkYlsVR8d13aNjJkt6mjk0M03z
NkviX+kWRs9KYu1mtDwIy8lNZuPRqDGqrFD3wJyDqC8VNpgkOeqUyFr7nByTIseQNcIaA3g53ZCz
mgqujDrKef2jUsGupV8mhAXC1so5fkOIUFQezlmjRMguxVRgglCGnWICq8WKYW7H6O6jYJEcaYrd
fIv90OKPdOdyw0QpoR5oDjvF+PlK8s7XOdmidlnoMWJpU/guPqW77o55wR+4I8VpSJyoaJRsB7cz
USc7Js5MRK0BRHNIYfs+9+pxpvQ5tmL8GKLoFpNN1vk0qFNJr9Eeg6IZ2XZco+OUm7VdfHeYZV7R
2KUPKZ0/EgafDrHZ8xLYrsrtED7mYQ9PTp2SqBxAXawN8McQ5ikMRx3MVTiliBDW7edU8vIkXXka
w249z4q3UBrZVW0muw7d+mcd/P5NIiAQy/47InnynnT8z8zDUzRN+2M6Ymibdv+U40Q+DyI5RBEe
0ZHYu3MYHKMOj0meivyUHeR7J1j0QOTSjvfpbcBwftWwBJXO9JlZsl184aN6Vhrnty3GR2PSuSK5
NvWCOQr5BsaJAaE7NesAkzV99mRgGGwxEywU4EqfBLVKy3OUUHtbaFF1DAGJCU3RIMz0B8FfEJuB
HbD8gxndH9iCWGFMwUdk6rciVh7lEO+vqQ0OKtf1HDJ1tuOU1wo1hOc+Wtso6sVRIIBqhWH+pASs
YASo7eaG9VtmDM7z5cORjX3GDtBTb11lTSTfc273Ogv4iDBlgyFOflq1rYcN1DB+APiTluqT6LEf
WIJFxuVlyzZy60v7d0mEAKpRsGOW3/UUNcspxGxde2y6SbSRJ/QAcF4qXnfhKG5auxqpAz/nUTdU
SuWidb1N27UP/0zWSnApVJ6R/j4gMDmztftKIxq31oVh9a8FawYkS3n+TeRwNFdy342xxjg7p2PC
GrOU5aHoEK9uMNQ2HlyhKNNHlhVIgqdv2ybiyu8vCDq/71P8c5+zqzlORPvDpG4GRiTehPcpKZ/W
MDonDHZ9ls3VXMaHTbqDdxTRiCqgo3aATKyos3A54nqhVxWtd0IH2Rgvfm1b9zO2e18NUkKfz38n
/oDCP2yd+6ADLstjm7YGYi+jVRKIojUi1nUuKjYJgVAsAEwVK3ETvIe8yLH98hBj67gqecII+mcM
kqHivXJXOI+vhaM9tHYzW2WxgKNTqYvtIoLyS5POHaibweIkOHmBy5jEZXXme39y0XjW6xw8b4F+
y/MkOAawiXJo5DO3CtpU6Fs0Xnq76avMFoz2CMMrFSddtau5Q5JkenBQoT5g/S55dhWjfnJ0rilL
x1sXbc/hqkccBkX0cxxKc7Tlo9M6r2cenClCiGZlyf2ESWmtkyG/4J6dWug+O3XZLq6TnrFdxe4J
nyOMaI70kS7fN5EiWu/UUJd5sF0D7ePjRjsHCzDZH9iWTgdX6O5lnRVUWJI7mCBpeJB4ZPKJkx/l
GDch5dNnSB3Cl5MJmPvhsvxh0WVxG0J+ZuHdOp/IF52Qgbioo4/ZHlUTYfawe2QJfhvsxfdgEDxH
pJRkvMLPsD7ZMPOv1EyXyG6skkpNtw7g2DBoeYAlMFWi8F/haNNm2eaazz64ij7/iGP23ffTXKts
gCeRkboP/qZsf4xo1p1F8mtwv0eE2zah1z4VT9SM/rBPkNNbPlSSaXkLPzxGwiIrDl4x1e7YoJYo
ZK1m614j8/qRKOeR3Wtd7Zq8Yr4+TJKFwMR02siuh0ufjGCUymfxz8ZDeUnK5WcRgQDg+q2ky3bg
GdL2MI4OXPCsKZYuanwW2Worf61BEkGQ5X1jRXL0AcTSkGTVxodbMNqnSWThaRkPCUPWMpmgq7L9
F+ywY7oG5jRgp1YluIdkpU/S6qc8O2dUi2MaZz+cU66NdfDbZfTnRrq9igJV1LzA6lq7V6VYDyUZ
fg0McWrAAC3F5rXU42uWrI0e1cEXey2Qgo6k69qsT7rDsBdXgtClLhL3zRQ5rEadx5h3wEICfXwx
GDFjZ9d6zk3YkHHCL658dlHwMW7Fb06Tdr5DZ3vCeZsTiHNRHKm213Fd+7PY1d2TNX88sqB2zrNf
Up8Xxf9ZsuWa7ukVV0tcgnL9WQ453p2u/1qYfO2xDe5lOFbhxqHrF+j++4vnZGsWOmHfKf1rRucR
cEYMe7P3SOdWfbNSA7nTGzKcgsetWNV2TqSOkDwSbK5lcUKCap+TeMiPE5IBABQcZ8YiZYvL0szN
AuztHEmO8MOeIKXddYHbeQyT+FuZ3PZwjx79vPzxmhVtFil1TROaNOs+PA4EsXwAFwLoRUw+XZic
kZJFr515K0LHXij1dUzM/JqsgB3YPj+g9BM/BQhFB8aOQFsWrFvW3/It7m5mDdMrPpqdzcEtHta+
WolLH0PgC29+FjUs1XdW+GMoNvM9yLYvPgA6lREy+Mas2ChSQWNVwS+zV4Ad/0QZAM8g1eQy8+lb
wUAAaa361hEaPgoGc5Ho8YWW8201M6nCOQ1fWfFi97y7CtfP9eSW7TXq2wzoH4hS+UqS7E1m5XL0
9D4ZwhBM+rG85TwrKmiYEeDFRk7cZt/DCTgCS7Rv6JQndbJOiB5Kak+75OH9XF6OMkxMY2g5NnHq
8gYfor1QxNbHYehPdOu+BVshn+JJhgirclgigo+HGT/wJZp8C+Q5gkIR0EAeSK6QSYlPAkgmwu+n
0fZ5ZRSZ6iQo/mzS+DoI5/XUrQEWdMJumOOLiwR8fANe+WCyLATZA73HfJzAwhUYX8CtPEHHcAFH
Qsyp+5mJoPWmnRGOvs/plB9LGoE5hUtbTYtNsAs55JVLtx01l0/c7+pJqbR16xo/j/GAkCzM5SEF
dvZPOv8KDOQYer0l9iaDKGb0IriYif+mQHHwTfR4Xtly3hM48TRH1DfijPsoR4rBtGOYmOC0H7JO
l+/QsHmYGnj+MW2jQub1NDh16xDjNYsDqjgU959nMHuduKGhfdK/ML+Eb3NvHzyyOmDF5c2vK3+2
m8T4PvCPXrQp3fnTphV/GjrmjmlOnid0CkGw4LMQAyCyIEjMK6ictfJa3EfeKKojhzCGKTfgDdTz
ZRsEqeMA1CwXABWM2vZzhrS6dbATm9mF6WkJY19FU7Q+IMh4mZdtfHAFBjncmHERG16lmtZLQlkd
cxKehlF9kKjnt2gPYe+Cp7qkyFbhER6wbGc8ywgHgS/lR5Iv/FGOvx1OcDYyAjZ6Bg87+wxRcDxd
unT49y+rsdNF3pWSdeS4qJg/LPTUjfQcgmPgRRFc9LiYlz07iTgNH/71Sz5vdefL+BqWrJZ9Ry+h
es3WqcMXlthClzPPvDyDw9o+72Il5x46Ket8S+aHZMn8by4mUo1nvm/LM/a6VvheAEVVcx1CHb/H
HvEMIFcgGlvYH3QRIJUayvdJlPLkHbsOoSxveHpHhKHeN4MoxksWsgn+mXkcB+QJKlqi8zRHDTFe
vGPgmJ73KLmaHPNzGcZxM6+UVoaI9ZztM3mFUnPnzkqGUQ/bNly+vR3jzX/bZv6Dq5LdlIr7I/q+
8jDR+cfuwGZtOx8eVoRtfZCNb4svXBX69VLmerwVRvQH4zCYrmQBTDZ85d6uT34bh4+l+fTmGTc7
ykuwBC0AsQIPTQ+VJuST9FgohrCD6aNX4ZbyvZwHD5iO/grHubYbEGiQMu+hz8X7iuuJoFUxjm9R
8THvw5eZEPzD2yb3FV8Z2Y9Pg4nDQwCwqCEyAC4SggZIWURvez/7byCIkqPhAKoXZvD1PYhA+A4p
7LAecHIw3/H8xD5mKsb0spLgySGYqUOs54ub+yu+efCsxpAecbHbD5t1xyT2fXSnBD/ZgvF/ZbKl
E42uRhVhhd8yj7sCyrjHsCBLCZHHCWEwVidQKTQ+ZGnO4BGai1njtVI2v45RftAeIP28xP8MijTe
RmD8yamcUcJYtUK6mFj4bEgxq6zHrn0PXItHZce/2zAeZGFy2MrjL4yHz3Ze17ofVt1wUzZaQJfC
8RyOEeFfyP4wiif8W3JP3ou1RzngjnICf8dBICrHMC2Gsr9x+VMYFEV65NmbfkIStB4cC0O49iR4
C7LV4Y3kHgbEp1Bc3PqpfE4G38Q+P6N0Q36YDNnfEtqvDT2MaxCN2xMWtWx5tnTAScBpcnBVbBXN
/xyQfpsk/vvv4PN/5p7/P2SoUQH6f+HT/+v/ej/ovxjqf/3Nf+PTuPkrK/IchPT9Hlb4Nf+BT+NC
lhyVKYL+LPmPVvm/AWpc5RKhRUVKzN5Rhr/zfwjqCLdWxfhSZVqCFEYw+D8BqO+Xi/zXwhNeGjDJ
CGW07H4Z6R2v/k8VscyIYIkgoxFcYZ2+cgdUInfRjvS1s/o5XosprNaIh4Ccx+kl6YCfkZjQQwJk
pBUW1tB/egv/DeP/585aVOS4Kui/vCa8IDjRKM7hNrQMzab/ViML0yXrgq2MgfoY830oNofi1D0f
dUqdCZ3Ii9WjaRZEn5dpHdNjKqU8Br5ArWkcxVptawymd87kd1tsYQUgEga2mtIby5b4OkS7bwfa
69tc9r8Jdo1fq3VbW0qCJGkGzgfyJthtvTJU56zJu188dB7Gx55up77Yymvm0PZAhLsM0Fx62Crv
VpitNFu/YkKmA/F8xd7YjeC8UiIocJS0z5OqhKQFzo2q3u9o0OmboPA7S9GxA2xJcrADtvhODFNf
mXigf7d5SZoQXbnK5oU5O2jpJz303dMssxD9j8IdcBcjgsWM0Abpc95uAYBMNwbmwUeKyWNn+7GZ
EDq+c18Ghz0jyYsKC4sRIMrT7wYFghsOzqH1i/jHBHsIXyRGpgbiGW0rMULwl2utknR8dl3CWuVn
1eZujjGwbIH6wdLMvgGoVk2JTKSxuHToWiYwr8To08+w2IsPHm/dgSZUXqTUyTsv0Ovr2RB8eKiE
w14m+gQfo4TVDIRqnoAw7X3of3jUqU7jHiYHQpVtmSnkH5oF7qHMswgeHFKxIF+2+xs7IDF3/IFN
EQNvOfaHYSr1R0EDbNe9XVtj++WYDyBbQQ+oS0hY98ocHVuGq3eq3Jmx8VJ3pw0HdC2DoH9Ww2A/
u57Z44hhp94ZszVBU67FULmdobkKBLWMPwOoW9BjuS8AUSDkDMOxVcTguO/DqN6HDAhAsIoHpi0O
l1Wxjz0OUMQC1bU9BJmcqkHM8YESER0GTL7Pu5/9zYBgazdmgwtSZvYYlL17QaqECTqOp+dp0qQx
PEBPb5empgkcrRUyDYEqGCsCMrENNkxFbLBhE48zWLQZxq9eyP7hyh0+hMnn4BL5Ur7t2uLIKrq7
k5ZNteMzxm7JCHRSYtqVg2VUGvMNtIes+4mgpsBnIOiKxHPFYrVecEqqVq2DQNZU2lrboLjHo0CF
Dd0GCqGxk3/GqJdPUxBk2DtoQVgVoC+HYU5u8tQ7QS4bh6ZUTi8KRKQugSPPGmpFL4/g+UGC9T5s
48HCl0yZvq5kpE97KNaTTqLhhmIc/ysZjs9SAOeMyp3eUOYIn/aczJ8Mu+8J9nl+7B0VjV4W9TD6
xJ7F2PNrOCj8ZHIaeDsvcNVjVXQXuJvpyXrncPYLVAiXqDgvtg+egdvLYwRfFjFUJnmtOodIAUa+
c+e1T/Vc0dy57QiEe97brQ8w+k/A5nMHCHYLnpPIFdDOaOGOEM8RmYFpG6AzvIDU7hLCPxLZTXsd
p+WEWIKLHAhIOq/F99JbfC1OQXtXXZ/k8m6CU8h4Yt1bsizjd1niA4efxEHW7OUYILzjSraZAaVT
l1bv9qpLuT3TFMW8dqOCqUs6ZeKrECb9LPKuOE1ak0eMbcFDvKK+ST1UYgMVwMaDWZ0OWokY9DSn
ezQcZZDaLxIgpsu3pPsxGhqDauJs+pxG7o5RNCc1X/bxRj2KfBuY9TOP8RUbFMqA8usJKENFxIyC
sESBAxN1vy3lDVlJNPzJgtS4b1g0yevKSiDEsQgEFqUK1JfBqvyiNB6/F1jgVxeqBKWPLnjwvdtQ
Eyzz5M+GaAV1CqPKByBin4Msg6tF5DdhNwedWndLULpGmAJcRXZff0mEPjK1btSHXtgS3RkXf+/i
ov8B5HwKDk6MiXi1AFJAsUfdq97T8BdjfEO9M+IruS2ynP8yaUjYpot1P4JOrX862euGeiBFuxjJ
WQdZ8ojsIf5N4iVR+DTJdGJRuD12+Cz/GXa81JBa/biwIv5FQ2+T530U5dEMcfgsk2z+lshhfN3k
PJ8SV2pe4fwsxtpOGSQDXXV4otNaoLrLkKQnsvjo8KXOeEt0hdPH7O8monkPXznLzygMdk3Ig390
lKCRN6yky75h3+x++LR3cRWSIv1lg9hBkJQmPluzzOzJJV2/NmLpu2reEggyGN7wdtmWiCeoOdMG
UcBeuE/9pyyi9T0xYf422QjIdoSyZzeO/oj8tzsowuITSmLboynN8pUtgTaYQXzfDNYWp4ThNW1b
klwjcNw1ppfgJd3i6bhlcDyrHO/ioViCYKtjRpf3eacPQcQiUg/9PC7V4HX8iORfpo1KPHrNO1/u
geWeDH895NhzivbFcY8Wfh29zz9zVEXqgPOoHmVCamZ2VCPlnkINi6yZomJud5HwuQogXa9RMC1J
5bpBD1M90MmuV5YkIz/oZVDrF3qmY3jWXb+U36HvYQFNRFZxCi0743XXYaZIG7selHSx7O5rXdGu
2KMe9plGCobCxX7gy5pei64cwUrm7gfLAWeVcom+FgNYe0mYa+WKCYnf8yEFxwsbrX4vQslOZUbl
UcPPrWQCnFkHqHbs+RTUUSESbB6Tr4sJPnO54Y+IUP9EWv1i8TSWDLYqlMQ00KuU2S3ezMFl7raS
nztLfujtitJJs9pzOINkZurNsuyFszdE3342vyeckZEDNTOV7nORE+iZ7KVPfF0a/j7OaVCp3Da4
tfi2oUocr/Gt38Yr4P1K6LdJPKzBq6V9O7myhkSs3GZPuSBn8MqNRUk2X5dHl5hzuC2/ZcJrE623
pPSAjkpdM8IQcYBVifm5WGFs8rV2BhPciLRBBAiYEIfOcQDamd7CuYN+hw0Q5HWY+E8+IlKNr6AT
b4CwBpIhY1A/IsGvcb5XPAdRvpkXrHlRTaCm7GBPYLQr0WdV6f6q5I/DiWb8S4JvPONIj8dvGsHi
CmO2L15SPJpdiTrUq3IXN+wVpMObgEFF1x8Q/o2xz1yKdjRPPWytaPjqC5Dm4mUrwRKncFR5Ixe8
aBouBwLe8CMB9I2CcP7M9wJgQEj/LiswWJ7CUlPJDM+yx3fJY1eADLMBgYdTLBXu8gZmQgDWYmtt
gD6fNUPUlAn4ZqEtHjI/iauhCmYyJpbGdERUS2nxKOFGg1ff+ftFAP5BmeCWDfv0lmxZ1+TEpKd4
Foj9MneZNY0ORkTdoQiGvulDgVqFkS98vpv+W66qaZ8eoqBkxwHiHXltfsWdXAxOJYJqdEBgjEiX
wIYbhf7itpgaZ0BhYljiTeAj1P5w6J2XSLq9skUxggZeQ1hTaTrCSQwkGlQsLh/ANm4TJub0cVbB
WAcDfVaw1kE8AJpN2MnrqWgIUetvcNVdcurVtP1ZYilARQws/+znGF3Gcp2/DXlJcV8BnfAcbTkq
67mi8Mt0n2jU5m0m3oa1i5FAjibsaZXebwCgUqTi3KEnChIJ37ceJhUecjXk533S6pDNMHpINqtj
bkADp7YDl64XHpKGRzz4mcYDjimRhO3awWxoY6NiwI0pV9lB9QOaLGLEezqEjFXgzWFbUTGt8Rln
E09RLkT20XjCokPkWfRhADFfx4x0p71Q69GSMP5l0j5sB7IG9l/pbmumeDzvLpzqQIF4z/EPqDSI
B1AMoSECoUEXKKWkcleNXpNsrMBGlgd0UPNmNMhHkLD124teixirVy84VkvU7cDlZzW/c4yzQq8O
O13Bb2vaIYiQueuQ8e6midJpgjO/76ais74LDYjB4wBeBa8inb/tPsOtCMDmyaOmIS7WCBVr43Ur
L2kv6MsUiP65J+F+1IlCKM3AY3EPtixNd5T1A0rOYeHWO2sL92RK5hxsLxjqTiF+lR3NH4CX8+9a
b6pO9LoeYHxR3CVA56SCFrI3nbLhmg0adwj0/K79eh02JePxOUzSDQ98CndZjFcxoe9YhuHR0TB6
ilkIQ2rGdIa+afAJUpZeOg0RhBFcP/SoS1ZbZv017cvhhOls/9mFdkUaIrajh92FywL4iLVGQDFv
HlR5kjF1Wykwb4yY6hQk/S2I/PPixuFbBiC86jI/XMei0zCyaFfTqAAbkvElv8kd03AVq0CeMCMA
FzXomYCS6UEGYr1IV3WFJycb9WWTB0WHSKrrr25DPaHqYzkciZzicxkUP0TkE4Rf9+ScE0BRqzsN
g6td/Fex4RzDLG2T4I5E77tTlYbxi7Aijn4EOa4/oK6nTZbt6VsPUAGQlE+GNpWiuxUjqL/dFrjw
gVrkGIMBd7Cy/j0Pys0C2HLYUV2ktxNnc/kZpio5kr4PzqlCcOjYirZANmF8nESM3cNEH2xfUKMd
5Th9z30cvpIOeXwAzO8QqUVfJLqXB7yN23sEt//bsM/YckmBxggw3OWocdaAwcb4jtKl/xVFyLq7
nrCfChn4YcRO0KYulLcxyDs4EJ05xduCiwp8aU44afOz5gMEbQzYjYit+LbtqPVEPgeQbi2uhekS
elvD0t9gDmx5E2Vjgl4RWd/ytet/hKSTUKU9eIzS+rvJay4SdHzF8uIzYuYBAN0v6kb6Oc5FdnAp
hLePBO6vEEsEzL8wDbN+P/S4wgSwP/Cp0mYatHcYXnCvxHjKpXUwwVX00LmRXDPNUYpIC3FaDWPf
ubH6pOGUXIp7BrFlnt5wtUb2XqZB/Lj1FIcFXflZucz+JHEPMMnl4PY6P2bN4L25pWbKX4TY47OY
UnGcApOdymiFupvoyC5xsEPG9GxdH3eC+yZQo0jfhxT5RL/Y9APKBjNJ5oB8wTmQ0xGlCY8YBP4o
sAxUpDEh2uljd5AUBRkAyklA0QY2wDUD5PKz31JXGzJ3rRb9dOVLIf54lfrHHIWzf7ZliI/DhCYk
mH68Ija5AeHHuCaf2dID/uqy8sXsS4ECQ9idixRyvaR8xWIOxl8L7Y3ARTGSAl4xaz2AdMW2FmQa
0bbLH4Z+id/yxZctA5PdetwM8yhcxNs4XNgjWkPuNcWMew5BtVVh399zuxGjaqimrME/uRH+DgJL
bibSABGcCuo84nEzzX6Bny79Y+odWpBkxumtYx2DK7XYzzP7p5wpGpVTMbWrkOxPWu6Ai7ute16X
DNVPrAScsso8k65MnwTLZxCYCwfNKomuyYxGJ7O3ouyGbxTg6I1K4LNkutshYbl+T6xXj2miusuq
Sf4K3gCadA2LQ4qKCG5hQQ4gqSIoj3FxCPcMxNBmV7CIxdy9QCWbwyy0eQs2jeYLs+xpoGX8EHcG
NViEbQ8A3eBmFMq8Rbjr55j1AW20wtVASYDDuzU++CRI2L5EF82uZQTRuTebemXztH72OadfMkc9
rS2JlE/AGfc3z4rtFJbD/jzvC/tHZ7J/WIb+TCNV/trKbmnxwNCzilHUAvsodTUUCtVStqwbCnob
biiyBA2tchr1l1vuJ1YGe+9ELJkfZ9tt7xn+4ZNqnGd17tG4OqzYTpuOg7AW3uJQI4ofgt0UsDlm
2GsKuPFrj5vD8KMLd4vsPrfx3IlriQtW3vNMzOdoE76dSLg1NITycAbImLXBcCwBloLF8uotXkX/
t8cVTa9TQNJbATz+UFKS/cN7sj8BSEiPvusQWax5WPxv5s5rO24lS9OvMg8w6AUEEDC3aYgkKXpR
lHSDJR1J8C7g8fT95TnVXRRayJzOq1l1U4ulQmSYHWbv31Tb3qLCDluO98o+7YPI3ZiQ4QRgSE3/
wQsdRRXT1PYoG8TNLg4644HrcwgpopNiUzoUnTQ5gHGGzWahv0PeEuhCBiimliJ4M0gu3g+qsMF5
pB1omREkIxDxZDMbcRJdNVqr+jted9ARYoqdbxkYYi7kNbmiRjOMj56E8rgRLlVWQKXURsamCG+d
oDIOSNN4MG2hjwJ8BvG86VKTIyOaE+MeAjsEWM0xK97wc6W/gSU075SmD75jGQCRo9r4lZEag9l9
XMLboo6tBARUUj7qbay4zZsax5mS4qXLRUjBVIiPbAPFQzIaym9UPPzQVV0jo5Wb9VWpZxTpa2WX
1/B89ZchrydgbeExaErOg2+G2zpXSaAKBZxPolaU6pCf+Mld+x0lCfDwbVjYb1oH07YSyr2Wljm+
BtMEMKOyMnerG1O1D6muH9gJyeoA4FLXwLPl25R61n0QtsaNmIPknnOxfQPDa/oAybmvzG0YP9dj
HYJKAozzrZcmTLMQAtoRaRc+VcngXZvJmH8wpArv0jYGOFmMJD/6zvU+GmwVait7aX8tp6TkNttn
1RWs4/iXpYH2GII0vxUxWHiv1tFxQlnpviht61PBqgVxH2SAVnoKX9QnIU06XTA/CqOpD4WjhTdp
WGibLhrES5Po+rwpTMN0fbNNynQnjXx+5p1WfXZJRd1QEz6m7b1p+DHPVfXkQQXYhqoL9lmkRx9H
kcTcD1JKlltEQaCyFaq9SiJHHza5cmEI2LprjdumyL2DU3lkifoQFjFZUS/mRR+4vkFN+LUrc+4I
HTVBuxoBWRzBHYXpqmvyGUDfc63cQ9xASWua04rkRJHctVETPKoZfbPOm/SvptbUV0MxBtdOl+u3
fTpIfzZtAHiIrdxWR5SiYwbgvkNqe1OHjpJDNviGbXs6yKEHpoIQwy7nkfdJisTmxxojeIOi3LXQ
Va/qqLLQGBlYA5Rc7LvYM+sfBSCGn5yWM5DFqvhgtaozNh1Dzs1gqJ+QGgmey6ZOr0srHJBGgGV3
qNsQRQ/e3+kNKQ8PiFKvcUi2VFQ48sI89DZj0tq3opHp0ziRVOqpwYTbSbb994QXTw2ucEaqr7B0
84ORltoPDlhj2Ght43JJ6vtJ7QEKcYHUqTaTxpIOEK++a6rvVj5E32ZA6x/qvk8fI6ftDwDx5F96
3sCfzsd5gA4cWdHbzBH7JqmXcAFNhui+aM3q2o4C9aKbsgQgORXjp2yokQo0mlyfGJRW/zHbkNBu
wjZrAIirqkc9pxTZQwcv2tl6lWn/TNJIIjcxBnq+FWkCuDuq0qbZdkPQvnWjmCd4+Wla7VhWJiQP
K76rNMtVwI4QOXDsQLh7jlin3WgJ4dp0unvbixb6mir5z05B3PwI/qp4QhhJfiaV2Tq8Co1Ovyqs
3iHpOFLI3tXVrFHyd5qPJNMKkKuWuKImBdqMd6K45yJlP2vV1MH/zgER8791yS0lbPlYJLV+6HTB
A9OJYtuH6uNJasi2d92RHdrWUMq+txSLXwanRsix71BRFAGI8002a9VfHuAGXq/2GEEe8dDMczvy
5CZ1RF4ESgWxXwwq/wXYVfsBlGQSO7t2m6MaB4MsO0W9pYbPQVlElxZQXKnB2U6q2exhNs/xtaXT
2MYaQMArIep6n9gN61rmqQEMm98KgbWaZ3/q9OJh6Jz401AA6+47s37Sy0pQjDG+5Hqt3RdK5Z+K
2IXRllLjR6w/ZkXPHYRWr47i48vYnuGy2tkthIvC2iBwEH0WbjaWvsjjkEuv0ONb6U2yQNlAb2/a
sgLOQZHMeoV7XPoSCN/rcY6jTRo15Kw9sFpkQhMyOXboZl+augKHXkYJbAwTwGnNcpji3L6VFeHc
8+9I4of9XaqM4ttU4hrRtK1zSKtK3XJCgQrsGv2Zfa7350nwis3zfnqmq4RPWwzBC2k8+74MBcJC
VICMR3pq8QutqbozAqiP5Fg1EL0qIhfY65Pxy05TMNMhOzipKuiNN4FjjHKjiT5/lRppSK/jFQE/
2r62MgeGtG7L8rbrrfY2birtsdblPO/qsAhuRGjHn2wwFk+DTeIUPnz3I8tt7arVsgBkTp7GpIZS
1mTaSzQt4qjvIDWRyd5zLQIz6aSu+d2Z++4+HUJ0cwYjQg3BnhFvIr0U8MBDGIwyVDDH414DCdZu
lNHfdiDvj5oG0vks0yQhgScbWBq6C/xO5yyfyRxH8XNbIyi18aCspZux1geIMloef5SpnI9I2ak5
zDbpzG0UAD8FARtBvS+hGXQG1dEuP5Z0JWfTU54NcEUHdzKSzRTINkRxwRwpeag0nbeFaY7XZQTD
YgNFQ3zrwjy7K1rtS02K+hXSBRo0/FdAn3b8o7L65iYYZ6g0s4xnMD929FRV3HCSUALdsgbbNwcj
OZT6bP0ay1T8TDpbvbLXwusIhxFJrmxiqkPde2knHZavQWEZgQFyYcdbJspLSKz0+zCR9i+Qb/3H
etayj3OR9vN2Nt32ymjC0rqS4/TAC5+7tJXdUGJHkKLiTaHi8qiriDrDwSxQh+rdyTXZ0/vJr7si
+1gYVXrn9G2MnI7DDc/xkIgJbQuQlpmRjQSA1vukZMyUpJgy7hOkXGCyqpwagQQFHkCMzDbATkgM
UX61WcPRfBfbEMkUpk0flZYHgHW9vOTOkeY3iRG3JK2KiX04zMmTqkAl/F/NMd3Y5B93oVPlj0LO
zj249uFr3bvmts/Mut807uAi2pXm9Waow/FJj438Wcah9yI0a3wEjGB/n4dJfenLtuDWFIWH2G2r
H2PntntP9tkXhY7WAYQxuRnVqflO9U6/G2U5XJM9aY4KJxYZGrbrT00+ZuMOyEzyWou8eBzIrSPD
1WXpp8wq869k0Zqt5rJjOwod0mlou30qNBLTVWRbjzxZj8JHUMEOvcor+HjK627AUXdPc6JQXwmz
prlB7DC8DwpFcdE0zbdCdw2krNrsppqt8pCqhvuG0VR3tesFO5jQ9ccpqRzwd7nDFVjV+k3hxBm3
XyM/dF08oJJEVf+ugv9GDLbFbVHnLlsHiid7VzOyr5FCnK7Jcs+XlpW/knk/Kr1RQLlOrWK4J4+D
9JYhapIgtreDGz4fHA1qJIjh3iLjWBTpvtDAJ9T2kF2FSJ8c6HNxM5Tdsd5bA4JO24LbSDdBsFHk
S/esX+8T+0vP1bwK549JnWnPlTJCn/ytPHiDyMqN1eoQf8xKbqvjM4aETsg/b8PxnlTPcPA6d34G
E5PtHTcwXnhqDA/1lKpnxFahslqT4WxKN3BfEITx3iJUbH7ZaBh/8o6/glxKl21zAzgcB9ZImglu
y0EKKziMsfTeADJMN2Mxoz5A1W6XAiNFilhG18kgy+s6Tcsde09yYJcYPgRd0F2X+hExWIRped3r
NTJj2WBz54i5mF25oQHXGHWrDx2pDnIE0/RCBhPUdzdPFB047sUdT7xUchWNQgBwFVw4S4j5a9xZ
lHzU7Ho3hZ2MyKxOGQIl7hh/5rpLllJW43UMBAZilSjpcmsN4jmoatiQQRKQu6kkwjmDBpIC+KDu
R11N+ap1u0eo9I6NGOek3yItk/4qDbN/QRalvx7FFDzUHoBbxiXLDwhfWbw0bfungVQgGYNAFq9i
dLlSduwrqI5mwCq4uG1ig4czZMfaesk7qNJWDeJhF5lSPYT1aHyTcN32BnyEBuHmVgcWF4O4bm3Q
h/CjtgQMRLUOZEOMfp7TMeZmQuoxg6UILS24pfLLq6jSAJKzR3fRoyVj7dqSqXZvReJr1ea9Qymb
tAQds9NneM8NimLh9FwE8YvQE7HtZYh6L3WIa8FFdS+HKEV2JhtfYzhbV9ac2zunjMOtRGHguzhK
welzl755SUWpq0by5HNvoYSy8bJkuCIH0mzn2CE1psUa8BHdtG4RfbO+x0gUHkor0G497j9bL0EJ
aY7y6aUp+vZAKGS7hHz2kRXdNb/SNJsopoXyZa6N+bqfWJ3Cqr093E33Sk+K/GFOimlb5xQkpr5x
dB4FHfAK0h/uVaakhgg2GThF1XvD8QQu3XOVD6VUg3qQDi9NP1Y3Tjs3t3Fk8qol4Rh4m9ScxK85
spKHvJzhG4VRvCXgYr/XOptll3TqQc8r86Hw6hitANvVXvtgato9sijt53aSSA5nGQnq/+uSbEwS
kUHU6AcJR+2Yzh5lkH1JOz28Ii/MFbqA7v7gBRyBdo2O1NZlZX0yxFQ/WTISH2wNxuQ/stb/K03W
/wfI4f9/gqx/vbc3/0043jipPP+btP/fEMLjv/8HQeg5uM+QaSYLSLFbt46oxOHnUWPexnWPtelh
SoO4wd9y8f/nXwhC0/kP3XENCxVWF3CoPBo8Nf+IzP8NO8SiF5YKaZGjcfL/BkL4uwCrJmiCRswj
QvE9chCdXoNcpTEcmkgvfBFF1a2eNbzDZHpOWP53QOC/m8At4X0TYVdTrrac8SC6mDQOb3OE5ML8
DOJwrQMLmCGCoFHcGelwaEXRPpldLr8kVqbdQoobz+jKrzQhj9rt79CVnNOAyGwoczV8xvsUxuvk
T6mNwraVzP3n08jJlVGSCwH4qWmaeWozGonKFtFpMnDjNrT06lwv1ho42gy860WlCtfRbXM6DOhP
UgTvUdSIIyg5/wT9PxZlf4B+rn1/IeHribgHhzo6+1ZSj9vM8zSBGrRH3JH+W9v4D5//3Q3hv1eR
XEBcE0dLp2EEHKmaIgtvwNhLg+etar72ah7RFDMGQBStAcJqe7rFtWk/dvTdgHn5nLodanH7XPVG
8iAyHfYDVTPaNaEhquvTzayNGxvG+2YaW2dpkV/cR1MFIAXxJMgE0SzKfwSyV+dlbeAWEU4qSK8S
b7L3Hbn5O9tDCv25RUFg+jC5bTHCpZ05QfOprp4v69Ai3ql9Vr1zbLDPPGe8KSOuaAjld1G8P93A
cUX926ji30thEfJuPA86pBW5d5HTT14DTlUgDhQLSJsqs3bJ7lqNzMaX0839jVj+Q3vWIv4rJ29S
2Uxy3/FKq5EWJAuag9DtJy/ToCnaY7KbrGHkSjk5RxKb7iJ4rIH/yj+c/gkrPbYWm0MWTnmfyUHu
B1eQb1Dlr6ifrmsdSUYoqXenG1lZiNZigygJVh7gULF5tjufQ5gze1CP2ZlNdK0Li+0hg4ZuI4Ep
wSzE8U+9bJBXbSwHhJq0j++NYro63Y3V6VrsFKU2yKqOJADaEFpWMNqfuGw6PKGP6rkeXMEu7Ljn
212/Efnwmrb97nTLawN4/Pu7DUPBZYIqVMt9W2rzvFcGukI7GP/Ami5rYLFViDE03AnE0h7GEwD5
NEWCdTvC2A4ubGCxV4hk0oqSDJRfIKpmP7Yl7+kXR7P08MyeurIZWYu9oXH1DriUJICcALZwHKGV
rPUR0GuEucCCDxghRAl058sGbLFTeGUK94kHFSVshNuvBgV4AEROXvb+6QZWzghzsTUgOhW4Q6U5
ftt2yM0U+GLoyGEYGRjWuB3Ond1rzSzivy57RJDH3PUrQW00VVP0UIPyeUTILHq4rCeL6EfF3gVt
LT1faGO8JzvI08wbXA6LVLrpeNmELHX+IzesUtepXF9l1nSt5bP+4IWGyi67g/xtM/AuAssgnnRG
yPY7p4ZBpiej9cWey+rMwbM2DYsA73qndFzdtv2/S9SIj6DF6E2INsdGV104Qubvm0iHZsCE5Jfr
Ww3vxD3oE+iYjT6Ryr1sohcxnnqarL3xOAU1MkGUrDqAZLFbde1NqmVFfeFYLSLdEZPZGNqICuWU
z3eCiuA9MEDzbupldtmV0FxEd+7x2E26kOCzQBPuZGgP1ZNqlJbemjX0jptWizznCT8u0KCnB+84
03+4CohFvDsTQ6brEgEwxTT5wMmMFsxqBk3wdAMrx6RYRDqcwtoGoOv4ILBNkmiCytCu8ig9w+gU
IETJ+oDqON3Yym4sFjE/hUmo5wNrDaojVjV612nDh0yIvt9hTRMb96nsHf2Da7TG+OV0k8eB+tMA
Lq8BYxg4KPJAGfVEZFBVsebmr0Ygo73XZlXaTyl5DFKRIovaD6SMKvF5sjxTPp1ufm3+jpH9boOY
4B4BItYCP3dwRYqsTKA+7VRnjs+1q4dYbBCQBsa4FrXnA2dUJayCoG/3bpiACQxBDIVvlCmH/GDN
biHvR3IBxZ3g6Z98dlNBwu+yPi52ELdIZFUOGFRVCOObW3v2fiKxNNRnNqi1FbrYPzIFE3IaE8e3
zHjw0fFHEtrNimfNLWd/zIPuzLtlbaoWGwhoQdtNktDyQ31OviYuSjUonYVntqe1ry/2jtoMCxSg
HPLu2aAn1KPcfIYMoKhYnZ6FldgyFjtFE9eTFKNy/XYaAnFtOa0Qn+rKtKZDEXeIxgu858K/KuQY
xZmZWTmejMXeYQ5FxjpStm+7AZjQGXfKCtRFWP/sAQFWZ5bXWiuLTWNGIaymXubsozBL93abR7ui
AsASGQDITo/dyuQYi00C7JBOBR3x8KaDvCdiGzxyhQnXZV9f7AF44UbayAHhJyIGX0B2dBdMpbhs
YRmLLYBXVOka0L980aDZokfGW4EiyIUDY/6+fYEALKwxC7FJcrT5CUcwYe6wRLHOXc/XBn4R21GC
boQJaNzXgty71pALACzbWBcOzSKiqQzIqk35ehsI1FFyTrNJh114elrXNt+///5ub3cLMbu9w7wa
abMzh+5gavje5OFny0tfRhd9q9QGwj9uRe5cn25zJciPPl3vj5NE15Q+BA2TXQH7pQqxCTvwh5mF
I06Aog2UvexMUythtzSIRJw5mmdDG/xBkyjcYWdwZbVpVfjINthnhnBl+vVFaJsUX4skDQYf0o96
9toy2RtWmZ55YRy3oT8c/UcG/fvBags2vwHwj29YIE4IwK8axjtDZUGRsYLPTUnZzIM7dNnUHMfx
3Wow2jwL3Dnp/EZCWoJtK3fhjOtP1eWo8yiImWN2pmNrw7YIeU78AMCH2fp1mQTGFlwi0prRmEa7
011Zm/pF1MsACKI2k39yyV7ctLZtHZFhQE+LtDhzWq11YRH4SwGBwMB85EMFHOHnZV1YhH6KaGUd
9mLcj2GHKNc0oziHdgd06AvTz0uXXPiwKf69QY9AFxqnZgP5sfa8c0atf770YHz3+2oyq8QSAZyu
fVVoX8IRYkffeA9Vk9y0FVrwpwfpz5OAUvbvjaBJrTSg9v/qgiUg6CGicK4La19fBrd0A8hkRr/3
Bo+K7vHrzeUDtAjuVAdGmjV8vZ5hgclqegwr+75zYT3YNuDry0ZoEdSRJd1SB4q/Hy2B3nnh7gNg
jhcO/3Hg3u0Y6ZhnQFH5uItKAUaAeAeHgx3dnP7pfz4qhLcI4rEl45VNKT9d4JfnqZexhQXeWPNV
X1lvFJXTM2O01tAilPOowpHK1Ls9lQokDvX7JK0f5Zh8R2vnYMf5mWzxynErvEVIN6gOALUdgPPH
2PEF4wc39dCAqLd2qh1CpcNqtZ7yWOL0Yl3YtcWlHW17ZSLp2e6Bs3B/QPQygVnWoBGKWP0LZL+L
bojCXUR73XhjwiW9AxaJloid4JDRKeGc6cWft3NML39fZ46ZaEADgGeVlmZfhZqNzNncOA/shdmZ
xbYS6+4i1sfOEgXY6Q5ytMKPS8NqI8NXN3Kc3UWr2V2Eu6hHL++qsPclMHYYzxJaY44qAuvZAIvm
SQwH3dw/3dhabxZRjwSnUOWYdz6I1uwGOJyBgH8y7U9/fW06FmHfKYgvCId2fuuZiKeMtyNK6ZvC
1c4M1dr3l4HfTEk+TVrrx5F2z677xcSMDHbk0+mfv3IyuYtw9+I4d4zCaX1KnzmygEddzzJ67l24
LymUi9OtrHViEeyxSKHCap62t0DfQIXdBfGzmeQXTsEirvl6CSKar9fYW1Qw5U0tu62M6sz9bOXH
O4twZt9V7oyU3N4RSIda91KiCVlNZ2Jt7euLcC7SBk8CLFB8Fcu7WoHQJk/30Nrj20VD7yxiGbjI
UDU8X/ZCxRDMg5d4Mt6EzG9Pf34luJxFJFcI9xl9gBEXp9/OHr1db01nDtS1I8I5Dtm7E9WNh1Dj
Yjb5VjDrvjlSoE+xUIFfhLlNWCbIkAcKuTrVlncjJlUYnKr8zIpdiYu/5anetd2HsotSvuxnXMpB
rmbQNgZPQO/EJLxys+7Mu2ytnUV4d+jB6hmsXh/ExkOapwjLC/paCbh5tffr9CStNbII8sCNawdi
a+cPPRhzQ80PeV6hpS6qxwzY2OlG1lbCIsa9wrbw3Mlb3zWSn9D64hu2eefx9MfXomQR4gItIYzY
YvbwfrgHH/1gzv1t1Y3PF33+iK16v9JA53oALtPO1xXWF6Is98FQfs1q97Kfby+C3ELbZsBEqPNd
bXhM4ZdDobwxhHVmD1mZX3sR4+WAQSVsgZYLh/YEhBV7MnfkfY8nRKPD4T09SMev/c8HuLCPrb8L
CcNAbX3WBNssY9/mFoqM5SvUhF1Y1/edqM/cDFemeilGp0U89BRqrH7acY0O5j1iwFdBHu1P92Jl
mWI9/lsvrAqz1ZHS0r6c+wP637eWPDMLaz98EcoV5Ckb5bLON432usIPDKoJ74Dusp12CbWLs3ZE
14EfLsoXJBCgy/28bEQWgZt5iapmsO57o3S/Qey5Tz3ncNmnF2Hb1X06ToPd+oi9Gx8BqAkEuMxm
d/rrKwtyCaxzAUrCqfBa3wge0sjyAb7dugJNDV1/EkBWL2tlEbuhaEOtsnRtz378NCPXq+n2t7qZ
iw1SE+CZs8sWplwEMaseI0Kdm5ich2pLjbXeQiYbzuzOxtpgLaLXbcDnWhLR2PHK9cfr6LNlYTqz
gRuNDvsDrhUwzHfZk3oNyt25/OZKRCxBd1EY1VYdTa0f1eEdvq9fZQjXpNSC76enZu37i1hG7Cuc
piJo9kZUHWIqSzsc2J7jyJ3OzP1aA4uQVl2nU9SmATeTj25VfAcsgwSOd9mxIMXve5FnoVIMF6QB
+20+jiL9nonsrnHkmc+vbHVyEdhwhxyYT0bre4Np3dulbICgjvaZ6Fs5dOQitiPsFDPePdrenLt2
k3cdFJVyi+jcqxGbzWUTsMTOjV5nDanHBuIIfYi3OjqgGF27as52VV025257K/O8BMhVQ24F1CRb
P7Sqb9rQv0EVQYYte7ponS6hcT00UWWbDFWBa9AuOx7JWsZN3+zm9sxsrPVgEd4KnRdqLiPvOBF9
ULPzNYmHu6BwX0/3YGUpWcdm3539Se7olhOZjT/V5p1KtHgfWwjFnP742m8/Nvru412owKd3PU9c
Oe0sXV2jh4uy93wG/bj225dBLLViCs288YWQYiuU+dUbYS9e9tsXITxFkCOgQjS+NfW3ESqC5VA+
YJNwJoRXgmwJeBMUl0H84/SeDsFz5No30Gk+lvz8bR0gT3O6D2uNLCK5lEMBHYxGai9GxMOrDq4b
frHL/IeGT/TpNo4Ehj/dHpdQtw6n2jQyBuXbRunnDZBrCXtkY+XyB3RKuOKBh4dchEiPnm4HiAS7
WK9eLK3FojPQzz1SVpaauTjMhyNlCg9YpisSD00rnzXL+dh45qfTvVz7/OIMbwezQaKrbPxAOxo8
yrsRsWLUuc9cjVfO8CX8DdOn1E4yS/lDG5ONGCFSBs1TiBYXMhrxXSPVmd1kJWSWQLh4toJGjfCv
vKjaYltwn7sX3pLNRbAPmhJoRjjKj/Ieeyzl2MldjR7DZkiQbDtz21mbh0XIy7QYi7SUDNTUwt1s
d1lkvWlV+vH0NK8NzyLoR+DHmU3ugR2lbw75pLdb0MHm7vTX13784tgORSS5ywjlZ5bxNiTJM+wb
ZLWqM2t07ccvoj3C2yhV+tFCR8Q4SZE8Q7I3pHCfnvn9K9vJEuQGTTd04QIqfx61pzgXH7O6ehyL
0h+Lbn/REC1hblksazICNNEEPWza8K5Em6eNz5UzV2ZgCWzL3CnIMdVQPmpHf+m9y53fFe2TgVDO
mTNprYXj2L078oTTI3Aes0C7YWpwTcOKtsZQGKbFmZfXWgPHv79rIEdOtB2biC5YIbo0tngIIv0h
Ut6Py2bguLrefb9VVtdZHjNw5KD2E4LqUeG7gbhwDS0C2BvCo5lOqPwijT+B8X+uFU4hGMNWyPKd
7sHaMl0EMdAKpXPnVr5OBVamGc92TH3c/MOA/e3pJtYmYRHJZHTbwB60Gg8T9w0q94cJwAXGJp8v
+/wikoMRJWAcoTlSGauNhwv9JpSouKCQetk+ukShtWZSY+Pr1X7qja9oJzwpkT51mvd6ugPHxfKH
jNIScabrPA4LqWMB7mYIPCMnQ6SNZf5y+vMLf4P/YvpgrPv7Ik0SD4JdMvHz6+p1dvJH5dZ3sdZ8
N2sUN/TSfoXI3SEQZcoNqjf48HotBqd1cmH/FlHeo/AQ5K5Z+7On8AprrHvcis8BsdcG77jo3kVg
pxVuKUcczEM5RzhSonNeVj9dr0/P5LPWGjj+/V0D1gQvHqxC7U9V01ZHNW9UyoPAqs+VztYaWAT5
lHadC+u58qmo6OEuHZ2q23SeM6jLQvzvdfGuBwbaMBaOB6j6BcMPMpcfRrtttrWR3OtKr65Or7KV
IDcWQe44qNPrvV75Zqpe5dEaQ7cbRPV415/pxloLizhHfdqYGrMgsTXPxc9+HqcbfFPTb+k0Fufw
LyttLKFoY6xsNYwMFUI46Obaalel4nnMjDNFtJW5XuLPMlGir+V0lQ+PtDpMjd5cDVkZnTnt1r6+
CPTe7M3pqJDHRMv5TS+D8ABdGS2001O89vlFHOPDWkkxMcVYidXNldO5uC7LoMTa83QDK2eRvohl
atJpWVR95btOkfgNKU2l3NeyKL7J0LrwXqkfe/cuGpwUNUq7VSwjq32Jw+YJ19Y3lGD9031YG6RF
NIcBmi8Zrsu+U3hfixI9nghpoDMDtPZx8ftvRzvBcbUur+BqaOqrhhANXtF5f+HyWYRw1SKigRFN
6Qc6iiWkZnB3su39ZeOyiF41ITtbZXzcxZ92EyKsmRZnoYPHAtX/PEGNJbAMKXlAsaiH+Ekyxdpr
6MxGnaPeowLzGQ0TU90if2fr2y5w3OmxcQKnusaN1q62htVJ97rDxMVIt5YXDDhWhJU57IZhStS3
0UUyEx1fw+CgRAMG9/ghCNVNOEJLxOoVKeRHs0mpvHqmsPuvaAGl8YsXlLJFZLhx3F1c2/p0NYye
Ee9taTbFl9GxrOARy1Mt+a6HNs6kWeHgvlClbZ3f26QIDBwREweNeRPlrP1QqXHaoS3jIYE+5gJl
zAmJ6CujMKfuQBp2Rsfb63OkTp3K1q+HIki86xJDpeAZH5XIuNXrQA9IMuBUXVw0ncYSZZePVscv
NzERpqy+KQdkz9ypvOi+ZXiLfQwc68T1MKv8zE6+9mPx4Bkh6l/xRRdGw1vsYz0lpDET/HbZBewy
2LWUno8+ze70Sv/zGcKs/B6kKJ9jFo4Yrw8ActwEmoeo15j8QIHizCGy1sBiB1N6iDAMdUhSKwk4
ErYwc9C+2on6eFkHFltYAu+8LxydaNJ1nDFJ/V9BwowPJbrCF201Bqobv23CkR3rXSHsxnco81zP
iHfw+lPW8+kOHNfJn7aDxUaGSw/SjFXPXjOqZAtcOrnlyjvv61GJazxw6w+doZ9JRq1NxmJfq4u4
hYrlMVhw5TcyrT+pojaO0j5nOrPSwBJGp8cKMRT0OH3V1kBukPgrrwWQ7C/kR87KTqw14v4+H0YR
G7NmsmbRUJfjPsKz5WfVReMPR6NLZwLjuD7/MC1LPF2b10OgRS3TYmW/QKzfSHREz2wZf746GEso
HdbMqq8np+SlXNofiyrvPqezVmKPMQ1fptIsf120tNzjAL67PfSyRv6xo7qa1d6MknAYI+IN+lB8
qNPZrBFO13BDG4mXb6cbXBu049/fNThURWboY8h1xS2/dmU3+HEcX3biI43z+8crZwiSOeRQNqdW
bb3OsDn3B/2iq5CxBNUNOhIIMibjVRz92HGcTm/btNE/XTYwiyBvEpTKgrJkFy865yYqTP0rj9zp
TFivDfsirJ0R2fu84SqKUHV23RVuQj29PQf8XFmtSyydMLPOi48HnJu7N1h+3HOJ+2rG06euxYHz
ovFxliGtjLEbeRz72lSYP1H/nX/OeZe3ZwJuZYCWgDop0AVGc41Xq+302nXqFcZWD4ZBnsF5rMDe
jCWkDgp6ENgY0/ogttr0EYuAyd3iUiKQ+W9K7WPY5Pea6/T4S7ScJzeuPanpJtKkLC9bA0vgnXJM
7o4Jt8oBE1t3i344OcQ8Kqrs6rIpWsS2rZszjxE2rcBUSf4hHRuXJMmIUfXusgYW8T3rnYIALwrf
NI2Ya8iQDBYpHqv3ziyylXPDEb9vIHYz56oQNNCE8eemTQ/R3L3ho/nXZb9/EeNZm0+t1yHij+4S
fnuh+Wtu5bnfvraCFyEe1ujbNSlWQD1Cv5lIb4RoztzQVuJ7CaTDN1EPB3SB/HkAToyEhV9E4glL
uDstFK8Xjc0STNdGmQoNyIu+J10TqYl+QJJFFWfCe2Vil1i6wYl5djO3fjyV84dQR6B7br3ko+VG
4szqX2viOHjvTrYmsYrSKgwMuvLw3unn28AWiDueqy2sTO8SQBeOVDhtVTI+iWYdzCCKD1mF9/Hp
0V/78cdW3/34IbVjt0/N3LdKXFoma8a3K7H6Q+R0xWXSWYa9iF7LG5FcKHRsBWWRAIVyD4EhXupp
vnAFLYJXVUUYBh7+ixhrDR/c1tN3nEPi8bIRWsTu0Qm0HwxO/8SMoG570pLzdYQO57TDr750fp1u
Zm2aF1GMTFXg2mbIJm1rGsrGhYene6rpXnnZTC/hdbkWo9fuxbkvsu45K41d1+rPuH/vT//+vxOk
f7gVLyXrEKVpXV3RAZnhNaV5B6PoH2sr3+tRucXZ46qU1n9ydm7NcfJKF/5FVCEkTrec5mB7fErs
JDeqOLFBIMRJAsGv/5b3d/Pu2e/YVb5LpZJhBlCr1b16PTcr5W8uYH+Y4v7kuhde4HOdnaojkMmg
pcynjZI9bXRZzKDYPqrKV19b4P7ZApdCwQvem+ROGN7DzlnIXd9SfwfMV/TFh/P+6/6xDGEt37qg
tMjdvMk/3SCvPAdq35VvnxT/L92ls2UO8J5azYovjqQfDDnM//e/RAgv2E3GIEV8/ApcusjZOoch
FVhuepS7bQxffAmEQVU99vX6SSZ1YYWcy+sYrO0rH4O8GEfvwBAZB1p9C43+TMlw4bB9Lq8T3qQU
cA54BBRgK2b6AQhb/aNeaJfLxgkSDo7kJ2/U+5vzb2vlbLF3Xm3sNuKnkJHc1MIVcD8fMShJ4EcG
e6XPDpMX7ti53C4OtnD1J6T8ZNFkzYSB9jWJAm+YPhl3uPDEz4V20bzABLiu8DuqYM1IQ9kt0HYj
7HVJ/7Wnfi62A5IQnYZlcLKSlLY71nBOPnle7382sUHf4/i/PAt2trphpe7ZAMTYnYMphxZTvPDb
hxcMvFsxqEL8uahs300Z+u9us6tHHmGarY6q7pn4mDnswdxN25A5D2FpI7S6VigDdR5WsSN/9J1H
lmLpl2pIjV/bP7QF/XTua31cYc2POUmzJPEWV6AZuK1g27eKYEDsfuTVtt4CcWPKU91XzpbR1qmm
G9pRgJSpx7v5k8T00gN8//t/xB1/Cwbv3UwgLznaaHPcAB0e1O1+YW79/KWowM5CTwU43LwBHbLT
tf80cTfD+3ffOOsXX8GzoIPD7No6YOXt6AaHeOmxw7DpH/Hw2eHpQlhgZ8kFTJDacptsg3KFkh7m
h9YRbvUrtBjZ1gIpfwyJqUEViZ36a2oJcq4SJEPsB2z2G9SknSBnzX+83NsiCNBU1xiR+mRPuBCE
2FkQqlDaI3SkzW7oSwGHVpBU0RY79koVwTJ91rS98IadCwWJWwrTjKbZBdKIR2jW2S2GB+1vWxPn
kyLspUucVQhcHoel1w9NPlnaBNkqrY7eJtZveg/GKfc+iUQX7hd9f0P+sVaglSjNHMBzqBTojhTG
t2BU1BgYEO0WeWk0f9rAulQzOFcGlgDUtnyUzc5t33j0AzLpXG/0ra9pZsf+0JAohwboBCLXJ7fw
QuPpXCHo2B4UaeADdpty9mCWZnBASlztptugE0vaHDy2woIV9KWYcK4afIcqRUCPxaAmDKE+xMCV
F10UQ4oQlLN0P3nBL70XZ6HBx2cHAt44me0MYJudYOlgOnUnkWFnH/+QCzssPYsO8LAbhFjRQgtD
XxeBIGUqHPezg9OlTz87eswCBVMK3uAuWGlUgP4g0lqWb1/76mfLH8RqImUoeUZmcXQ5TVgXfHLj
L3zvc8ngu0/shOkdnm0bw8gUMnIy7D7+1hee6blUcIV/o5jg7Zs1AnjnSu/j4W6sv7YbngsFoaN0
Q7wyPANpDSwkYeoCFPqHUtbF1779e2j5RwjhfginXurEmTWweI5UPyXUcf1cOtXrx1e4FDq89xv3
j0vA93gExscBE0qNr54YfmA+8QQjC9B8acGd4NbO1ZxgiucVLPX044teiIznRndlEJbODD/3Hdh7
spg7bo8EjIlkArM4RSMm+lqU8s4WtLNatJDaUcBflYLtzW44KNoLXXKfUszo99d470CmM1/zJyXe
2eq2tTuYiXZxhnqUsxTqfXIFDp/R9rXo4Z2t7wpS3UEyFaMRHlyXs1+s/vDz40dyaQmere61shZc
OCR2Ur8TyYxCKJf+w8cffmG3ONcRzpiQ2Lqy4xmA0U98CVNn/hFNv1rUKqjyHsDMSAUoQB9f7MIv
OVcVbvAIm2bdC1SvSxcgqNW8Ac4Yf6a7uxBQzkWFMeTeLGx84HRYtwHxRaqhcDryZma+OV/8CWfL
3gSKq3CgMWbOt8Q296T7TOd1QRMJnsR/L3cWbAT2eGW1I6tD56u2AeTyN1BxEIlAPzEeq9WHqteB
gTwMljdQiu8XPXZDHmIwV/+utmVkO40Effxar+Hc8M46A4Enj34/ro26PDSzakVRhxLw26+9Dmcx
QAmhg4hUYWbizfGPUaNWW8C7HlPqH1/gQsJ/rjIcdWNAm+5NbjrYkDZ8vhO8PTV8fPXdpTDDZyOc
F4LmudAQKSPwnrTFdfoaOFY08pu6VMlknH3Lwk+E6ZcuchYG+hBcKK5xkdksTeK05OQB+Ldu5Dkm
05+Pb9iFa5xrDVll4IljMAxQe1uh1HY3lfOPMPBfUUx5+fgSF2LAudwQiL3IdSnX+exVLQDNDnyE
LHOLr336WWJfRmvjMgdk3A4DuknXjOVJhlQ/ffzpFwLMudEdQ6mNkmDQuXYnBaw7hyYN3MC0ithn
Y1CXbs9ZEBDjQjr0pnXO4XrwvRcjfNQCUIc/ybnez1H/UiE5VxpufrUM2sywtx7xgpoJTADXB+85
2que7VUZPVfhZ8ODl37K2fLG+DcFNM+fchGTtvBdpVLUdz9zhbywtl3vv6MlXYAElY2e8qErc5/4
J0YhtY6n4c0QzKvV69+Pn/ml65xt7GYZYNMXrlPOiXwQQXnXhtWV7IdbNq2P7wNBn2wsl65ztrz9
xgQO0HtTvhByO6KFjDbUgwRiLAkVz1bxmTjo35+Ke65LdLa+HbikcPfCLFMWY54vRZD/zOnu31eI
e67B2zB6wsU8TnnYey9CsntYXbyB+/lJ1njpy7/fvH9kxFVbtV3XMyDM4ioEdpNBu7/xLv/4Uf97
9HPPRXiSNNBcdjieddyYKl9HAMWyyrSiLdbAk2PBxh4s0Y8v9u+Jl3suyeMz5YzU+ClyGXPR+cBr
sxvUDH9g1y+ijr9FM7iPgCJ+7XLvd/Qfd66veKh1gMuBs31cB30dU/dKra++/yuCTC9tqmgfQVr3
8dUu3cmzpd/UCDQRcEp51Nsx0fWMDWsEVzLS3t3U8k9a2pdetrMQEMP7Qbe+P+ZzY+airSLQlJ1Q
XpcreMgf/5B/X5XuuRfe2tIg2EY8IYLaQIKBhT8bAzuvrG6XYH4hQ/eZR+GlC50tf0Ds2Nah8pXH
MUCLjdMfgbGrMTVU3oZavqlh/uRAf+HRnGv3VLiGGmzHPhcNeH4988uk3oD/GwHmTUbrfrKWLqzU
cy88zpgcSR3gMnqoUlk2IGO3tUk/fiz/yUH/dx9zz3V7hqwbN2OJSgo0xmGD7udKi6bslhQ2zddA
zr7fQ/vsM3vAePMpFgy4eGnGhAx+oX3rfu39ONf4cYpLGajI82rQbwGNBEwF+8dyIDcgEMKX5GtT
/u65xg8tDDQK1jgumOMn8ez86aT69vG9/PeUADj2/44MDfEIbyhopUNg2pQNi0rixed7PrXmat5K
8wQFubdrWl4VH1/x0rtxFh2IhPZxg5dgsXEr/XQiRHdXAZEq+iQwXLrAWWDop8jg7NLHRVRFOQjs
iXS/lmACE/vfdwuGgoNePXz07Hk74BqzOJyyr92WsxAARI/gVTjgtrxbgEUlRpXawXzNnNI91/fB
jgdDJWvHMovpAV8114Dh3rlB+MmKvHDLz6V9rg/hGG1blsGvo7C+d8uUuP/4vvynPPAvi/1/dH1w
0apGqhjs6KNXTy7+XxAEzNFwHj900/yDLvVP04+nYNzWnQUnez8o3Tw0ME/KTVu5iV27LiHSzKmk
7J7GgZfUcfOZi+WFiHquClQ9GWppuhCtFlX/kINEn3AjGxTLZDgyGIw8fnwfLl3nfRv8xxYOEmrP
ooUHRds70x5jvqt69QwmefZluy3VjUYm9Fkxwvt/B+R/u+vvT/oflwtXj6sZDOG8muyibApYovT6
vPMxaAVAsfQJ3tJqwChfWo1eHLKENtuKU4XbM+5Bm6gHsE062QdVW/SkrBu44g58IvtJimD4RekC
qSYO/bVuknUsl3HBjImg5CquQA07zRNfSHCw8IEYoBP0l15+Zxg26r51RI02mT0wrOBf5MIdFo6V
QCKnM9GD7Yt160lYZuswLwAHsrjDwYOLzklsGNVH2lCdQh/Qf/dBzkyk3MafAEuzN0AjMPEdboMT
XsEnvQXLG0ffLYmVJd0R9mTVsQd++GZVscZo6iosDoFt3DrTTvmciV9LRHrnqFTNSpOE3SiOkGQF
u0UxuTNuNd5604ruYiOgxd/AWwc6pKXwDe7CtS1Q7QXZubZLWfjOxhLBxEFW8fajwmDAsyJjGtmy
kIE6dNHovy+xmKZSLNZmnNM2DWo3SiLjpjJgOfVicYAR1ryL1OQVkKlmTe//7cf1usLEUEpCe0OX
ofA7jCDwedmts9wNXjxk7jySVERhOrk1WpSrfKgCDyD6v950VXfLkHR2ShksrEHiu4I/L9gURTxU
u2mQR7s+wOkmVUC9W3vVdthx4QteNYkw8M5cOuxcBgbqzS+2yV3juVNqJpNM00uJPaeF/yhkprdT
Y1+s82ci9V9ANV6o84IhsJtt8E5AI4NfrNJ1cQstca9gJGagUep/zfNfnDAD+7B4j+M6HuGvlIyj
OAgPd6wfk2D9PsV9Vm3TdTQ/LWV1wj2/wRDJwbftixvPPqKDxWu8igRk+TtMswzJu4w+1RBwWNmJ
B+h+4fjFg25vYwwmW2eeTkRrlkaUd6fKK/kOgmwqUZ+NYVSI4sbmYnW4GGoua6SlqEqOeo1x56c+
W7chPuHeusmCbQ8/Av3armN/AA4+TMo+1uDWJ+PiH9tRXvOVpWFNT3MlC3eNbjw+/xzn8ntdza80
8CWcy/sMI4QNBnQXTOk61bO3lt+Mnu78De/cMNAkQtcsV7J66Tb/N1HOM4vZy7TFNzIUabcuV8a1
WeV43xcawIK7XVPXrdw8HKofERx0MCOdNZ4+SdHgxWjnP85STwkAeDkTQ8bNYxuVSCCLsocR1Oxj
2H2le1dMT01MHqmgGevHMFm7/oFu8BOO7Y3vPZMgLIDUyG3tXysvRGeJxd/nRd7ErnwoQYZZa3st
wyj3+xmwkyEDPhwdiAMN4sIh5CSrtofR+XSa4EdUTWNWVi6A4fUeDhe5MNF+IXYH+5KrslLJUJOr
odS3mBwqs050uanKA3iWqWjET6y3ZJP8tizXZ+5OGXCG6UZ+Nlt4F2JQzgnCBAK7dMWGjzhYQQOn
8Oc6jk8CXnNuNCdE3bKu2+sNtMqmzyHsvDOTU5igP5V4p0SvcrCX8gW8EDLFdTYaeVuKcW/kaxj8
8WjzhLmpnRIRpnWQNjb+0eNTGozs2RMVjrgV6N+HPgZsO/IObg/oUIlzFdgUOw++vRlGF6896hYN
sE4JmNIijcZFXk+LX4H7Hb2spC6iubujBiOI/Uxf4JyLqlv04vX9aXtHmtj5WBJ1vcaiGMGJSFpX
Le8h4xvI43dq2fYl9x5bi73Ug7IeYy0IAnI74LCC186Ly5y54R22JZjFLD5NOur3RWBcvg8rgF3j
AEMc/dTmMR1f4qh+FBVLRUnx69RfV29X9ezlnVvadJzab6v0jvBCeYwc8Q50/zWq8Z6EasSL4077
cgt0mSptN54b46lvpkanKoEIJ7zTXsQea2vjKAkXZR4VEWsG7C7ek2aUqRYYL1/5X38dx1TBqCRI
8W9N9zi3q3PHiIHPtRg6qE9rhyACtO6EufoqasKdYLR6Zi3wL6nnxx0gE5UMhyTwcRef4gVs2gTj
DPB9FzULW8zi98B3R1Sbb2ye1VMbl3DHJQzBN9tgxIYAUfVtHkyukGnEqNVXi1jXOw5TXZqvHEqk
o98F8neEdvqPKER9rhtHemJMOzee7VjKF4lkax5sqYrJmhE2vyRG4uNvpNm1jq9/Uwc68nBl4ie8
hb0yhdS7+9Gpyrz7BbC0mjd1zRcRpWvbqgMY8IvMPCtddaByMH7WcnijHoJ6nePrHgT05jVw/Mk8
kLplj7aMoWDxpCNponun/z3Zyv7m3FNPUaNdxJOeHSw6rjewAlxt3iM/eF1lP5NsmPr4BtNwP5o2
dq50CGhjrqfBx1qcndhkcooweQoVFz0y0vkF1wbPvpY6RtQ33pPwovrnxqsO60tia33U09QddEjE
47j57p+yhHUFCF2VpddzGw9vZTtRNwfCy/zEDJl9FW09Znwpm2yTih5GJ2CnRljvL/Vm1uM50m5f
Enc9CTzFXw0ETzCc0+NpBvf1D3cXze42JePdhC3srmXB8AC3D/W4tsOwZyYesVhZEKlUdwGqg9yO
7p53NjpsVUmSmbXRs8BHYTmHIzIMNm3fJyg26mPkBeFhqAeRgWP0ayRsUnljqQgeungUP9+ReF7i
oqL6RzueKSYTT95BT+Bv3Bp4FNtMztiyh5V1WIAsVtjCViZvA9tNuQPq3H21+MuPNiL2O5vc8Fun
SXtE78AvhFLLrteVKOCY7u1jP1xPiKzz72B2xqkYzVJnjdbRnpX4TusK5ds7Cj2N48i591eMo6xB
DSlwiLuIQOM4a4oNcf4+WqLqrKtXf0YTKYzp9VbNrZ8K3ck3uw3tnV9PK7zs5+pKLUv4I6RlmzpV
RVIINGkK5L3CVQZsdTgrVhHorg2Fz9ZrUKGrg8AYKZCMdsswjONJRIzYdFMjYvRqJe0f6nWwToq5
u+HF2DlyaYIsM/oxxjF7loK71c0AuHSJwWSw+F4UHK1FBmglCdPILcl8aKzw/NwqpEI8sRtAMHuL
me413zDf5STbbPs7H8rhKSE2tNOaBj48xgrY2qNPWzVuWSZhXy38TeJFXZzElZscSjhWhmY2+dr2
KGYeJFu0GfPeg49LKxfIt+IKAeJOwKysTZugwW4XR22qhJraMQWY0JnmdOidyiSM+Z6H1FjRB1HX
3i9Jy0cf/kKpLgeH42g68EdwyOY58SkPEPuWsP1mrVcqpIpRWQ6HkkPbuwWVj1SHO4Lkob9qJ3WR
jMsrqujYZwZR8EGNJRfXS934aWw3Oxbtavs1BRLadX4jNTLrjduWsbeLIz/06hTTSYpdR+ESm1dj
QLl8XBoHoxsLmXR8VN5CRgZREsyXt3T22lhcCWma8L5jgCx3Sd9pM10vs7feIMZEa+GJmsh8Ea0T
Hwez+E4GGih1H5ahWuCBhpv9s0fRMUI26c0u0HiafgfooZ7TsqEL+gKyrX+X9v3Qt4TgQuxYO6gu
EXDb2hJXeerZbZCDZLbiYIG30m5+NjGklq2LlB/CTiXiUwy3uzVTvPe3m3oEH+1urpk1OVsBMc8j
wB0t7rktbd600Rpm1ULHZq843IGztVPiFQMspt73LamHZzybFa4z4H+alIrKNSnHgp9Td1hgwVa6
EzIxAm0lFLgAhTbojs4BLzAoHE4php47esU8Hcm9wsiKyYDT29gJLM7wRU4Kwadf66rLVR84bTL3
GL8vlmWe/aMzLSiS+W6nWQbfy6jeT2NnhswfKhskwiO4hx6rtl8OvNNkUtut4rm/efqtXCiJQULy
A/ln6yrxjIXld9kAT+7baKL1BtncMqkUZjStl8wYH1MHo03optESyz4FkzGsCkyJd+sNZnmmKMV/
ddgf3TDVpxj3wBm9Z+P8HdxShG4Og6OXrWf2TUd0ex4FkTo1cQ0LPzyYSO0B5VrDNFxrB94Njbed
MCxSFhrDtlPWz1EYFXXVyyrb3o0RErwbxOzi0jFB1rUNd68opov9BLNu+DclICDi4MC3acxt3K9D
ZmwEKBA+cWkKCnwMRJQTFh45lsNY07++r3EE8tGU/cVbseD80FDnbx0MdN31QTs7eyZA19wDb2Hv
uQiaPpPSE827z7/nJmHrIbyVQc3bzAvEwG7J0vAT6WbnCJXY9ieWBGYRC4arZ1hGxCkEikgEYaUf
LccyWphXDJpwP4EDK/2BeFG2BfcCCedjGc2nbtDh7xVpkUoqPMwqs4SzVxVauZ1K0Q9mH7LA+zYC
7BHlgjBg1RYr9XzCFrTxRMVdYLOVmC5IHaQZfF9NbQk5HDGhl67lHL5sYxP591hZQ4iR/HhqkghP
0dtX1EGiVWKoer6uvTokVzNt8MZayZq+2EaCxYnOI4tPVHO3K9RcDjYrueN1OaEQeBZOv7pRVg34
bBw1Ooiu6w0hHS5sfICp89x4PEHzJF5PlXXHKcWoGdvydQr0ht20ldMD/OLnLW02dy4h6nS9tqAl
5SQLIQULk9BxtmfRTDHPsJdqzAKwiDy9v5V3GGmCS3vttD05ovIW/O7muPeQ8c5MJ5NwudkjxEH2
XFVx3adx1PQQgzOPeAlmloIm2bhP+K5Zxz7chVMMfcGy4MYlfr2al0m2k870AtPQTE8KjhoTbSHi
DySSrmNTV5ObMWw/JguDatTXWLpUH0uD8UVIKd13mOHcmm8h5heCtOIadDWUXfhdpyu3Oqp3m9Yk
5NBcppNi09s2Gh6g4hH2N9HICbJPO+GVlUFlYW8botWVuiFb4RVfqvjFUL2qhOGw1x4aXqow37De
ZcpqEd6B4qqfVvs+Vu5Io54Xp8ezZ/G2M9ICYzWQxQ9RaCldVIlgsR4clECWhEMy2FqINREpv6E2
KAUkcs0G0QItg03chI5ypmRlE0gtOCrr0KqEbP17HFgCLrYmqbl8j9KLman/BNTpiIILGO9N81C7
ZiIAfvfve6dxBu2awsez0b9dR3u1TfTChuZqsVNZycSCFx7v4TeCMrCFj0d58rExy4e4NEtwsyD/
nu4nieB5mPW2xDvTwgk7GxaPr9cUvOE7mOCW07eu7zl6Mit6/hSGNMjy/lSCtcHVNneRe0KFauSF
Yo43HIfSMBnhUC/1UieLpRH7M4lSyFtCYTFwsNCzjjfdEmiBAX2AcCHji9dkWMaYHAiNJ33rT4Oj
fnvCRvI6kHRCEUxVraz+9ss4dtcGghOJwYK13J64Q2p9L5vWr06Yeq3pAb5Fgbwxowcwet4YVwYY
g3Eof90AdrI4/Y6zeZlBbBfIQSPC6mNV67Xf9+g+emWCWYfZzaceHjPJjDfDe1RIQo7Ua+lwQH99
9m7cXoC3no7EaZDiYdJiyYY2hIcakDjLKwoYLbZdkGN1n7QYsafYvIUn/zRe2y33rI+A6i0jIcmj
j06O++ZidMI7+A5DtUCPWI4vZQQxeJ2ETdeIlxkKdwcZFB0au6TTELLxQJzZ3V5gm13pA+8r7d2q
bZnIDuBrexd2Wh0mNGTma5wRguoXnbuAP7ujT/Wza1eIvxF/HYObvtByQ+mt33o43SZVQLbRTQal
nPY2CvVm/zpAllLIeYjCvGnGYyV8mYZLaYIrwZW3vjRj2JdHTSPMtqAWvKg4KfGsmkJJUUavvjac
fMNZm9tiRq4937nEiZxv7uRF/Di0sh5vYuE3WxbOlavuJWwccIiEGhKwn2QKMK0S3dQbttIlgaOs
3LJucTfrp9EUY7NDcHfcg+aT20r0cd0o6JIIadyMuguojzh0UFRQ2b70l0DtLbTZLAuqymky5UY9
f5FBv6AiQq3bDqe+GiovTkAhsT10poFGWIMgqydXPhFsviXKhS391ldR/M32HrzaItJU+ptDuwiv
Xeg6kHKKoKrhi+zTDfVVhP/tqpdd51gUAf1RoutYNjX+gc+m8Qb9aHyXd+1sU94MQHD335CZemWf
sBox9AibvlpD3KHeI0E5omwapKCjBjQfXe71KVAppnmuG0hL2mtl+LjGKMngxXvqsdDo01iPK0Xt
z8XuTdNQ0s59hgHZKmlW6tBHSAyDWWJ4x3V71D+deWznXWOxGn767rjMhRc2kqRI5SZ7dLpS10iH
SnMdI19edEKJaudjJJdIdGkbtGg/LxDx6YxGhJi9M62bf4VOdeh/d2ncGzcxkpP5Aa7KtW7TZYKx
zTVzhndYZjv1wfrcLEi1l7TlskZDm64NqsdIDxlELRr9stvBCzi9qWgZL3fEq9caOid/qiR0QhRO
cVMyq74pixjZT7jDeFqpkaLISdeF3ypRK+xVRKDSEXWt8jvUv5txuZ57G5cJUmoqcrcmg4sfpnWc
Y1DO4E18L2IAqBBMfe7bWPd7yaSDSiwddIkkqYcNSPVeQZ0nnO8Sr+yEdy+WrZ+uZh247AjbCrOh
UKAGZBGqidtMc1/QI6SMdMxRVhj/8q2l0REpauueAOuadNFsna2xj8Pt+Mj7rRqy0oMa8pFMXklf
1tZ3ohRpmOPte9ELdt07wjrgkqzeevBiv0GRRJA6vh2ooajJacf4OaW0zMhA6B5+aLopNiwDWOOj
C44mdUv6al8Kfx5S33OrAEN8UyNuOtfXT5Bq4FzJa1Q8sraahqBY0dnmeVsuHVZ7a3CuhFiLLYlT
B+12z4FzJzno6xGaG6hgDLlZOY2/YajVyEO4uZX4qzeGekPDMM2bcCxR/dPFUIpXdLXP9UMT4hDw
PSQk2B4rsvmkKGccnA9A12E6CoMcPUgpitEWmT3TEOi7NkDVFQ4YDnb5MXZTOs2rfkLRaTMnTMRR
klXKFbwImJyv28ja6UDhmTXtBaYw21sUusbbTqxlk0vrk7iYSrjGFdjgnCljMzxeAJLfIjedJqTC
VbJ0Ml6ycIzc+a8yfdDk6B1DYYLMoNM4wkX++IZCVFMXSGK0TTAiR9UV1wh++0qFC7npaidyn2zn
xOFT4zfxgXUGBVUU1co8DEsIYOxKS3ZdYhvhaTMqEWa17XwM19lxq1EfAJVujzaSoxIYHrXqNIoA
PZy5cwLE69HYbG4RM56DBXblT9GC4PgD1pk4vCZdGFVw6MDpqcn6lWJas4ol+yEF9vicw0nswcCf
BPlGLOflHur0pntyQ+E/4dCCM4itNIqdMafSOy1DW/I3UIQs/x7F5fx7FLDkyI0tl3Zn0JF6V86j
D3OlbRiggD0HUXnNDdLsq8aPoglpAu/Udxu0qHMwry2978FSrj1L4mblzE+koI753VRr1O0F6RuO
AXa3WvYM5f83Q1eKmEe2ZuIJhv7tiGYLtK1jAg2OvDVxNd4Y/N8lWSRdofYARv5uUQGK/BJudA/l
2KIpM3NzUKsOT9B0mXuPmIXee4uH3oHnzxFqocHoN0dM1W4Dyi4hfZ3iattFq4mvW8gVfgU4LBf+
bNeCVSjawTEU9WOvivtExxN6DASeZoMPjT+Ll+kaLQa4tKxjcxNhtqsI8HeZDrYo66cVg82LBGF0
o9C+qXqku6WlMaqUxN53UCL8NIyG0Cg4Cv8RSqNTJWMJ6rBpvym+Yh4DU7GvrLTV0evRnOr59pPb
dc4BwVJLEvQxf6UmEr+EDZrCCQeNA8myFU4lvOugQpkl2bDz3jRRTDW6SK1PCxgrzVcOc+lBKQ/2
XevAgCv8P87Oq7ly5EzTf2WirxcauITZGM0FcLyhJ8vcIMqwEj7hgcSv3+eUtLtShbpbMREKKtgs
Hh4DZOb3WiyysQzD5Asfp/E5T8IqAaWhM3quyaVe7BVpTdpY3Q+R1jRii3WsX81xqO5V2S170/cY
qVLlVsvOsLspZ2OQjR3LQMHNuZJKXQTSrt6GvjBPqLvF0bSn7GBnTrNPvbbEHCmqj027zrtsDttt
nvEwUY4vOAMddp0c2mtZj4augiIGQjbJDJXFXdWXiL9slR/yegRqIfOv3c7KaTcuJxcZWePKpNFU
jANj1xv3oinMq4nz4AL8aW21fQPJhtV6docq27KtBOfKtiwAr9wJv+eVx+AqWm3uLKtKdrTAeM/+
mmX3ReMRQGnb/qZylsKP3GFeT51vLdusLMMtVYc1yZ1SOPFQ114ema1D4q8aUDBSZ6ULEhRCx6Wn
o8/3WlV42Sauna+9HLAiZsBxIWNaFBKvuFXSBhRMluCJIVl8THOZhRuWhLKMQ8+1HoSRBkFkTY3/
LTOIlYOknpjqdFmWUVcsQcQ8UdMTFU7ppkBm9DyEnTnB7Nnqi+EY+gp/kHwO80Uc8zVoHiri9cZt
S9zipmiHddPluj8snmFeqXerf9hQFrtG8TkvzcyuGXBwZuwUznQE47fRXs1AEfC7DuH4UTPKFUiq
IfedHKNyvGPzpoSTKCt5yK3Bf3FL0z47Vdbj1C6ljn1rCqxboSk4ZF0IhLAllkY8k2LeTLQ7XbrU
9z/rQDfXJIdvS4vKP9mGtlSUcEi/JOgCt5qou5NcyVcm6xS2tiStLi5UJq+T7VufgOTTOu6UL78H
pcxjxIN6MzB1nI3A6h8CJpaPqasIxjdIh3Cw72ROqTdebt1sUaB9blQR8n8pKK6cIl33HF1ch/B8
w/TT19xQzl2TBUUbdak3XRLf18e0rSe4Bbb8x8SxjGfTmf1+FyQKjpWA/xY6p5yHA9jbDWy1FUeZ
XnXXnnPYYaiK+W7yHPU45yIDDYZOtWxib+Ymu7oDsvyRvWAvrEUgTszWs7GuqJxAeW3BVZiXGSdg
5eRA+KW1ywORT1FHy0pc6aY690E37qZ++Sh7FMcmYAzTQhMcPYzdD+sqv0g9LYjRUpK/81bsjRlX
fTEHU4xsYdiOEH97M3THuGF/veRTCT+8Gm8Df2ZbMKmYdE19XTl0f1CIjOIMCzFOxKTaWWKlIReP
S9QFvXcg7xIS3CgpfTZTrfZt6Xe7Evvs3TjNFaBKn5wssTg/lqQ27jDV3s66nTd/1fNgnsY6NyH6
A3MbFmu678bJvuW5jA86yKc7zw9tMJ3KDcrIVHm98YRpRUyezqb3K3VZfOW9tRlMOJ6e7gD8HR6I
H+0evHpdjqERZsxqa8VhKByeVUqZbycnGKM1S/W774TjLkTZHuugnuOa6TT2RzozhBPiV++kcTCm
tokQMVlssWYKCKbVD0uNz4Gmg2QUltqloPUvstRB1EoQ3YiFMIFdB021O/lks9HuTBvaPVr91Mru
APBa+lnMXKXXmhgt8cDW3TU70k8/9szEUm8I0kuHvdtVGS96WnOswVExpq50tpykhH1cgO68j8LM
9bqXnqnHO7NwF+PjUhpa7Ybcm1oLUjZZ5JPyhyW5OvQuMd9jx5XTcWK9H8oNnKA2ae5VQFCbtUaK
CXAqXX+uIpziNbHRvpDF96DhePmZ6NhJbzsR9Kx8qa35iIIMjUMGNrHv/BEAg0M7taQXBpklu/Ie
VPZ27anTdRFvJKzBUdf7g3UOFhICX10HJOmkF2PhhN9OtcgOuq3T/NEzXJn/oO0eB6Pp1R09XQPM
VPmNqansncjSnZq4wjOST6ehba0xSiURMa+IMkpvnyA8WY82Bn7/nJJSkbP5971TXBM/CfKX1dRu
8+6no6ze3XBSZRZZIXfZj9qdnIpT/Ez3yy6cOs/eLMNqOnRf2HSczK1uVI7QYCrKgxeEojvUed4U
hBwCReaxyljUVUyXd78eJiaZ6jFdk3nZq9CcawQEdpqcO5k26SfSeDv324zwtTEAp0uVPNV9hmIs
qusycBnB0tk3bsN24X+rYAGW8cBRSg+Ikkwyvu9Nd4FDA2k2F3XoKQ9oQPHKZPxs2MtQXLlWi/aw
Uiug0bw3kJECdDX8HjYOCbpVbXM9VzQ+yNgRojbfWqOv4P+0pUeDOAW1FF/AsFo2AzqRyMFvfTLd
D7bbtsPRYiNvXsOlo834VJouA2dfjk195BOgBmZj5cbiKPxMSrXfib7rq9OScMjMIoNZqf3glHXl
X4SyjPWNzFGru9pqGcotFwYfa4yulKs/CPmm3iiX0WuTk00wnzxzyd1X1VmsTFEhRWm9m+HaZa/c
iWp6xnZ2a4GXiSe6k02YBzIFjwIwUOlAh/4nDdlVvappzIqNGJjCHuVae20W26vHXGIw2jSHwg/n
chsanq4fkoYi8AdOOWYFRhC2NgIPZwrslcNYMJZwjjRx3E8F9OTVX5qyJVsvGJuhvw2utAY5pTnK
N3tN6n5bJ2ZRs8xPhv3gQtMoP4L5dPwz0Ty62c0OWfa7VFFVyyrdFN54bT2hRBlx2l0NjidlUmTH
vB88/W2aQHc5pfv9Yr0YvVTjIXVnH0kzrJu37pY6lclBu7WfAwgYJD2/EtUY1shUhFucVOosE8zw
OMyvYWCWVRMboWfK+lj1M2fGrNDhcEoyx3ciZxVEjqTMH80jJE0DJNoGVeLA9QkoihZ4schre9vj
LevFXTmaczhf+QAR6e36lLRydyf8rFw+GJUmuCRKrcFR4w5IagLFUKtnFZ/TtC9zdLeT5A7NdSLl
PafrftboUhyPk46TSq+Cg+0Ls8lZqVfJHSvAWRg8kVSoBo1M2uRkWwFAjcF9GYZA60dkdw2Uwerk
ftdv5BSOpo6g3IMx386+OwYvpKFUFdhE547FW2MgfHoAUenax7zLk+Ad6DicnkWROeI1tbhNXho9
FtZTYDLmc1enhJp9JeE9WRY0nVUP0EXAxhI4G1N4Q3Cem2mRlyItAu9iuWvWPprNSP5mqZZ03pZl
X7aQ86aZmHFRN2N/1lmg86tvo1J5TEQzLx/02KQ5LHDvQnSPVQCv3A+kG1TC9KeXtcRcFt8E3+KS
pu5qfg+sm9/lAGBf+ND8ie6QdpQGurDAHptD62TC3dkU+85fw352cwiqMHHPbVJMSD8apxfzdESw
IkOWYs8USTTQHGUBoEJNd3HX9DdVTMkYDIy3oj87Ib9wx6umtKuW9zVWleLSi24M3toOCCZyl0qr
bTsOw7wl47Sut3WhzQuqCPMpL1OkMmGHTmyTWcbyuTIG5EnLDAa/rWfmpsRY5bMD707BmK5gjMPs
yZCsOOCwtj3D49QWIyFaw/p8Q0qOLvepJnN2dIv9zHXeRuOAAfIEHuaUZ20HgDfD1DoKYDWxh42n
Z8SIi90YwOKlFIKNAojsobPJ5rkLAf/Dh6YCpZhit6dwQt4zRvlddSGZ0tNUjzWmXs2YgjLPeLVn
uXxtSq4zGJEBXd6dAduAomadSrVBTjUnkeFnTFX27Tot44markug0pUpo2S8p6g4NxGieFQ3xGbI
a2TAqL3vUxlK8xHA0013JfqvD2FJkMe9hIRWTLlhM2/QcNRoAzvNgZGuKduGhUxshCCRwm3csGCK
zGIZK5fZ/xyKtFhfIe9AgHuNiczV4Ty9SMtpPtO8qR5CGfKcmG38+S5f/To4OPgAsztUqH4RTzVP
Z7867Ov7IvdbcSk8Xk/EoNx7T2ltGTpKqrU3Dy77DCxZ1jPVyHKePzaGm5TXok2sD13JyBnLvDfa
KLeT0b63GK/KS9ulbv2gTMfP96RedAgyKhQLd0mYOgmKrEw13wsaTYCTF4LBDqrNCtzbbcskBOPc
lHt/kMJ7MBbEqLFo/Rl9EwyTajZK0PQSD5WoiKbhGM8iXAjv2W188xNEf5UD0jReEpVzMZJiZ2Ab
isZaWtmmE23CnOGt+tkNVKvi1XfWIk7A/rxIc5WaRx0m4kPuuwTGpa4B8GngJDB2gsWc3NfWmj7W
fg/ulDZIjvzI63VaFFFf5cLej2pR83NBTqiMmD8Jy3fZPY1ditHefxR1kBp7jqncr9mSJ9N2zZzs
67ouS7MF207MSBDOYB7qcmjWbyxbeRJ7Lq942w0pWAGhv5a9lQWl3tdE9fx3Q7fVJ7a9vtgmgvum
NCsEEsiUTZSTcJJIG9N+XGMTRibcsm0s/oZCjvGHl7SDe+VTKxg/8jz97pYWHSBIDWUb554o7Hju
Jl3HLG8JsEgF9hczZnf5SYdi9H8sc2ufRy/12VfqDN4E6bb2HoOJ1XDTurOdbgJImeksFm+Rm14B
Om2VztyzS4MUBGuhVnbHtr+dvB3TU6hj7KIN4rJeq5knDI5/9K3SWyKfqap/YeOx803aeaV733So
keKSsxGsd8UvmMhmeudl7Zmn4squZnkQyjC/BqXqP7EXONbOLZF2xoSMj8XWGWRzHhd0whs1GEsZ
Q+CE98joKiOarTV/HxtfVVGRNjp8WFE+fqc+kOHH93rif+NBKES2ZhXQZJSGPm0FaupNxHTgPuaT
UxFxADwrWiS6VmdS7lvOJMZdRtvTJk4Glr+tuybT7dQ+WO4my8L+MztOnu/AkV3kdZ5hf08XCh9R
kM69l+/HAUA+JiAsLM8d7TCEJc1YITZSjoa9reZ57Wjf0N2ZdJ5JHS1p6K9d7XIM0LplImMQX9N7
1vhSnpSVsrXNll35G7QK+cjxCpqe68Wvl3sDxWAQV0aBWo5+4ukaMjh51aZL8279nPqF+0h6evru
yQW4LWpxAFaxheFr+DLCmAa3XEoxRguNbfhLxwndGhVCsnuZitD0TgnwO6TZWhlxl/f+hB4mcLxn
vKMQkcrRaU0ZZBuszfLJWNiXIiNUSa8j6WV9clmavm3elhZ/acCZ2QnnrVWBKS+MrnC/sN4DgHce
CTZjiHs34ThcR2jPR3ydszmqNtzWi+uln3oxanxbylJW1hLjxvIMwiKRvSVURfqTYW06Jy0mvflf
hOqHENh+sEdRX8ZsESvaWdtHxSLp/m6H9qV2qBkSehwfB22Y2yrNIK57Q2xp2UGPz1EHVZLRPMy6
+WwuwbCDnhmfzMILz6C706c5scOHcjatIjLXCSynMIutbDxr17a2PiAHqh/XkpTdqUcrb/qWGeVG
KOI80EC7A2QHijXjMiJTefS6QcRGj2QmyyvIe9WMDi0ezQ3FVe4BSKp5w8XePE9TNW1SOfrnlpON
E5VoJ8B7gUDKeZlBxLPuDZHVSAvR3NNH6FUHZ2qSV3eVcheYVo162NXRxOwSDZ0A81Buelp9DhuW
bNRbaYbtB2kUS9S60mpg2ZRG1euAliqniMvJMuIlAF3zRerFfVJ0SKiX64oJJ2IwXjcJsN+DS7HH
S4umk8zILPkTw+/PMKB/5UL5xSvmcaquVN2X22EnD1j8DuHOfjO3the7W3vPCTxyI9yZ+2IzxcnZ
PgcHPH5b91sTs96Qyv0n9qbfsZr6vzjKROlMC7RHuU3kRzPgckzPE1K9Pzb2/J6b0f/FVKao/giT
zPd3Fqve1kNTSn+oypBx0nwcpfBuH5CzWsfAavELp6xZTY0ReSbPUkU+iuPDUKDqIv73z5/TzXX2
r974X9xolEhQr66xBYZzZ/e7cgjc9EGxXQOt2gxUEZjzKg7kxhM2PA3SH2NUC2kYw/Oq8U/emd+x
PP0aWi2XdVgyo/N3ir2x3GSpt1z9BD03pyP3gHjUC45//Bn8zgf8a3R11/a6dx3H263gdv4zGZt5
tbEqlAiHIlMwpH/8Z37HJufd7L//YKqCR2/DarbFDs7ARgxk1dsW8vJ/+CJub+M/PHrTiaknrlLs
Jr9ClGAx7csq8ps/ayD4vTfpFwfa0Mq2amRCuBGwQ4Rd5piE+R1ptH8WJvd7b88vnrPBsgbUjJ7Y
BW67xRCKfBqP9Z9cTL/34L8sJckCfSqY5HcSLUAUdBPLXwoq+z/7ZH9ZIeyicZDm8t7Ya+VF/gAC
2q/q+Y8f/Hfc4d4vC4TXWdVMFgCXTQow+72vs9vJy9Pks0IMAJM0Iw5yYKlBNHd//Cd/79365f4P
xNKOs1/hlrYWnCujds+jPzpPf/zo1u1N/xfLy68R1n6uHW/S0t2NedL6295sQxVTkiWK715Vc+xJ
2kAO6Bub3r6Hm1vzT1a/msnGs3NHnlM3b+SL67ZdtoFwnA35t4/xP78t/1u+q4e/PYX+v/+L77+p
RneZhLD952//+0VV/O+/br/z//7NL/9k/67uvlTv/a//6J9+h8f9+9/dfBm+/NM323rIBv04vnf6
6b0fy+Hn4/MMb//y3/3hf7z/fJQX3bz/9bcv36us3gBKdNm34be//+j4/a+/2ehLfn44//Bc/t2/
8IfP7d/78054y1z7z398fX//xdsb+Nffoiz90v3j8/3bL7x/6Ye//hYEf3HokoWdCz0R8Eq4Aeb3
nz9x/uI4pm97nu0Ih5wX1rxaMWXxgv2/INMIwiCwgtALQXF++49ejT9/5P6F3wAxBuwRDqew8Lf/
+8T+6dL4/5fKf9Rj9YD1Z+h5YOH/813iu/ydwLEsyxXCDXnMX+7+Ft1GX4eVs0dJGKzzvAsqYI6b
KhtdBoXqrRovBGehWQsMXIRZz0yPfEMD99ez/2AnkOsmrODkac7bmYNNqObwQjooRkumszuPmnng
i5ka1t7RJ9V53bHl+J7PGqtli83NrqYthKB1LV+zw+QM/qFhvUb8nd5aslI0fXZ5LksXha05HtWs
76G/ZqAYvd7pARmFl783phKvTWV/t5cK7i1Yn0xvfS8Dyzujy/TPusm2gDPLkbKYQx2mfFmQvwmZ
HQwMaT1Suii7CeaRPW+Qixf3YdIcPEST3lCYd6MxYIZbKwrqZMqhv/0AZiOuTeVHq5kTG4pTKAz2
vCt6b/6MD0nOddg1hwpkBU+bcxldXX9oE/k4rXdWOpoPRL2pXZZ01haxBT6YooyTztC7wlvKSNIu
d5jM/Bpqne39ObMPphRUCIb72kQ/ClEy4UGd23OIbqtcsksA4cI0ZWZHb7QZ1ZvsZvgb8v2ao81f
0rbd2nMtoGpouCtaFAqlFTCpwUZtFuIEI9Km0kvjNwMSIo3p3Bnl2c7M93nwMDsHSx+5RdFcaMEp
IyfwyS7xM3dv4NXCISfFvupxVIYyf2jGcdrQh0DrrVfviyF1LiIJd6pKTNAjExbbtb9VWehvvcE9
ICI0DjMeFRRf1l5rQGT8BRwgHac9NSb4XecidR0c3A3Ex2dx2Wm9bYrmY5Fl487RxvOi8navLIlv
pMRZq8PCYsp18wPwdogtGmVOv+jizlDld1uBvQu58kX0PzT65kub006a9DsUD+0FwhQVjq+my7xU
cZqH6yEzbb0vgbNwnti7AWz1kJj4vNLe2VQw1kyya3gTh6XHQa0q8nz3q1csPAcZ3tw3asZufOOk
Tcj0BGVP2rlrrFdXbLwE6SgQqo9zIag2owe773XJvYd4g/1RcB+pdbnMqcWuv1DbZ/rtGSmtFZnh
7G5bdHmRls54Sm1Tb7GBXADLi101kxQvbd+PV4MmoaKu6o3F7Lhr8wwZTdNbR29NEWYu6x0iuuAg
kvJmeAdzT5JrLR2Xezs3o7oqMagSbtHWDnP1mGIsVO4FWdlXqeG0p9Sfdw1R3VerPFdsUxwcALmK
JFkOc20yLdLw0A94yaza675rUB6s59GwpPoHmPyBk3H/xdW9BNk1x7Mvs/YOccv3mrF3nya6elrc
+UMdfM2QCvqGF15tNJXXxOpEJIKRZGX4btAOS0YVIpL9pL23tQRJ8zKoiqCovhBFIe7UUPURTrBz
4KCJy4YMG5cvjo2jnjzvtIDnbBDR9xdMEdtuQuMjhX1pOiRbgcweF52z7nHtLu4mrBr4ED1t0M1S
tdJNe99oKbM08JBMdX+htm6MGp0evOzUDmmzq8iSiQHdjZgW2WnX+911cVrEkbk/nur+paGF7snM
yJTsEEdtvVVuKz8P0QGYzXbVLJMCWfM+b/MYF2q2H/usPtk4PyMMbMlzKnp0MJlH0Grpdof2A6Ct
vpB7+2JOZCrCCz/WEIYPKPqaaJzy4ugE1TVTpnVCqTafiZe8F4AV6JJLcUjV8gWhxviC3LSsl1Ni
q5ECzGYCyXFfRrSX22ldvShFWbOx68qJfEuxavXhN6GFPpaqrPgMeAvSoiEG8mZdUY+2EexFWL31
ShQvg/iO6pQWgMXvTg5M1Y6094/FKOQOmf3XKfT8rUjMdpOy8m+VhRUZH2cPa6U9tALdulkQ+/QR
ip6NA30QmtOLYXPtNFZfbxxaPT6vjvmmFpIKHLCbs2vir887KzzXvvUtJ26Wi6atzsFkbqZxEkjH
vJW8w+QLZFLzQOF5LAdL4h0bXkfp6UPYW0BDyFP2HVqJ7URxBaESctNZ3TedVi95dy/XxAL5AJiy
adktQ3Fg2v1sWMV8AMiMNUKdS9bdjalOT5mBWhUhHLuN16gt1rgrutHigMP32gYkQbRrsx56/5wZ
iDiClohJGpUOQMU4FBCnxkHuY2V2gTfdWXaxz2699UqSDmTrhXc/v4z2bbANQPZCE+ujL9sSp62N
9067A+5nnSOnmM17PabJ0U+0wbiYVyinK7Zf1Hdsc+apU6LbN/aq+KymJIbU0Zt1GbpYjVCNjTQP
dhJ8aKHKz+T9faoQ5G3rYO/OpOCXrllFslX7FWnsXn4oRsO7ojqiUEwWmCskJwWQp9hDUYDNLS8Y
wFH+dELHHSzblrJXrO04IFn+160wMWGmvC27Ll/ebAQwUT35UFDBnCNm5y01H7RTNAffcaHUiVGI
jGWKitqwzo2PKwxWVpDMaxxuxMTLMl1T5F+QdDGjgYFlbtVRsOThXXJrOBz0kdYbd9OXgfNx9aa3
BGsqKtnkbDRhxC1kXuEYzGtSPszERB2LG5mVjcNjjdT1+vOLnJfHjpS0KJ+m9KSJzlCLMIiPcIs4
M8MDBGtwP8fINJJD3jVZFjtpK6PBVgVyxql5cJZg5A7ojoXRfyrn9lPdG2PEHTdff36pnJEMCQ9J
XRliFLK25s2x6azTXdFVPrtWdk4D86NdDR3IdvM029VT5xY2igpzI0gfwetfPJvZLtDGGW9nimzO
27uD7e3E2JU7VMZHoMEi6kJ1Si29xJnIPuoPYXhqrDffN0ldc+fnxoRVRThfRkojP9FZDlzXfA4S
4GL5vLLTVfD3YGwyPQjPVKyBztuil3mb8Qxns/s8Tlhc2A1oFEBi4/i2EfnmfPTwUYWtsR2M8lCm
C6JBT3GhOq+O7l5D5zZcu/ifpsJ/ntJlZzJQ4fhYN6OSH1qz3y6dx9sJIN/V4hls8tXIdnNRPEK+
a/HB7trsDop/S5Dz8pVt3Ivm3q2eXQPUVOaOOKdtD7WmiRaeR+cBB1sQsQr2uwJ5JcIv1zhhxkOy
53vlazc20z5tV/REVbmzEZZD5obZnSpYKcl65BUV3tekZcXIhnGDpP+JBBc0nFUGNG5trCQccGk2
Ii4x7zVmfUc13s4e6gjJ2SntrQD4WqL4T7AzDHX56NshJKx90X7+damzHymWxq1SAnGIhPruRvuY
J1lsmCQDFDmJD6FbXyEHvuTwa8h2zqGo3lbfvdq9R80MBaUZNw6ibcS3cA+EWlUS62cZxuyr685X
2cRVUQ0bt5iOiAZvLkSylVlO7xwkCggR+Njz5WyYvPKcszTeJvJX8NefTHMe4tKv9cmw5NVr1vGC
aHa8OOrmSbHDV7t7l4tdHllKzkFf6kszxQBYy2NqN/qxcQDMyQ+2tyUFLOjdZPc0mah4/Vy8d133
Kp9GtEGXajaRMt6+tGH5ucynB6NwirvOSwsOLbCCrpisxyyFi2tm5PmhZ4ijtj916Wp/S4McfaDV
Jvf2vDFYxXH1quzKrqvOuVfEuQ1HGskmyC+F5azMBwEdTD2Kh3ap1cHBEfLYIWo8N/n0yr263JuN
newNm2RKaxBdJP0Z26hlGHFY8nFA4qwPOSqOQ+lhC/z5bU0x2QNismY3BU5zYkGpYNZOJpq1NuE9
kKwP8VLIV8tzKxwPctqALmDsCz9nyLPjijjlmIwlVrWOegGImJ3TIX8zUIHPaXFdqptA3zW3mVnH
1ZC/zDV95Fbnw9pxCSJMkuRELuMOxVl3rdZ0NwdckJ69NnvHFk/5ID4T6lJwexOSM5Uf1dpLVlq4
tfoOJeexSstyU1bEOHgKa5XpL8upoIFYVUSGJExikTdbw9bEusDivuAfxN2+TIqjMH8/6QWzDJkr
ErVdDwFJMQ08IRJpFCb4vktdqbOFCtQcm/scXmZrZ910nu3TKrnJ03F8EKwMmCGSKwc5mN+1LjZO
Nd9zZvk6YmE4M3E5UU/+CUUw7Q4L5UM3q2oTAORs+0JYWPX1IciTT7PkdLLghR17wKkx5USjEdtE
SbpI6qd1sU05cmY2oRjCEN/xu43Xsujlxre8fZhaDzZnaQ6Eyw+MPx+A/z+ihdkil9Fv2oL2FPNF
dPXnqTUgnO0cO0TmIeN2WLQ0qfi7nDrOnXMzVRMj75xxQ8WeV18n+Lt9V323BZ3pw5XDntigfvww
dQm0an9fMmDv/LV8ambnknJsjdJSvy6oHqFt3BsYWaM1Ctf7idEnWhGU4Y3nemmnjy1qxtZgBkBS
sud1qc2U4lJ31+BbJtKJTSxpIzOv50Nlsr8WznTh4nbILXlDFpbs2CtEIavTJJcfXdaIXetIhOJY
sfJiuKB6oFfKxjrF1kRzjT/gXPExLTYNy54xfB0UsnTgsyeXmdvqhunQGWaE67e/MF+hzGTR8m0R
DzRQT7ULV1BQWiqNd+F6HBdWCMLFVQlBQzK70vsFHW02A0FFod74i1CHZI4trs/Ixma1Z1u+AGJP
cT4nHwFZ2NE9fhT6HzCJcYP68ozuFl98+tVJ5DHXVn3IhDzj1hdEt7DziK44zYm4tL6v3hg15zhc
ya4xx1QcEnvydu5UUEyZIvtzhhfbQWUO8Y8Rn3eQx+0/1XntRBLd6e22fcmkZR18PDeXIVy3jkI5
M3ujwqyEhCZbhpO2/XtumwtI4SP0YsIggzFnqA38/Fioo8pn/zClax7zjl3TwE6U1ZdWrs7GA/SO
tXewMLySKD0pghJRB0jX+RgOu9QKu9MQBJ9yXc8ndPsGZsjAZS/XQ5xId9lOPTBmlp4zou8fEDlv
8lFkm9bh9BE6DWH1U9vyHqthV9MIuakQAUVpVqANrEgdTuXkgr7mL9K8y0YymchRuHkyCQiEPgRs
sU5NptEzjTb9U27/KWtK1Km2gfdYHjKeJhHYE8rqwC26J1O0+W6t1/t2Yb+eUAkxXbgHn1PeGdFd
c57KChM47BP/n+Zz9slly/WCrZTS3eZYRzatR16LfPWn4RT2lcem/dwIGxNwywal/Sp7KZIbLwpn
mFAYtc/qtYQoNvS2z6NkDOST9VWJjZjd5tBNttwj8y52g2RRn6rlR9la7w6xLXEKpBG79DGdZvmt
LdLxmAfml9TEHeYBVIiBGoS6VeZhaPPIJh8sKold21nLzXPYuxufKLmH2gr+D3nntWQpknbZJ6IM
cMDhFjgqjggtMm6wjMhKtAZHPP0susv+ru6xmbF/7sbmotpKdKpzwP0Te699s+jIS0tB/GmHgpnN
nPs2csx9NBZJAOZiW5DY7tHBkM1uOuRlrg7DOP/ukWm8thh1gS7kJ5wJ+ISaGcRanT0kI19XTTBo
EFscxAkaGfwhRRukCIcOKnV+DlYnAoGEpeZ5P3gYXzgO4pCS31fT/KPTc4K6GvvG0lTHg6FCTVe8
Iygc+JYTXBgpKkD8fwtOvalnG65q971LlqdZ6tInbvtQF5eyM5EM4l7mYCVHBXktBT/fheVOIqwT
ahHT0XdQBbiJ8m6f2sNr1aFR9LL4h4oSVsfWKc6kj2gea4RdPvdb6IanZweP5q4X/aHQJ8ZHidoN
buoFk5vwsKzZfYnUAoeXZgQSv/FBZQPSmVhSAmTLw8qzlAiuSGe76Bc2zwjbDtMcfU4cJbs4q3CZ
SfdsDJ3p02jk1E/Vrof3t6dsfJO6LQ9J5jzXE2Vvp8cm7cmDUqI91h7jMA/9O8qFh9UeYB6Okns1
Vi/Fu5W8RUXEiJCeOG9jXkEmtSevX/cYVBF0o2wggHX1I+7j0BiST1lU7JlmcpiiLOHztX4B2P/E
vfSeIZD263jJkIZ67qlwQ9tA1CP4aDsdpoiTonCys2d8BhlvZTPs1vqNZu5PA6cJRT11Rhepo1Nx
L+bl9Ktr6T219uYALvARz86HxigLP+WCiEclj7lnHSDx9XckzZ3a0k0ZAoz3MR2ILyBZorLUrHM1
F+epR6VhxEgLTFxceweN8cFwvMrHboV/1EGnOw14k3QdF4WpylOJI5JJZs84jQyfigUn8BXtLNDv
7Fh+oU5QxdFLp+xpGNgtG3IojzMzOupqWEMeL/mYn1q/tiU1VykKhNmC5/ZrMhG8SDfdbwiSmnbC
3oJB0w3XOPZ3w4IOtlTb72OL1EvNNGgdbR/NDkfbZj9qBHClXmM8uqAQXX8YwvwRufjQzBFBVjnH
t41MQcT8o1abQMTs8Zck8XC/JOoEq0YPpPapd1IdNWrSAJMLIh91tWur3hfWdarz/M5ydoh7+kM5
za+ACF6jonxCBs1gAkJL6JHfHSz0XWV8KDNGfAw6LZQO7jV2weWw8iZ0o0CSh77lNhL0vau6M5bc
9iy84mFV2f2m5d4tonpNB860KUMUsMI/C0qBbdaFjXJAUdsccP8xqvMSFUqxzWwBNErvXVo1Xo+K
cxCBzQVd3I9qRlLXeT9UmtAijDUSbOWilDYuHY2j3U/yYA4oNPApWc3QPrXtYDJvirrQKcWzaUba
U8pxe57F9BFDxKS9WnaK8Skrz9c4RcLfGjPnMpOD2Jg+SfcWQQOioXM/UPyigjfNZ7vrHjvNfNTs
+h4ndU1JACnEHi9dKR601u6PXpQddd4CcAiBdPTXmebbx9h64XvENBT3YR3JMM/N1M+dZ6dm5FHk
05PyuF1TBCROPDzZVOxUQszi0klyj+jwEGXDJNMDreBpOzpNVDJcbDtQ9dP7wn8M1GT3Z67C5Io0
0SPe6qnpy+lWmthXME3eGfg9dpbkPMFNq10xdF+qgt26mnT4dLVlXwbIfzvXlKsvnChktmAe7WR8
iKL1wVIgfLO+vzXr1bWDmISdQCuW6EY/dc1Ibrxzq4ghTLEAYEGoFYtv2cvmwlzpUFptdhpFcQeS
tD243oLis2FFkGSXxAMH1td9MGnUiJP7VqRZEXZRBC3HGS5QDXwrLi3mUdzCDclaVd6ncJWaYESH
yuCZCeDYlbPPyHvaJdiiY8MOp7F6AFBQBwaFSJ8Vr2OWY3jCUTIuTgM2i5kp3KcX9kLKBx6FeVSZ
KlyRp0YiPUkcwEggeeuKDCteWgAEE3fdlJ/QJTMVRA28FJNz6plkE7zMC8k46Q7rj+MYnp/LwQJt
OdyDg1qZdLVN2OIHAzbku8wgdTlem9Hi1y2YTfHHpdaU/YCNDTu5bRzdcfpRe+tynqilPb2pHt2B
16+fdm2LtH2aVdDbVrNP0R7DUgGEolmP2poTb8xCYsZ0AVxiVH6UsiyaCupPdwPo91iiMBrVvA+5
c+x6ixKrHODhYUqc+aVhp7Lg6B2s4ZxaXh7v8Ch5tFeAcQzb3HVIBUPWDfk+N9RLZva/Uhq3i9tl
+5JsS7c3y11PFbMTHVbLBqMZCa9or5Zvydm40Dbg4TjNSc+KzSngH5Gt0KicvLGCxOQ6o/cBwFWm
2gk7p09CTH8pR0CT+VdhiAxo42oFZlPHB81dfxuIBXkxLQw0LTijzBXkHCDIui5z+dQ0tf3WaxFm
z1EPGZnUN7MXBidvRoaArXsHlm+UMUzDnjOooD1xkw0DzpOGeCBQ0kEo0Bv3HUZff5OZhx0Zi0Qg
eg/UrdcZ5AHSsoNuGO8q78BPVSWhQynuUZtATHAAVDbV/WLG31rNt6xhN8fy8E4t6SseHVSYdXKc
Mo8URYprLjsmam1QOJ4RQgtqGDexuoAKkvXtiylZdGaIm4+ppn3wWHnuvV45EwccO8Dp2F2Nt7yM
mJdTmXhdG/RNRDjYWN8YnvM05vWuN6tL4rB2SJznEam+b87p/YRjwl3ckQkwbt/FsR/H3vm0dDMc
s2k/0/fSMmPuZBXhGy2PKflqZ1SHu8VtfC1ZdH/p5Z+Tbt6xvprIp6ErYSTtpe6X22Zoy3hglGZ9
2eX6E7rco+kOn5PYfOIMnvxJdVM4TZd1UcnN8J4KXKyXwuIiHg35abnmHfbt+QfjG2SatMJwIayX
PHkoERrBbhIdEMCqPeaiS8KGreaT00SPqeLPxO7EvnX5ar8kLO5c1OSCaujYxNvHOFdqZyPHOlu0
EajREXgLMG5PWlLt84IjlVLuxCbGPcm+PgA9xDJSJfP1H3/HhHSGFDN8akMeH//1H2NTmeSDwOli
bIUvfGuMCmoHZa1oSi37Lkvr8oCnn/p1HuLHLlHJPjen9kY0ljhU8sO2B3Ue6OL26LhwYPZZdqpr
mqPe1ceneO7VUxTFRzPLdkUXv0ypHK7VulMItPeoktGYITLVj27HNswc1HtWg9/qXFpBUWT3HjLM
HWYbN1gnbJJsEvh+l5VwcjeDQzdN7H8VE0+RzDqzTyqPXiVHq+yR7VpTcu+aR1Fp5v3cZ/ElzYfr
ULfmfSn1SzMt3UXE9tcGA9qPoIXkNO1khG5c4baOPJGEJgvlakVqDQP4OMqCY96AF1bwLjAt3zGo
udZ1datqAqFsQGp2JzggVbNnulGdlLd5TSdUk0m8vmYY829AELLHPuYEZdtjqdl8BiMR7/gSGGKw
L+KrGL7YCZ60ysFnVXxmBQJke87hB9uIdA1GsX2ZmP7Kbn0HN0D6eTE+933+AScndNe84JNhGp1l
y3fbU7nbTfm6tDtbixJfpQuW9cnVT/CKD3CUolPW6Hc4c4O6gZ7ZdkOQeR2eWbR9XE/yZIxjgyU6
ng4b9VSv5S2ZuESyt3WGZmQLTEdKV4+aooVOGiU5E6ugH8626JlawZUMm/mlaYQ4GLEVB2Nm3Fxv
fM0gDxwEwJEjK1XEEQ1CM1iu60M3LjsGJDfLmaCtLUsGd2z8SKb8qc1Vf2DLdo06D/qvldYgmiaK
6kLdRT+XKYr2ZYTQYhnWKmzj1AxrT7xgJ2jOjTrpbvYcT9jQOW5BqIzYotUgikM8jXtrcV+GUj3n
NqrhWDYjKxP2mfHIS+nymWtTw9bAzPPQKkRxWaFfBNmo1Zd4taHzSIvFRHqhTo3uZylVACym35cx
S2CtCbW+/qmStnjaUGBKau8Kz/1Rrfr9XOrsrQkKDYRE2GQzDIN/ehPM6+AUz2uwRrBapPbG9p/m
rfGgI9Rd2BZgIMrqbMuWU41hmo63DdHYoaHtB1WrkEotiKxmRiTlJgl30/EBLjvM87j6Tj3cB4rp
2eKuQZ8wCk3x9DHvoeNI46IHa4msQpU7O+ekZNg9HXDwI6Y2jGzX4IXyt5Rbf1P0b20+uDWP6e6Q
JCfAJtlBn50djrn+8o//6bulIVECEnnckQJWp2y66lY8DipTd2vanyj/e+awtLeF2ADC8eeIEzQw
03ajznZXp//MRdR8xTK6Yx18a+fOJiVv/EBAAG9coSvz7Pdl5vdhiPxrwProFzT7O6wI1r5P8/E6
qR9pzBRk8JZ7lmB7Pe6anUXoBbUMlLupm5h69He9U9p30E39GrDtYckJsaFTxuRzXdTgPU8q+i0X
55AxlfY9MosPuuXZYSq/+nbYKiG931fnmubL6WfPB58BuTVh7mmm7KlAtAeOpmF17hQvfxrv+4Ey
TCRXOEvoXWMsV7lmUUXghFbZ+rRWJcD2YcPFb6CDDF1Pm6+YrlLsFyVs2QORNC04/ZGTkqlxPlMo
wLukOaxanMGDw0TIZiYws+HKrfpTt/QfI6pRJDbtt1d7jyuOZsYGw/OURGhaxvgd2hvyDSvQ+Fh3
mop+8dFmuzrXXD8DVOQ2fIOWPa7PKV54ZoOWHvCvmJ1CgOTOj8eTbrz106BRia2/ZOetkLemnALN
vvVd8Zw7kkn9WAdLUcU7BvTYVism8bN4yKriOHXyYzU/DCv9ciYMbiyfGQCwt/HNzrvJjPUBawFS
ZHuoLF1/NRtuGEvhCmkqiOFe947GEzkmk7H7JJk+nJXtRJ0mlywR6FdXDyuh9+dIO+ejvr5v0+Qt
l5/wI+nbKudTVUm/T1N9l1vanlNy3bERbRgn79ToQKJQwEzMS4Wzu1072H/TNbWSd4CGnt/hUfYL
Gy9kuvKP9hRbjFCiczxAF9WK6bNmTuPX/b0rGGOVHQKDKowcAAc92wDERGa53uw0Z4LOT9/31hWz
YYYFprvG+HH8hiEqHcJxI172LGXhLqZ3Ke55E2SYryBJp2775nivDnZF2MHxaDLMUis3t56GUxK/
FElyACtmBkKXGyxQP1Vxfy6l/V6s7hllN5Af0LP62AWRdk7b9ame3Ou2EErhVTk4DZi1SRixWvfD
dIx3PLOEPBgu9jiAImaPbEbq8WcKgLP1Do5Rh0xWwyrOgdFo7XnO2TCzCcvWZTfpw2mJuo7hVfyV
wtqvNhMdIKibBwa+cPrdqjMUVXDTMh2ZWT1vw5XNbFPN3ikbo2OXwaIExJESbpCiI2HzFlFvie/B
fCrK8joYzaWxEgpIuG4EBYnuYBQEPEtb7PJ+PiKuIVJxviRLeYKLX5GLpKgJpTjUo8Huj7mnh/bU
d4sIQdKmt0m0CN0GOKcUP8hkFD+Ay1waEXkh7AtyAWEqbFcKr7Vgwe27pv229hAPmp+ClOYAZX0S
RALML+BU35T6tdj2mXU/sNGiw+51g9ZYP/Yr/TR34skbnX0eMf/SqyjIMnVPPsfDBEFDNy2mxyxm
rEkL+6Z8NIeG4Lg4vuDe51aeHzOXzScal87nSWdRlK5+t4V6dlQNmpUEy+AeXLO+b0bseOj0PtNW
ZTeSyq3zClSN4ercXTQj+pyBtp0dKc7sXYCv87s5LHGbhQArdqNBLMsM1+cyt+54gm7+xJHPJqhz
3qraXe/EOsGp8SKQw+KrFKm5TwfrlSOivUvZWjXZuMXdkc8h7eIKyXwKuKa2reUU6y8jqw1rjmmw
Ujr/EurXgCMKvtLGHj2vBhvKcd7HJQXpgi+0c2f2DOVqhGXTVtQrYZTsZJb1gRapCjhEZRLAASar
70+z8y6I1ziKearvxKKYO8LUwQTevmIxSA+NMvJXOJufWKJhMPRI5qBeIUaQfXrUhftSx224khF2
l88Dzzw5t2g9cs0n5hjzabvk4QIZwFded7PmP+vSsJ4xF7AQdda7IWZ5ZcyOE8JgM0PXZZRrI5/M
Vv064H+4eSw34O48FTM3S5Sa7DNRsY05ab1JfY/kaTjwZZlfLvyIoNV13KR2dRmiFs1aR5agdM5Q
d1J9ozb30IuaNt3XJj24AZANeaGieRyW7qxXd1OmukvBQoLRYnqK1nhPY6wdUsCjrKq1hzFrTg52
iKM+rVBJ2OR0dmY8lB5qVMGn0izxV5MXHDGreWz7dbjKNJRjRKp6PTwbSA/hMdAcNqzcs3wuj+h8
kDmWamb40BgAnVYAekAeuCKG4o4xqz5RZFtV7+4qyXunGUZ/lylrYsamowqwvB5QIhKm6ndWlnfG
sBIjsqRfc+J+SyJUaqZerHjrZ1tXByt2A0uRnlpiSofx7l4hfhArYO7RRtAzxQhfdOM0cSGxtH7F
wXipmgsU7GnfHZbWOSuAk9hx3tSKoK0gBaB+0mx0BagE7NucMFhd2HZsEJKOmdfeqqw4xEx/Gtv3
SSDgy+VEXoaUT11eH/6hTp1TC1OWw1TVSoufxFScLKO/xgNIfgK/yrBwzT/NZrV3dSOLnWOkbC9K
lZxUrgISaIoLsX4cIk15qGdP3Nd6cXVhOwSNyT4BUAIbXA7UAzTSgsaq+73gU7jgr7zTiQoO88xG
E9TCUh6Lg2Pbjt/o3byPBK7qRR4BJVU+eE0KQvQMr3bGC2cQEjbAEfuIlXq3ezauYz4/ySzFbe6l
B5a4lN52xOTDyFjxU1jXUrgPfVXLoGEcfKol3yf7ggJm8zP6NHpIp/m1sQiP2ggaodvmLgNXaCby
f/pi/hK0/5ty+78E+/8Xov5r+t1hyv09/Keq/9+MAP8PSf8FBDbE7/9r8f1zmnMz/5v6/p8/5L/k
957pwUG2dUdY0tlE9n/J790/dMNxHd1j/mdYuoPwvar/Kb93/zCwA7u67lqm6doGP6j/S34v/9Ch
/dueblu2Y1viv6O+F9Zma/qXh2QT31u2K02gn5a0DdfF5vB325OSgkuxx35pI8kklwiVZuuh0lzW
7JsRKckzgIpCMUXuXtka5D0oEPjtEWYBcw6AHB31Kv3W8Jrdw5R8Aib1UQwJV7uRfddq/ahnfQpL
fYSCFK8h6VRPgxt/p4P2as84JXNJkKJYDY0FTF3eFEuIOp7p4cVTa7YbPbM5s+rfW1OzSQ6use4C
MxwcF002SGTDWBjxgcPxmVDx4rboNgWiGLDpya3pF/u+0GN2yTaJJGqSkKVX4IYULD2BSxK2d7ma
YQSQnX8HeD0qSQdRrnscqm55IfSjP+ATcKBfz92dQ78Ebb7Q/HE2zZfJdtrd4hkRh69j3ioDnEsq
idspRYKRtEjFqV5zEbDOo3peGKhY3ndJk3/Hxu5F9yhlSslt7842A/JK+yGN6Uoqa33SXKTBsV6j
L23t/ATqu9+Vg2Bmosz71nXtI5AJNmAoBaLa+hDaND4NUw4xuIz+zBzUJ6NEijaZ/ffiMv2zMv0h
rgQNDfiWM3xQL2gIG7mgV0AN7Y2/c6P6xoKBhEC3s1ufpBxe3HVTohE9HIk5zJVEwuPo502g6Tex
hDPsRM+TKd/0iuIsWtfqgVloHs6Muji9PI5uAkjQsFKqaQksbvpHBippqfYyY9UAq3fCmLh+C9F0
jOAzVtAGCh7sgjjLdAW4UETdcdWgC0w69VDsKPsXoHUPym5pMbAFx9Av1Xgo8Gjvkzk3dqwK0n0r
yx9apDEwqhv7o5p4kJJErLtCbYv+uMaOXjA85w/k+ahqkvue1qMN1rovwmg1+nuFu+GlKN3xmE96
6yd6+lLGUHgrrofn1oL/S2y9EzBv1Z5ilc0QQaP2JPKR0TyckAB/dMXQeph3oxqre/YRaKTj4TA3
8fxqJz2sdvhDYeqiSvEmCsO1odJk1xJwD0dPcC/KvRW5pEjFBqqhStfPQERmv6hYgia50R5Jumqf
M7huQKMJ9oM6gbCGnIPALUDfMOzN3qXLfraS6qWzO8YXhXEGnscaq3SfHNLa6qgbUEEN2b1a3D4o
DGbdSdK4r0M1gFlnNh5mnoGEBRs45uncuNRl2kIcE0/gPppH1RZVOHXtrSpb3u4GjV03RzXIAPiU
8ap+5yBJjp6Rr0dgnkNIBiEtTzTIQ5tOGp37yEi8z1+yWnwtEea1WU7r2QUc/toabfcO/7XwYZ1O
IcfjzB2n5El4cjwBW9VOcY9M0RpSsBHoAhLoaKkRuAMukGHQmNaliLEj5BwoWZcv2YqvCFYfMJFO
e2AQPCMLQZFLQxOohpWNgXjfh1WF6sHdhjQa59UioUS4LRi/ClfMkdi5OSDhpfOFES8XEMBHPdc7
lClxRe+JeNV2zOih6cdmPxesDwpruKyW4x76LVAlT4xkR0kR77XClQ8F1c1uRU8b8uZiqLBGUCdt
Jp9r2r09hxFzMNuaD15WIrAxZwHVo8v3sTvcNFKUwraJf7Qtsr4oYTS1ChTsMDPBIUsocFnjbo0c
JG+nybPzhEkfgjtuaEMyJmpHFjgj32WINgHBCj3zTokxu8wey30Ov6+MqWKI+CEO8Qf2NCZ8jADg
GRyVnnhC+8FPZ0gVolR16B8QYfVG/1i03bmT2U+nkn/KfPZC+mJMGANWUVhRp6HT6KwSwEO1UC+Q
rZObFq09qDujOZDOPf8fDMLC/nfj9f90q3n/YcDsU83phD4bxy5lYAGFBKYGOVkhq/ZP5kJEO9Sp
dWh41tC/a/dzgxZOzR06Mc/9NWtswHBsJaxt6E2d2hQHOnUrXGvtG/Fe4ztrTtyXYR5E79x7ggPI
NIbMd2kJ9qPAKSKQcjR56p30cT7ZQOBReNhoCKC+BXYlSU+Ib1PuVHsTKsq+0qPf2jrdT6X5gyhj
5yfQVgk7ZOuBCmV/TE1zLpAMX9aV1Zi5oV9V2/3SZ5Km6Onno8gZYdbefJ8TdOLDU7b2hTDEa8yG
+C5SCsj8On/PE0W/Wc7dkfgwsdMXB81ag7Kv4NXtQQ7ua1gq+3Idrcchp48TWceYuif2E+kX8SzN
eEfKc3Oc1fAbwmxIThKyeF3l57hq7pSXrjyla/7ktl7/5gA123UkkRAurX8op/nOCs+62UosIUwp
KurSTOjxhuTDYjLwtWrEtRYtMRas18QQomUvbnFXFRtpnYdJLVCNOgMG9siQbqVz93tbVMgQLCcL
ndWeTlUPIlxAFwlVrOF5m6IfFBH7GL3AykIBU94c8dIiLFIizmBbyyEgXuDTsKNsZxn6EPQOxFQQ
qz81ctsY++m8Ljqd1kyEDjAKE2oxniZ/MmMVyMFuYdiOKLYJSNDoshDyj/rezRGuglvVbtWCJ6/Q
UvM5kmwhx4rOn2fOCArd/pMB0QivblI3WgPMSoaT7jNZfxHSiWIyHuYT+BV1W6T1qhzrWaIWbD2p
sFi5zl0G7Am1Svwx9B7nw2BeI04W0blnMtXI0mAdiXWlxkbdxCQpZKNAJYbKscRDuXMZQL/mnuZA
WIfa6o2EizPTYA2SRKBGI94CY8Sk1U/zxYBhyKhee3ER1Pq5rqd8p9NrPcsM90sJqwS7yqyh8pu5
DqbtXrDG+t3TIV0toMbClTsDdyGXR1RI9EUgCXnIEMvkhIlKvuZBr8N+u3ZADbqv+XYVkcTBxkRz
8VOAEvDRXw+EEsrf/NMjTJE3iyU7QL0zhyBwZW65YgE2NDndh4E+863iLHbl2p91y9QCMUIIJzYK
DEwntTBtjfx5WJvhiG6vvW0qQz5InUUTf+Y9YVVIyKdkDdqsLveuu0ZPGRkvqNGSS5LK7tI6guks
Fhms09zl03arx9v9bmrlc5Tb7Hindd4t0AkOGEEvoLbYASRiOi93bVR2pxgV3V6vsCfMMezOZqso
yq22QAGynmPKDQleyM9ETcThVosQ1T3cj4tthZzDmK2cOBp28Va6UFt4TPQpZ7KtsGHZhOEyd0Cn
b2VP6eXOR19Ia99QE0VbcRRvZVK+FUygt8ZDaxFtV2/lVBxL96ZNzvSrlmCaJKEGLzrx0hHF8F7V
TX50yEGiwY2L0CYxYwub7Y6WOX0jq5z22lDh7NiKO9HZw3PWj2ifKLqDzJhqZjuUgwhd2x1uc2xb
xDk9gFonMqWz32COPRezIUKoymj2yy3PkGJTzzOEF17Z7q2tFO2oSd2eoVoTgZPNqFcT6lZNc0se
36G6dFtRm23lrVZS6Aoq3nkrfRU18IreIsxERwYdRM91ZawI5S7agubeEs2emcmkn2SJnLMUxWU6
39qRUJrJ5gQZkvmIWo/tnQHKsZVMrq16Z25VuUbifMhLZ5+irWZ3KN6FcH/kIAEPaDu6S09H8v+9
r95wDBb3lv6/bbAxCf8chrSPf3bJ39vsv/3gv1pt6w9LZ+kC911IF9ASDfVfrbb+h2nbnudInXMc
o/vfWm3rD0M3cbF7Oi21dIx/Od0N+Ye0XIL4HMvgh0r53+q1TUC4/9FsO4wSiDTySBrleff0LUb+
b4wRnYc35y9g1iMpKCtnWBBT3O3SpGPvNtYf7YLhYrGN+pQ8GB3t65xU4x5SU3wGUE58pMqCIjGy
V9sbEQ1MApZhIh4syheoYMCLpwlP54C3ixSYyzzX+8Y0xF0GWBfr0G+c/shdibnkp0zEkRHmV6Gz
rEgtF+lGYT7MyJUFeNVLDo8QCRvjLDt7S7bxkvMzWpXL/pa8qu4BudytZfC1szQ9iCobosZmZeYY
le5rF7nOTjQ91i9baw9c2AFQThKWVr7ocomZGAZx7TxKmPZ+i3gTeJb4gWWHzdLnOEeXtrDegXgV
ByPrk7Cqrs4MTD9fqNl11D4oyWe/oi+d2OqGSBMuxIW9JS5pi+mKtSM/mUuyolSusGh45s6EFQWm
ic61gdBVLH/OGbswj77DTIZXpIbFsS8O5GtEaICaVwlTpukLcZC0GJgWZxoJzt00GwiC6hHs6zL/
WWQIuOAKQVIqzbN96WhSKB8WghXFcIOgn+zYrv2mTQM23IVFlfxpyhH9i1i7wI6B5UyKT9IetWcX
SU9UVO45jwgtRAx40SNkCvqOYI77mvrer52FCIw0NFcgYXBr2dXVxT4WpslGr9lDKZWHGARhYHsw
ZwfCwmmgJHpTKp+l9cDm8qCx82HkSyZ3TGKwnzuCNS/4wUJgjOhbyGpRrBPN6n0igfKZef0EJrv6
qt8C8fQRDR8mTR6hzHyg6mVfysK6GlZY1ZS42HMImMnTj9HKoEnVhe2jlmOp63kQSzmF/U5X2W5u
K+80ls5HkhLemHj63YxWZTCgLIJHDPiW5we9ryDpKmEcDVwUOzORFxXV6ov340V4iMmF3r22eUPT
RaTsk4zlQ2546PC0wnfK3Vaff/Z84smWiipZY/3s40ckci9zMWKnGF8c3cy+MFgFul23Z739qeLI
eurAtAYCmfJhEGN+BoX21ULPRtYkIPVEIC5p6jC4rUMJSimO9oj3QNXQwu2I3JnOxZI+9tbKQx7L
5LFfKZu4MbllopgmeM2bO21JCxAHM6i4KpsOPcb0xOOjVmb1RuhRLrHwJl62i/Wh2ZE4fM0zFEXF
dyo6E7gVUkFn46BHpMZiu/09dtMNSAdxBKx0O8IEZYTvKXUR3+ZoHitnPNbsIOMFqRptvcVUm8A1
NRwd4x4D2XE04k1l61cdFk2t7F+oaRBgOtMRv90dmGmcyzygaNdzfg3nB5ISkrwJj+gST+ySoUgP
Rcv8XTA088dRethM6wd94dd35EqIbNp8KIxRAROmDwiYiS+Htfi0zWlksa0fci2q+BX0+Z70h2ev
+igRsI0iyV5E1oNLc1bkssDqz6bJUj0eLj0Hg6xpyPK2O7id9rMW2hns4n5akCvJEg7h6JXIAzFl
5eKe9TpZnivi2UGTh8arBl/bgGxRxMKOaAV/rru3NcuulXNKZX3FBMghSBjxQYuVn6jprXXG7mhg
tLtzZHuvWXp8SYp0IV2+IOwroieM7CsI4Sd8muW+55tjRHEf4WThd3dg3/TtEZ9wP2rFWbmW8SW7
1oE5ogPgmdejcJJAsOUJE5dWhtJkouAHft7bgNjm8TnTQ7ZG3a2R7V0uZXlrCL2FQFqtnMustbU1
Gk7IMi6isL4heJLIbb9mg/djaVB0DQl7qwQBa4ELr45pftLklxgTIpllhXqFOPpNy7yrsXFmY49q
G+dRCMu+sIcWC5jKGRtEwPW7h4yItbB2WncfVetd4xXf7mg+VVXz2ZEdb875tb02dv49xgO2cLDe
AcnnurirVyFupMw24eR1yLGzASVv4QJ35cw6u810rURcnAdl8CfPyAgnuxEt8cjXICwCcouNAbGs
5imKo7delQg1DCTCpPSVe4/1qxWnd6MTo5Ppo18K1Ao8P4CUKN9iveD/jE0SCgAzZDLnTsy5ZKAc
o2OUTSNo/1rZ13j44X2IM78H5FezUZBkaD6xyxwPBH0SD4Buv9GmLzaZ9U5C30YmPJIOJ4IoJ3vQ
rmkkYx05KEP+V4InxA7VGRfB+CR6QOmGMb5p3nA083FGkYzpaPCwkOIp3Oej81JuqRGRO5+l1nqh
bD2W1238GKdKvy1VPgQsGcmdT1Lrumb2FalVd4yUDTSiy88FRj6kNPOvXOB9tdwGAEptvRlJ1WGy
meMfm7KTFXSlbv+DuDNZjhzZkuwXoQUwwDBsfYLPdM6M2EDICBLzDDMMX1/H87W0vFp0V9WqNyGS
GZmMoNMddk2v6tGBDM9TNwKZpP9rwk2zPFmzEX/LErD9nDF4R/awMw0kWoq6jwoicTEa460Z0nlP
VboXAqjuD4VNhZyMMx0uhPzWDdtU4dYUZtx/IbvqXG1+/HP1EdF38TLARNYkG3dGzlnhiTbaa8u9
+W1VnOjrAXGLsfrQVBVJColPxcmq7Qg4+Mx6NV+3Wrr7yGLdZ8mif8NFRJFE2ye7unadvdvdTcK2
+ZUQjXuZku8mMGw8grV7lfeMSlIkTgj7Z+biD6qMmjjUmTw/GUVlnivC3fiTRsVS2LRP3iz3ZroM
OzmV3YlG1VseBcGJUOe3XvBBJW2FKY1GUrOmzQ8ctriAWUJgq59QAZerh+cFXAXZkuavyoLsyDFH
c1Z7qzA87igu/yq7X7O5lM81bbq2yC9uFz/0qpX7Sg9jaJYurQQYC2nTvnBoQOKIpQMHHbvMULq4
8qR5k7L4ZSfVZ97ShYH5n/ILNfo7G/L1HZP7LNzAeChIra6xoW0s3ldErzExAQn+K6mSWaY9egue
iNw2VjSrdR8FVI/YQLcxaolNLYs/UtF0Gxaxm0jF/ibHaLRrE1tsR8ejMU/NbUjOySMALaAvSdc4
9fOQh+QckN3N9uwpuJaCbfpaB/NyChLzC9e3Ch0SX6eB6x9e536dsR/dIKAY19y2b6PhV0c6QeIH
xz13GJK3qatDxR9z5gCL2bfEu5T3CR1p2YSY4K55IVee9r4yuC7UmT/Wc00sZaG3I7uUvvcmRYUn
7isno4JbfD+46leZuR+MSTmPDXTdgeW/HrbUqac56lTfti/YCunK9l0PXcmJkVO75oCDz78J6oMc
4nJwaCy6fF38doFTWrfAEAx/Oj6XmO64c07P7cKw12KVvILFfuoonX1qiA0dKwdzl8nldueAHd/k
Rh6/2PwrmY6vUvS/yQCNyL9RcmOB+AtG997LrBIElihA8LOPEEMZbXHD89EdDUrq6VXdE68M1jCu
6aLR0bOWqXvjAD/agXWl2FC/6BhlkTnx3MGzecgCpel3nRdGWIczoPX70C9Vc50CXm9Ds2KnGcy4
DXXxFVM89BFUxZkK2P4Cgaa/tEY6XGpj+UvmKWBZbWzgfLePqJMuNWeYFZkw23XLo/EpppphTZPg
9BbxiVhV5WQdLaN4bUf1QnW92qgWtHI9PwnXvuqAhR+/C19E998+r/dGyHne9DPOobghJLOwJELq
whwlMbx+lOhMpBqqk2EwS8LlPqcaulRlBa+QLMjGlMlvETeUINHyMszmL8rjkPET+sxk5rAiMOke
8/XzMpPEpIaKK+c94GBGNzM1r+PQvEbBHHoSl9i05G85ffBmoTZlXA0nvxvFOvJIw8qCc4VcGlaU
Em3Sqz8DD4/knHxTXkCVqhbsi6BsVhRyNEsZbyh7J+kcX0Q6/mAzQIn21FtRTmffd0ARc0HKIVEd
08r+0yf3qI5wwrQF8uHEqMx6Ad/oW7hYXRAMlEqStJqzD8Po09tbINP43PtZEsJUhjTTa8pbJmzU
S9NQvtd3LG5S4iqBPx8IRZJwv5eGR+5GieUu9dBFQOUEsJBXKh3QoV19MdP+0t8PzLsfOMBzsh1s
ht2Y6wR1th9DNPDx0sQqB3IIFYiNtC2fYKVZlAdFH7glmX3dczqXL7k1HQsvJ3s8PjP5JWFEc4VO
KCiOGgYjJjWaSM/SVb+HCEhzQDi44f3/q+MdYQijeid8A5XeyLInSt0fnTYdQqsGJzoil68Y4HmW
LNqF8pKbPOU3DRUX55RyRQx5w4scu6lkr0NFITb7fL04HlIeD/ejC1kZuyTXVAcf07qKW+C8tYpv
MzEhXh3BE6cV44laWnNIbURAKdZV4WnaZtsHT4pVVvfxsePICksRMBCwlnwoneTWNrmxVs4y3kby
M4xBP2U1uacqxnuKzHaURupvgOA1T3h+m6dOTF81jDc8SNR1BDqmEVAl7nuzLKwsIoWd231phV9T
D5E9ZDmfYt6B+gzW+WC3ozw7eh4pHSPrJkpr2ilEQopF43o/TaTNc9O9FHoydh5MoodaS/Ki5ZdN
e9MboGMM7BdECnZd04AgpuULsG2GdoOMqXibesFvcKfI6/ktk8lnI5ptsNBsoRPnI6JSdJ+b3h5P
Szi6U/aRxS5kelJ6hP8xBuNvoCQgpJBpOSJDI7CWUeiPmp6WIj3bxC1RpKnVZXVALJCh2WnHa54r
g/ji2O8rhxSvph1x51idPkQ+NlNI8BuNprPm2GQjy1v9XMcWTvQq0jwtTOAdZUe9FUniFZfDdMOj
ZHoxZPmLzW8Rtkbywa7cPbdVeRIe7TtjYeUY7OoOcb7Pjka/EKvoBKGdljK7hiXrvdDU+FJxcxSc
IG9SWiTzRg8jV8emWmCXKI2JPUbWjWjxOI9B0kE5ApgkI9GdWMkeswjpol3yeSWoTFhZNoFfmryz
A0mGjZEXyfOQ/QL9pBHqDc2jz7tSZcQmmcDczsoAio3pMF2MFk9vk2HT7vPx6NtEaZemxjM7jpcs
pmZrpBTMkNF8rnuSOICKPPT6bniAmTeeLGlc2G7cSipiru5SobXKpNtGqcpQhZPPlGj2jYKlYjVG
QfHeuZRvsPoWIX1xdNzMo3sW0OlJswafDQM83MEhu9nNpA5yIbXYcednPUt1bz3S/0DjZHqSPG8H
UyLc4yHsm5GLBiT6B9Pu8VPZDAuDAD4HBW84wP6/dEN6ZHlMSqiUv4jjEh6AZpMXw2WBTxfSLlZt
5jqCVF12OB3Nojj4Wn6Opg0JEIDIGgUZ7pOXDAcPmywui9c0ESY79IzewIE7cTYK9a4qPpaGUbW/
qaQ8pMFSHYQjnW1XJ3/LsTBonWb/ztDuBNuupIeH65uVtS5FSGm16xY6wyj0EnzQ4Z3TzvrQJ+UD
iYY5pJ+cFYtnOYfO5IafFEghbUnm1J1L/TrO2xm2yZQjYXBroVhS87iUyUOT8vCB0+PsaHBfOFhj
iugC41LOmXWeKPo4kpI939PU62WYp30qeCUdx/j2J+4l9UD0vPLch3jos01ZMpSmI85gCVKa65Nv
nUQ9bol6lUe0pnK3tFwy7ZoKgXjxywe0iKcCfaGkTjZUVk6FTtV4myEKKtZtTk9lS6SZThOTccEe
sPvB1i5n4awTh5QWzDV/lQ7uW5nP9r5PUQX8BE+OzKrg3CHNxBFIxYgSjdBx3BfopOWzx2dakHZQ
en4uVYYWsXh3SNSjxaf6ee4R+IyASdLuqsdpLI5R0YD3SVGN+ojwP9yCp87kWkmvhrPv/fH3QHfU
aVCjTQ3s7Bcn3l5qKK03XH6xN39axdyjCZK0SDxuZzlBoDZ/gR0vr3Y+0ZHIw/8s051P+R/P6Tg7
4/vNzg39W3ieqjiEjMI6ByEh8tuLYxEv9Zz2WTks9A0ZP87O/QonnrXpkPsR9kc8gKkvbI6qecmv
uEJwFFjcdCdMm9BK+2/j/h01+txbtMl4NH8tbq9OVaoe5hTzf1LgjE5B+HW6LLdUCnTrRppAXkTO
Sj83hhu41r032slBlp21YiaaD46fMCB3M4pf2fHf3ldUaTbe2FVS/x21FHIG4/MY1WAj8QRVPS1I
kacJASUOmqiJGYrXa4zL5zjLPqPcy89xNH3hGjsOMEtpgT0tMvutlkM7BX/qolLkKfT3pOmwhVOa
HYxuOFVFgQHaJjfNINwVrHXTyOFb9sHtph+LMm40xcIX9GB/2WrASwEJ0anGxznj2BWdx8oXjxrz
tXry8sEHk496kbGwqu0UaCqPAd1ArOAvn7I9bsbmeRH9Mxn/Y8ECdo1n49PiAs1bMoYrUJ6F0ZBs
s/Fpazf6sjvjr1aN2rrIWGmUFxACD9XQwR2MHqyhRzEG4VoAm9jT7oRF7E/TG9if6ehZ3UtQC9fc
x/XwsCT5Ocsdlw97vEk0OD6PLSgqPwnf/u/kMvYGOrUIBifuxhLWLnVbE2lbz5wp3UtA/EEG+mtJ
zPJY/vYa4+ZlzV5NOMFGqgU2XIXMVW6IHdSlZzh3PCu46KF6uL96aO6E5FhHm120hvKNnd71d5Mf
3Kz3Ku7KczZ71CrU9sHAJL/LJeW1TnRCg1kX6m/S/GmCGS5rvFxz40e5jDZu7mGMYHyns/6NGP97
2o4GvCkMRHYFY6RRn0vN1QPdD3GrTU7KoZG3NSxj2y/aujhZd6VN6i/B7P6WNXS95Q3KO3fclgwr
5wDHSvKYV/dsTdasQSjOp6ScnTUdOkQuvJl96P0XyE8HUXBD9rtNVHJL1UnmnAj5cxe3NuzaatLg
77ItGrIVrsm9uPkNc6I9Ck9zPPviL6V4FJrrKD11gQ793n6ctM3HldFMIa2MKeCLsfE1przu2DpU
xVv+AtFjpqHHk/Bzm2w8ucvwfY8kJqN4DcziUzXz0RXiHNX3IgzH2XNPwkBFIVbizr8j2T5UAqan
mdydaVfq698WK3vWUzats867TGr8pI4kzCYYAY53gxFXLOrWNH/y6D6kVcVqtu1oN/LmyRvzQOPP
qpVioHPD/CPL7B7gGoM9UFRmr9kibpugspPza2jXIljCfVITCV/x5k0s7wsoqMdNsXApIyHNwXOJ
Omjy+uTuxJYq0h+gGx+5Zp/i0bX2pgyPLyYeCzbVfUdoEFIN4fSeL+jU8XMwey+uyM/+0HzEdJ75
duvsqPh8pePyIcn8ddKIxyX2XwybW/qJHpyvQfrv5Vh/dMuUUELLJEaFuCm2cATRoDuoazzhr+iH
GEz9TTXyOIjX6FHR1iShvcncV5+e380gZ5p2GmvjKw1E2aYwEePabvF1d4JUnd+T79ZK+cZ4NTsU
wXrgXhoXfbCThejR9nz/QPrsjPQ+vXTBM/3vWF6Ael1xQ3zYhRTvrOgI2cX9n1qWDgnf8S9r+HRn
pPln31Sfrm/lj79wW3K3b1sAivHoXjsFhscVn6bl0yGe7S0YqPdIBVYb8hV9MtJbnPCh8QNaDi2e
qseinWbeSwwLhmr+WkNt7wMsY1vLarOtV6SKDBNXmUBwm9e2zXZZvfdF+XvyUmA7EwEUu/o2Gsa0
oWcXlNL8tPKMhtQD8tl+GlKiHPcvamctIN9Mt9TZJasFSPJDIogo+DDMQJYgYEZ4UJOa/pyB1eSe
Ts19Hy/izMIz7IzSAU/aGThapvstIC+3Cycz+6QSGx/F5QO7E5QdXo6ZenCumVoZ51R20CujkkXY
oH1QhW9lUG3xvmxlupgHnEHXJrceK5nEtP3OZ7Yi2WWiWI3rmhWOPTsWunt38Fqxq/Skqzzg3Srx
xsfAt69FK2Q40b65QcV/E6ORPcr5nmrJmysNd/EJdl6/bztqpMC7rAFUkfvKiPC0AUcME+ieTGzE
tzwDsHSreE0JOPVWUtlkefrQYcWy9xz3zzDdfSf3DVdRIq8i3a+DEt+ct3i7yaZ9bhitD8iCHApm
8MTin/VhIerr2KvXjlaV44gNODQHIjRzY144eLPnoLb/0nZy7yYFRYEP8Q32XfK2Mb0ClIvFQgJW
H/Nj6kdhdY/o0ju/rN3I/wkiDw2Pm2gPEPdvnnMr7vK15dXzK+14PFtTnXPhMSj4bvkWoXIwslMG
vYlsbXHU1sW2XKBK3eWRCUrhnhePQAk+UUKWN7HQ5Up2rWms6aGhAOxoHGGA2PhiAJEmWbJsRx/W
6rSSBTeGQuePQo/+MTe5oFmUl6wHz/xZMJ1s3ZplQVCkD8rvckJ3xRvllIBWApt8WWP9YDiaT7S3
ocJk6jiwsiIbwRNHD+W5PquuKX6ZjflaeGo7d9J59yLx1ngAJpDdm0NTE7UTLUYzbCzOlqviNh/r
M/2qYHd1czamgzeT1QMMsdedeqrvxNO+lySNWmtnoo9G6MkXjHinpnK+4LPXRwg9UGfyI8Yv+6ZU
dkVCtI+ODkbwCjPrhd4JNn1AsNPNcvQTS4CzLVtzbTftj19P3xUO0a1lJwtlQv67FXhvtciWm3Gc
E489T69SjNqvZWPiVj/7HjP+MDvlHr4mH1Ke8hs5yM/Y5iZC7+bP5FZMSlDtWlWPIRmOn1jROm5W
fhWWGMMoF7S89cxNEFkNsEeQBWv2Npu0qp7wV8ahZDuywqBk0wDncKyF8QLbDh/BmqrAftMM7BEN
wc24RqMvl+47xzq9ZecJ+GAl3ZQW4riH8TbX46ptRntPYD0051Kd0UOAdcbNtNOq2+WWbPeKOF1U
mCji5X1AFn+HVnM9pRNqs8gKpqkIeI5LVkoU7VY7yQ98JRovYr2lv50AHEXqp1tQAIciC7yD4V0q
px7WC6nxLSrlfrAfbKMM9iYskCdQ4U5YDGoBPbxbim+aG4dnO3uXsYOjrvePKdmYUNRAyazIJrNY
gPqc8x6+8XRYat3QVp1R1ZfMGwMteyt9t9gZohWbPuomTJn5hoR+G7oBAewS++QKg7NEvOiifUl9
EK7CGL40DCx5lyRdrNeID6zGhuTJyrm2S2+JcL4bDvCJ4EulnDsWMhQNjfG2cylSrAcykcscR6uI
D23QVGZIKutnuXsbokxw2SWkFmFqWE2SV6obBxBTwao1HefdJivNJPen0VgPSeU6x8lt3uOgms4j
66YRhCB6XTK+Fr6+bM2ytZ/vBNMjxoZp3dTzKZ0dpr3B7EJPtd5rVsi/BQAlOr7ZgJjPccz6qSQX
l5c5vIrmrVoyZ6sUvoW4RTQK7B48+9qpKzZ9Nix3Gv5Ow1S8Zv1QUGto3fAU7PwOAvQ0W3otCu+z
3s0Cq3TrgC+L8WsEPihhsHD60hTYvuf2Sy18hOGor6YEBPwQRwSncm9nGKVYG7Dj8RpnR7/uynXn
dc9AvBkbrIB4hxV8+CPDWdKWr/f3/orgFSH8EdeG/2XDpdlkQH9ww83PjWl/BSWFdwIquYnRlyLk
4bGe+ntMWxu0JxZ/vLmBGgUtWKTRm+Nn42OctRe35kMgY34ofTAwaSEKNubDPx8zYrMmf+n+kDT0
tTse8zyECooWcjvMY9u5lNoc92MXEXidEYfhQnsMKH1DLB2GrYKaBx6mPTn/uvXwp2Mhfho74J5k
BToG7B+c49DCRigNE9xw2l7nd5nT99CadIzODS7AaQmYltKi2iKYnmINVCknYJPSYA2Q45uyB287
GQMPjZmFTWaGUTG7DJPjHiJadPH1RzpLL7RKaa8izcBh1Elwzu90LJJHq8TnUTI0JDrzGc+DHUdH
sgaftuUBScuc7MQ2CDIQn9x97FrJzqh4PNtWE21rZPyT1DiR4XalWyzG+t1raFDAbp2khfhgoDF3
bcuVYW5s68MIzFs/srAqaezdDMronwnc7Pi2v6i11TRISpOA6sRhYR+RC9WLGIJr4SQGGw9Q/CB8
n+vZhvKWZw4oFVrwULpgMRbi2jtpEGIYTE/Eh9dB1E/PJFeSDV2lRwLhNR0Z2aaH3XcjN7Rtce2D
lsaS7C0cKMOdqufy9h8VRilFV6LjwEXovFZdFp4vuTCBuBpgPOYs5oZa3wP+y3T55xf6hBVltWh4
MznfBzZ3Q8Aji8iUf+78pl6bPYkQNTIlNbMb2jwGHEssj3Nkvpp5X29w4VchDYqsdLhrtGVqn3rR
fGkZpcck1/0jwmM4aMfDPFzEYbsMyJ5wQ1ZTAWtoccannoK6fmQf1ptXbgIJMzZP+XbYQLa3znbe
PAWJu1xkTAkIU4iC3jcNu8i0v31PZ5eZz4k382i3CCrAURo3xSCbM6315CUtugpaYP0NM2mBcXID
anYKkbonwJ+Aw7Bjg4Ny6NSoVXso7x0sNH6CiSjTb5Asbxol9SzjhGLMVtShWmgItAv/2A/xcJjS
4BEeMi58G76NJ9t52xKQ50QZy72ny2HdcMDrRdgPi07CgeZD/o1j7nXreUQ4mYIi2tR3ZR77N8Pr
f3AjiDsW19v4cG42vQF51mHA2RYjQYo6ZwmSTxj+7QBrVpo1j0NQoYmVRGJzKuLtzASh28X1calD
F9r4w5gJxm8VUw9KD/cDOU+954f9npk9lrr7L2lMdJeIxN63jbU7eBotlE5S3pm4StpzHnj9vsDF
tEtGHAKJuJRUB/yODjCpcOp60t8u+LGAZDD02EMN8xrxAxj9b4bZfJ9j/l/R+JjtM+4RkPdczh4Y
PR1rWrdJzYMTlaxwW4B9GKaTtewaXlrvo8BKFeN+ehlSPiZ0oS5xFH/N7UXkwSuOkxyVPbMuqJze
3gg6vcXm/1j4dPROk3RuquydsA9cql6GT3TP/lJVdgogs/0WpVmy1BqDTQ6adMUzpLkojp8HCEwb
tMTs7PowIQAOLNzg8+7gTj6jiRdxp8swYAcGPc+RW60FHenvHh9s/InwjZvB3Ekbmk+tspNrGvl+
MlkbpOVMu4+Z7tuWItQxH/ANtJ3BlO/AJE7VpVPCQQ8vnsjm3LHhvd61JShyV85bm8YtLtGoaKCA
0E0Wix22sVxAOaNxVYu/MUSUbwuPxbdu+uh473t7c0g+4T1pnKzHlKWcNbdSllMLfxswGEezn3BD
2fz0Suk1cK+KYmdSqXPzNIaHdNAXytSfMCP7hziF5lAY0D90/VRbbnlM++Vjvlf+zkRuQlEWv1DO
q03gR1jF5VJdBAL2YIEzWHQ9h53ZlJtmSVg3tjVdZc0yX6suesLrOJw68LYt7i1umOa5JYtkG4l6
yZb2Rz4O0RLdskTess6933G67sVR458qBZ6O9OfW1SaWE3g6hqGdqpsfg6F8EPLdxue0T+hhqCn8
wtZmvPET5h6WYFuyfQEOEm8AAYF37nFURSjvSNM9qUJc2n0q5rUfyUPLMnKmWXvlelkNUKi7dBZW
9daT97Z0EGa867b9EzSF3b3kuE/6a1S44sQrTJx+JBHaUgZiqM4/DPm+GCDDDPprDEq0Ts7PBRCu
bll6JgUhJJaQa9/CwtX7PcMhDr5OLmfTjDmRPDKqLHrGddfGFgCoSlCkgb2UtCjjIGFNa1kuWTV1
K8Ft+sHNEYSscUf68Vha3gc1QSD+6qHaNqr4EQGTgxFhzTREfMuXKj27AVNSivUWOE4F/Yf7ylMC
WcmuKF9pjGGnNQwO5ZVvtMyCw0j/VIsF6XZetSPnQLL4PTHLZA8G2tqMMnuhtaQGjIes30dkEoLp
MxjgC3XFCMIDSEEJ9aruyXXhZiiVQbm9Ba1Ba5BN2WxABFInoi3AzkDmxAbVPI4FuKF+ozCeu9Jf
AnP5rg3s35Pd7SYuMFuewN6Ot3hi2jsgv7hDfZ3tOmnzDGonOBeYMZN02ih+wBvMKYy3Drq/zPlb
oY4Vc0fqKwv+2ojbd3/Btzl6xi6eibbTO7lhjd8iBPcpKOcFiJ+XtJAGrR+5yOOySHrIywk4rOmO
261yeOnnggNEKHs5+vO1tWCKkrVQWP34cVL02jeaHUxe3Qi24hXZjaqt94HE4+ZADI+keqX12j4F
5fBVA1ZnZ77zZP3EcEbKYk7LCztMJuOFO2xTNNs48c9ZFolLDrkd3JPcF0WAVBK0el209xd+xJMm
e0ZKdhOEQ222hwvhHz8ZWjYNuJRbsggLxRMbS3u7WLtPdvpbaxrq1ciUX7CizEc1botIzgztVgRT
DY9u0EEwqgLvVrg2tW519unl+GnsQb6rrPu08mhnerG4ZnMXPauFsC41zW8x2kHlZvsggTsfDeYf
UqC8hBQQ//IjTjwV3tOIH13HbTRfGrxfRQBOvuCokMG0TzRRCZzJwzbnB7yxkuKUE14Ne6klcjtC
CiK+vUK/dLbQl6knNhPU9tgt0Y/1/Jj0A+wkLcXmn38UkTs/2q2JRBSVBi419it+BWYea/5zH4SJ
8vVf4B+sStlZSFs8TaY8GZRXaWcenj1vQCTuTmnTWierCZ5Gosmh243llhYOYJHUvqGKMtEgoMu2
zj9tLhmmQ2JS6h8JDIJjlPv/EpLSe6R82+/2dRZFdI4VZ2Hqao9RfuVDxNk3M0N1U1/jJYA+ij64
Vo17lJZBdocaexJY8ZZq3gRhg+OllK96wTxGUKQz+p+0Bu9XNRdh24cxtcRLhGB3xCjNw36qmlcF
+dF1Wv8kBz6y85CVD0QkV+W8NCDRyJHPuWscIhuLkQ/0aPRwVEnf9CkMWM6TwPu6FPX4YpX01Mdz
JQ6kcjDVOAs/mLk1TokFR95AVrnTsK2rwRC3ytDWw+FOGDed0z+/4KmswqTVz6nj8Vjo/QtXXvvk
F3e1aGZz+g/d4H8EgvjvUR5e/usOyP/rF7r/df6dQ/FvxYv/v0ogLRvB4P9Fgth/dvNn9fmfMir/
+n/+lU/xKFXEEQQjDC8uiqH5f1AQHskV10ZQsPgjAuuf3/nfKAjb/F+0AIggIKXi+TauxH9HQbh2
wO6dZZIZ2J78n6AgLM8n6fKfWBAWcgGmE+nZjulDmCMk8+/xFNyv1CPnSRXSN/faTM7Wwydp+sP4
UqcGPHNWsuHYLd1vURyhzfFGB6m2K4Gx1k4+XlnBr1gmETD5EAjzr5M4LynLvLwQ68zvodD5xtkV
Ek9mNpxnMtUu25VtKT6iQFks5Vgvd/3g7mMvfjHpEOYQHwHlBPVws+ZRXXuQZOykLtXUs3zrrIoC
RtpdgMkwD3vgCJXPZtwas53f2nRNLZF3GEyH63VSW0BvoTO5C2Us/TJVXPi9cjtyAvG92ddefRvB
BFtHVlSRqUGQXwB7iS1qWrnTTCei4YhdxWJp1bm0divb7T9NJszWqRfuwN2TGkbziH7JKFDDt6Q4
BtuU+2Hw1d+HrnRWML1vo2dVD7RDcNDD5tswkE9HOL5vPcncqcVw1r32jXgpFLRjfxheRiIzq7Zd
TBLVikscHr6qc28RF/62fYjahUN7ch4EZi/bBps0fOoO/bFPaOPyhvqYE+dbL22/CypEF77Gj0Me
AC4Q+6XWzjn2OPKIAGMjBKGR5O9lzu4S7cmmfYNSjulo2HIJYW/6K6hzow4+gnQ6VncL1+wy81P/
twsaD7arV31YAvJlIc5ceO+RenIBndsOWHQsF08Zr3v+7saE3+1hJNDrsGkYHdAeisTpOOc32bmc
vB4XHPZwk5H+nrW1p0fLWDXBgwX9/+h06pv8VL3hz6bKzmHymVBBWZVNMOqNP6XB3ksW52k2Z+Dd
w67NA6rTIuslzW5841+dbb3XXV4cDAcHoq/4TXLdnomo1KdwvsEA47ZrCEI4VchhASOLYkuxEGVR
mcEqRMlQ0L7oA1niqrNPPEbOdJxPnkgf4sDlityBvXTyX5y6GrmOM87J/vaRwMWlGMJ+4M9RvjQz
RXFRBJiKCk5HWFyWK2g+hLMEhnb4COnaCY6WPzxkHgGVNH1MCZMXS7YcFeviCAIB/4BU5nvtNrhP
hDRH/VT85EZefjyTHCYcnA2jLscHYmR1JB2KbJy2V8Pu5lXvqvB+vUzsO/PAdG52rB6LhjjKQM5n
aovkEQ8iR6jzh2NSk8Ik0uOkctvA4e2wJzHKRfMmGpwdqEQadrT5MsWaCX55HVMJGnPpsFhUD76S
Cb5k/1BNfJx08Xv0RX5E9WNbbfKBQ5e5ZTbXXsdwHwPuOVr6P0WUXij1IT80DduCZ8muXSAcuG1H
CSOqnGrLs2UBH4jy5scZVf/qlMk3alH/Cm8HBmKW3oiXdCE9Di2pZTVeIT8zdQ1etPMUQmTWkSaS
BlaoxaE5M9X2eubY33a4xbjXNs9x8eoTQLqMppeFWn02qq5vEW2ns2tBDpzn7sKEAtEhQs3RxWFJ
ZveUVKOzkYpkLTbCixvLIlRjEux0lrw6vOtvna+e+siMzt2g8k0104TRa3mJCNDuY11lJ1WrvWor
vbc90Z90h4uDlHPFTGa0x9YmkAG57SV3i2odjb+iIoveMYg9UuzznJfFe4n/dZdaNLOoxXSPwWwe
qzHO3hs94KMjAE5E0ryMJN0ukxTfcX3TfCx2qWMomGDei2PWbz2GZCGa9hjjh+XzUZgE6EzYuPXU
hFqizUZWaYaNo6669NS55Fs5+0vjrsU8ARTzO6Qp36JXYZA2yEQcRhIiATIrax2XKYw4hb+eKGE8
+TzFVh2H38Nkmaeum5+DIlanvrr5uHZ249BhO+hwmxaMeBwb0dYnj3VKJh8HC3SEJMrbcGxusWQL
ij8vWyFy8xqxmuxizo88IWyEz4gfKffFI6sr+j0oAVsP8ks4xQt1IR/ulJshdhZ4cJV4bolQ3ku6
TINkuXQ+RpU/kRFPUPJ89joOvTlm8DFk1h9m1FPXsMbgIgHYwlW4kI1knd7XKmbiqRXEhq+BswD9
1KNkZXkWXBMHSXch7WFqre5ZKiCOR5/lNBr+mkXdV54B74S0dudJ+j+Z+7sfumwjqMJkqDSxw9hN
WM2IkT5kWZ5yzZajkBXm5LwJWbShmm0ejrB2DZQshMfmp8vUj4Y6tL4v1xJ44P9B3ZksyY1kWfZX
WnrdKFGMCiyqFzbAZnM3n50bCOlOxwzFPH19HzBLqiOY2RmSVaveMBnJCJo5BtWn7917bpy/55X3
WMThtEpshHhFjdJPh9MNYO7G0tRgNYQIoNtfDMgHpiDhG/3+R7K460M92kAlTI4SdvnIjqc2Cqv+
hPcjfI/rEPxP6fjIvf2iEaBwvLeCBC9SSyArELVJVCR4MmWzuJXfXaFebU3/jlyZEZNtAXNaXGNn
mHP3Raf56UxMi4p5/odpBiBXMe04DVF+lv2bFVvXZabQ9JmxDSvChiUINDgI8ssKs4xTGyG4SV3d
wiXnLVzcOlExP2QGYGctZO7DCkamjt5/4z0GPqjBNuDwWqwYymOuHNp5h2enTvoXkbkfuV3ccpuD
MobddJOBqW9qE2y76fF/UaczNPW4yzzsSNcDmtP1K4g23Rm/V0MDyCCpY19vAgTdZX8HNh2xQQJx
w9OKN1Y0w3d1mfkp0OC6i+gLVYxh5wBdQYTgct0L+uUWfdwNZKUASFL+wwZtUQCxjOWEZ724VaY9
rFTU7uLoJ3MuCAsEDMcJO387aAROWepOG6p23YolQKcJYFqM7Vlb+huuAUdKR4pr5EvEoulClNKu
UZQTgZNNTBQJYdj0oJhWBDhdw15jLmvfEh1HRNsPtJ96+Qsdvzf7Jau4jN4TD8V8PN4EkWrnLJg5
Lx6dNszObQxgypq8m1WWP4JELQqIwd7oYDwLN7oRUxr4ZoBqtMaQSpv9J8Wicm1z1xESvM1rbL8U
aKeG8emd0YyYUEskxyqAYACmM7J/MtTBOkRDhxAttIZF0jzVnYsXWAJlVoxCqD+T42yGMFg7ddA1
EW3L1GzQvbe31tGJCM81fR8o0/bRx5BWJR+j8VGGBCF6LpR6r9cewU8QupLVnxqZkevRdR8a9434
cxyKaZCtgal9Edi8NNnQekU/62FGUJzbByaYd4GVyhcoOVo3kuFGoMikAGt3kt7zRHzAbPDq4nZ1
grJnpJWM2B/hoLYknyc9f+6m2X5MEUgR5j7ug6Z4dHKDWLiB4mipGkYYVGuvwJZM+CIe1XpVdktO
XH60oFuvTFrQVhnoIILEPuNW+UGUPSST+5xlN+GMkDcDopl//ZJRXMNLC/fQ438MAy9s3hUx/iAG
qwXoi6kofRMTLxCX7GeU8dgotzRIJ3fxjAScfVEhrZXHDzQyW4om2FgNIcWFnZYHk5Q0cLEzceE9
lKHJTfALC3UxOtQ4dfhCiYymCk9YO/uFbagXpU1Ps63Msx3ZX4JG4HrhembplOxVMBmbEKPF0Hnd
sTOtaGcQpEABlZVP1qpz7OriNeegHN0F/b8P0Zxs4rTCeOVk7+gCUBUhGMZSr7WbEsEhYwbMWF6F
ZLoV6UYmHKFBuXhn6OTjHnFXfrKCgUTVop4PHjkn8J4CIjKN8hZbN1F/1oGmTmNfZ+d++SUp/EDq
jT/EUXaYwlAHuF2+5RhEt4NJYjUzp2iLsE5slau/C9QY700sbkE1DnTcIBqLQEuZVlF+x3oy3ySH
m1WkRfMh5HlNYRDt4JncGwUnEZWZgjcoKtbFTMRZapPHXbGcr0vTy/dRynov6YvhWGqvg8vwLTV4
rzskn/SilaAYRd8YgIlmhgzSu7cy84H+zmuVMVLI5+mpiohSQ6g/2mN07ENQd8mcVxRHzUR3mvNZ
qJdXolduCGOSU5UbFDea+MGceLifhQsiuhXaRUkpWBHc/dj1Yj3nJiLLjl7QjGwJolQ/vngj2q2o
2GMea59EJuIreDyec3I08PhH7AW94bPhkveGu//adQxBZ1f7NivvvkB/f28n3exHgEOwLOh7q2/y
zSx01EEEUIB4AbirFczGHeUeHIO1RQEX1GICs+j3cCa0iQ5QeXMfuQ6h7kbpbCPyudb4sIguHlyT
zIr0wdAOlJrpXZcg5dBL9FXdHJYnnZ0MNags9wM6WNTP7daEpuW3LSVpav96/Mo9IJeZVMAge8Ku
Q1Ji2djVB7Is/g2vfuEk4vkzj9iha8z6YR6xFRlmtFa2NTxZI0ABot0pbgRJLrFXeNvcjjxCG+AL
N+QEQX5wL3FOgC2xp69ZLzz8md4eJ67ty7q5aaFzBzFuOWPeFVp4zMoZFzluv4sxE4FroSOVE7Av
b/klHnAkxOrTKMFX1dItzkai5CqkCeo3NteA0JNzqJ+SDJ2TDrxuA8baPth9kr/2RGoXpXcStA1P
3gS40UD/sB9BJ6xYzou13brAfprZuYWh4OiPoac33NsoEUv0072ZhQ4Cx9najYmcqJ3dTRDo4bmK
1XdRdozCneHSwgp8bLO8WAO1Ik2WZwOSg056cIrDq0u1R5Yp8b2VLINoUxk0msF2Nsb+FGLG2Nuk
ltUpC5xteu3VsFRP8v3seyN9jLxxxHsltTeqWfnZMBLVUovVIRudHRpkA+Aum8FoQ5qOyfrYlpAE
tx0O7XWZZ8ZxDEos8ohmIU4vwbRarxgRlcY3ZGarcrTlD09hL8IVn6wZVRfbStO0m8JkZ9Uw77Bd
POWM+x4q97nQj17njVflFtNVIfTH5wK8aBhubhHm3xIt3o51Q65RrHuvRoa2IbLKn/ZUHGF2uW+R
EyLNs6AaRxmjY2iWKw/kue/Fqrz0ZSv9fFwilMOpvOhAIZikITJkn6ABS53pmNUt7S3tgO2D8OTG
9RmDS7YLhoHEnoAbwkkfYcp7D80PsSR3s2U7GNZUuwm8MH+gs3OCZJSw9TB202FuouoyiW/tJwYo
BOPhMTcRp7L74DnAbd6yCj1Ji2a51ZMizXzyZ14604cRiT1SN/2zTjjC9jBIUNVAdPSMfqs5cQkZ
KJ5olbeEE8Gf3I5Ehi3bQrkP+EorZAPnVoSS+0xnOnS6TQx1lAsGEmCkAqDftUgqy/y1C+v6CnU6
fAAS9aDGm81c78skT7r6iTrOerOaYsRTNmbszYpmRto2d62W+XPdTmemGRVpUo1+V7pzzJwxxDyW
VZjT5yTzCbp6N+yIjnSR7IIxwWfR2P7IMnZ2gEMt7qe9ltfhc1eBDC7c9L0vCh3dn9vtiOAJEWz3
BUOwVmLasaq7LJDZqYIJXYU7qr7hhawLjsC2o3HC9/ZTRproADtlTyU/oJ4quSLhboIPnss2xRXF
vId+xlKZP9I2iB7wn9L4aimAIYht61QDf4dNktZGwKKNi0tETboLzJJhUUUUX5gTHS7NxGM+BZnL
nPBhjoZVbroOe3A1FaDMvPDajnTjqGTOmZFmW69hPXSJm7Vca2aSBxajiStYi7EW3ZsyP5V59BIv
LglpZHt7Ip4IHwZ1tCsXAxFuY9dmPFplcK/JhFgnjmbepf2e62Xf451IzsJ07ptJK5kXpcQvzp65
Zy4DP4V84B3lGwr/hV84EPZ0HfD5tnlS7THfelu77gIUtGOCcqggKmEytee0Fc/kHhG3Jcx2W9qk
iJnp1O7d3Iv2LZU9VNxOPxHuO9IGYFqOJ51qS51sh4QsrUP8507mWknH2nUZDpuKHsJ6gPd/pUdr
0MmBctvgLqLrIzq6Y2nNrDCotwQ+eWwwyaGYavdcVPGmDOyMjR6ENgP+VUAfc4cOuX3Wmu5QhePb
HATJS1XAiGjzzj7UVgNTXznjvoJGrhomf26i0Q1sHJ+RbLoFG1tQf6xVPSPFtyFcqe4aGcZrlJqE
BkUnDs/t1asWM0kcFcdZWPpDU72Tc2ysh9hhRCos7fTrl3r53Yy0eifJc9qZ7zqhzZeIjg0NVTWw
C/Eg2L16jGB2dCF9E1fmFyTTjD0NGopmOCHcmW0aTSXfpm8jfc1j0a2wjwmffCfPJ/vl0LmLUWlK
kmNA4QFVxWn3NXkIU55nx4mMaL5k7x3NRHxqnjMdVCeQp5OCo7q45GiJD66Pj+M86nedCW7bCOe1
O+IKWBGOle8Dp0Xs1g7Ub6QY8vIcqsb6QCAA1VGjQ1hgSfenRld+h0T3aoKON9Gay+6kLWNwW8dE
3XqvnV6vVUlMa90KUi1RjJwxhp+sycYdAWSSKFJuYImVbWPIJkEj36bbJbesFZ/tAEm4LNvTJFiY
IPdhmQVaUqSGcfFM50dAcwWefYnbMTMPxGQZBySX8pRUTJgLynVEeghGwrz5ZqDZ9CXGlTWuwR8h
ASE7VQD1xcuxwypJRlDFkWtgXnUwlqfGSyrxQhcNuTPmBIcIKgfim2UhMA8LxPWm7rSvXsmVmaN1
Ro7iHu2+3BVN5EJtrHwzqwEblT2JCmISWxOZ28oLxTc9LH/MCSIErzAfbCYeGLwzKnZ5TDEF+VXG
iqUanJyx1/4g6wEsjVN0Z2/CeDG0qj3n7mM5EtbNjMzRneCOjL3+aHkcxKIe8mZqYTEHykh5Uqnp
3EeckWt0UQBbpvTIuk/CYoYJB8Vu5K/EqoLHwilD3aOd7R88F9SkW9V32Dz7u4gnnTtmrPOafs4g
4/somMaNYzTRhd6pfYbgMIx0bTtIKrspNr9BaUiRU3nt42cYyHxfmIQDxvg+UgFEInSK2TfCwCHi
YufN2VeYxPnd1Gvdzg7HYqcB83gyUWSXalCPlTM80c4rHiflHSVzQh/GBapGj4o5N8pHOSNKsiNC
ocokHOFRj7QH8tH4tsi57SD6xLXaEeecyluJo5H5tIEge/lHksS9bau7No9TEPmgj6p9UEbzezu/
eeNgXsLlKxNNHHtp9PzrF2Mg7RzyM9z+MIEfqw8gYqeBwjmsXTyV4TRvHK1rz2WGkySltbEaIT5u
Rl22R6cvJWofjuM8ImhkwQWXwCKueXDIC0NctTlL78ylkP71uxbJslWrEBKCc02RyJ2cibE0Iii5
S+fuxZuYyVcMRB6dH9AqWw6ZYXdPib7O8GQzo7fc16wMMSpIVVzSSTHHGTgCjcWrJ7PmTJ+02RVD
9TRrGonLXvws50rcBeRU+7/4m475nM8PaD+6K6FE2gpJeEOXO+fGUDD7BVqWjZ3OwSFzA0zomO58
U/rYEamOB0RSnT6d2gCPimOqO3QwGsuvc5bQ6u7DfnTXgTD2qqvVkc6QvlJLFnXqfEs6p7xFhfsD
IttwJxLkDNlwkoAQ76KurK9tX7sr/Fw6lPam3PHAlFvEfpCSSBdBww5OTSqxxtXpQAXTiGIa58MI
QnGlYa5/mwv9Wwvk/FxMxOt1ljwTy/06x0VEISL3IDR+TszBb9YQHDoM7oSr9OExz0vzzSPZh4mF
1Vb7zEwfEbd0p1+/DJEGHCrN9C1xEKcUvRYAz/QTvFt+ns3hznErjdC51J+Kuf5K4vIYdQiWC/lM
P7u/Rqq19zR0p4OeuqseBtyWspQlxcIh3WnVpq+m9M4bwRxbDPiuRpmdFlTm3h5pFxJI6nIMeHND
Lz6Rr/E39O7JAveDxzrZtjYXXWnE/ICSJXSvzg5OxUIghkTbJ1a7JCbm41oMpm8PiXMaNaJvaI4g
261YrstRMb+yG0oi4L+rMm5u3ZQFd3OXvOlA7s74XAGlmmxyXUlo5TRBiKVkuwZFf7CsC6xU6vrO
vljGN0tLh51MxVOAPPshc3iSYkYFZ60mbGNyEqaTQqONM45k4Vgt9vCRFHdiRU7QkRBvtzACSc3g
UBOWvuDfX/X5OD04kEr9kFFcRa8Lvls7bNGlvwCI1vYRKZ5b5kbhpjWGGH150B2ipDyOpEd9N6bz
jP6FDkZ1rYrbzP714lL8w2dXd84oIZalzQsZK2prhcR6xgZuvdCa88PQ9dQgg352O+1BKLBZValr
BPtCSQPFL0g+OJgdwavCYHjgNfLkaG56dETX+UHfyFXlloxajHTyWbivIhTmLV7g+jUpfTOJjs9q
oPRz44AWTY8Wg5hFxGPGPZrLbJ91KRZw5h2HoKi2zASAKNGl1jz1jRAOba1Urx9Sjy5xCeiFf5rW
RUDaI/0+Ir0qwhxxz+40bFoozOoJtsrESmDii8ViukqGxN7Lyb0rc0t7BRbVb6baMK7gQa2Dxka6
4+iU+YSWfXoNUKMsfKr1cmNaVXnrHEt75GiBftbxmQVUW2nwTEcTYlo7pb2JFBojI5XkhrDJCOIt
/uOV2eQ13TMM2eNSqbiL+gRgF6EuSfeJqu9cYjh4kqQ7rcDIxmzdbrmT2BL2seWdVGGHVzkDVQst
cqkCre99DE98VgDXu8nIgM1Zl29yVKys+Qw8hcnQLo2QiqfVjKMRLd4OvsbLBGp+nwv7418Xifx3
5B9/VH/87/+P0kKkJ0xjEU78v/NCaFh/r7+3f1SJ/Od/9R86EdQgElKoo9uWpFq0/1Mn4pALAs7F
Qz+CrxgtiP5/I0Osf5O6QZvCkUtgiL0gTpv/iAwR/4ZnyHSFbhmGvmSN/CtCkd8hpsSVLHBVanJ0
J1KXv7HVUUD1TpONklU2wng0zyisvKk0YOxGyeYPV+b+bzkk/4P2+L2Ki7b59//5ezqJWNirhjQc
T2K2tc3fPosGjJMMYeHAU67UD61agKZ0mTkfsfXsQmyvu3/+gUuwyp80MMsnOlx7VwgkNfoi+Pmj
BsYD1eh2aUDgoj56pAbkNGXXnRblkBKlycGOXfk1CRlqRmZi66uZJKKQ0Zmp7wqrj8lwt8KTThdq
SyAf9Q32tXSlj2l5+Ysviuzn774oN9yybR4FKaT15y+aSI28vLGQgGE07+IYwtm5tFUNRAdSnYd2
KnEIDv24k6JuEMvNJChq3M6HsOvS50KN7RFTufr651/LWD72j3kyy/WTJpF3umUyo3Z/0xBJrxJl
4k3OttNL69IOWUoulKGiL2cAsTwYGqeyIu1P+DWG57xN3M0QSncfjZZ8NaaQmniMTiByDiLSGDQh
xw+8ID0FfYeSHKNH+qlZ9XQwDQ7rmTIUkBY93eXoqh/++U+iLxDiv/tRXMl7g7zPcvnfP19hN57J
1etMjqJdFp1reFc+ym79mFF5vqipkDcH0CBHgKKrHzTVDJ9kMKN8phmJNTirQHoP0VlACW9LmZHO
4pgrqwu/a9gnCWXR96FI7lQdHuIZBrAAaOt3BW1qj+PGBa9EvsZzeA9FDAV2/pxYtv4E7o9smniv
TbJdJY030IkYEH8nFYxfwayI3DJON1Tljnuq59jv+pPtkdfhvqYtbgf6EEv8ZvvY1c5p6ouj6+aP
7DE+f7BDVUr9Y/tKJ4XawhyXiqvVzoyKH8BiZkf06KugCk5ASR2oaO1dG4u3RmfOaDFlWnnTRzgs
AaLNAAgwVwzsuWmr0JxfVNmdIs9B14omV1o/8iD7jNxu08/RU1I1p6Zs1q6BXUXFGMo4cNHc90vR
EE0iTBBi46czSDTRpg1SR0/JQQgeWo3PxFOGNh1yMzNrJAa0Ps2L2XVAP0NySiMCt8ySDkw1X9Bm
8p6CtBMn3TEAyqVxubTXwtFWf8N0syWFP9X93y9av3Ryv70DEqaJZUqdlAXH+W0NKWXepDbhQ1tc
ijmxYmnhK7ifZ1iEO5P8BaLvQg2zcO6OW+k0KRP3Ohu+HMh9P8YKaMwY9NqnJ4Z0LyMr3CakiKKf
gGyx0Wi73atINfuePuEbPcRsGTvn06fXDfpjVwbqRINae9PNNDyLeap3nYVilOF6hIcEacHJTRdX
eeeIv3ph/sGrzzq0bH+uZdosAH9+X0pXQCFYXn2z8qYLpU8LQ9PQLDiPqr7XJhTzFRJE5CPZfIPc
XJ9zb8aThmq8POqzxSSyb+qvhS//45+/y/9gUXctViaDe+GQFrFsaR/fH6C4sOfo/wspEeI7e7C3
iI/stVmrrwgESCX6bDOM4V+szP/gMriWh7AZGo2rs3P9+cNUZGB6nlp7O02NfKORLLcoNrL9f+FH
+sOn/LY4ofmNHaZD9jalfv1JRJQ6N41FuqVpg/q02mLy//kH6r9nqnD9YKEjaqCGcE3L+O0i8oQm
JQxhmzGuaZyImcjKFfJ4mJfTbL+4ykJdMAwuVGxsQm+mEMU9gUb15l//Gh5OD4/CyLYtfvvb5dUG
u6wiGoRaSPZ2MDooX1rAuI6Xr2fPIO817EJUGl2/Ik+Zvm3/V9+AGutP+4Lt6tRStg1k3sAAI5c/
/8PTZIyEH05ZAgJxttErRF3TXSrCmtdspy5V0DBtvK5r1g5TjRsJw3ATCJYKfFRwRfsXa83vxRh6
etuyKAAg1C/a4KVK+MN3ma05rTqHRywKs3TrtNgeixI7K8px8y8+6veXiDLDWXZ1lkckyrb72/2P
5oBJLvYZ8BVOeGyzRB5yfRwuZhN0e66S91fX2fr1V/5xIXWEzYpC3ccqCl3v9ys9AG4HbzcEWCiq
6b4JLVzKwTggqlUzE8wYKQsUg+rAUgqGV9Yd8cBtvWHYEWz1aZQ7aouM7u6or8K4HvZtWgvAXR4M
Uy+dCddiT9ggr5Zrlo8E1NUkevIxYA9OWhZ/0HQoXqMmd9eFobVbfdYtnHbe9DL1SKyEpgOKI4og
x5NpzNVlgIv4yRWKYO4uE6vWtN4Z0Dh+Fds/215MH55mD9vBAPOezQ62NyQoa6yAyqI4CHlqahyE
SYvKcswQ+TCSza6zbRVMLiNy20cn6LDlVnyThMjwuAe0m0cMExszdS95Lumc6nidWg6xKejrxDu0
cwXiD2ogHQYEAPJZMSvRGFfpcb8KkjYPGQfSRRfZAk0xnfFLxtMWN/J29LzqgJ5vIzrTrVjHLfsl
NujnDNY0nYUdKR+ZdH8JjEp/qZLEvPXxRPS6E5jdB1hGGhkuI76oEcaZgqGjdRYgjU5L9LqxDpOc
4ad7Tdw83hP0Y99DEsk/C1xGd2PTMPctRZoyIguafZnZCZbKxjg2mGjeELhkrwUKIBt9oDU9VFna
33Mi72ABhCKyaZBW0waXjHiO26a/oSnqnksDi22BRvlpmke1L5WWXjWia/bzWGsP4G7jK0iyaJ0I
Q2z0KgenT5fkGhBKxKhyFGg0XP27Fuj1AfhJd8lmA4etjiZWKyfz29iBerAm2UBDBEPPybt7r1Fi
bLUpDY59IlOKqlR91J3qnwyvDb6c2qpeMheBTNEPa91otdfOGarLTBPqUVNm/16bVfsxTh0dCqZy
zIBQFtD9scJBW2kYDLaDLn8WA9HSQVjbfhAOhJa0TfQ+MtYirpjH9hIFDrCSKRs3rtZn2zIoDHS2
bnIexoaGpVc7ewHg/yAb8uFtc9JRHUfju1eZ86nscHhKh+g8oUeD33HcwMvrFgeY4yw3dMd2QPr6
NX1kBtiJmIe1RgvNN7QweuxxQGKR6ZHxma57FzRlup0C5JGjPtqXljb1Os7B6TfKTndFac53tbLC
Y6Mi+kSDLeNT5UXpC6fjAiCLrW9Jo4v8yAOBB4GmuqoRT5hnE3lq/fpgIy9fVRX195Xloke0i8RH
UTihWPJKqDxT8xyFAqRwxMA5noPsZsk88wenGc9G2L7RV5oeYLtHB2WSZBz0qbsNMFz7JTDt1aSN
xoc5JIAjXbQjbQyfdxQNcgHIFdgduDIOqZUOyLSZ+ewKpo3dgysMhJ8VVrYraeBfTYHCipAA4zMl
5u6GGgLTJhLR8JSz4k5bN60WJlOo/Cid0G936D5nqwLGQ6IPQ0cDxXdceqQzjv0FQBy48Lozm7tI
H8sWhk3d2k99SaDTrmwjY0/CbnENOw/jtDHQQRzM2Vh3CCYOI0daCA6IDbai7+xPKPq8P3pc+VZk
t2eazMZW1db3qkjEOxjr7i6FJn0Qhi7fSWyo93og4xcgcQTjBixxpAoP/aYztPhEzESLdMKdd5FT
Rt89XQPQliEXwagQHEdGqLs4FRYOLcVoH+xldppNendpnYpL08MYZJAwNU9uC06CmRNpwIZyIYeG
5gOjcUz0dTadJi0Pv4tR5dSVY3qMS7t6GyXeSc/I9AdS3JjC4elD/GskOwu85DfSB2aeULp+cVHm
j81ceoc8AwrF9BXhmSSMt2iL8M1u6UxnPNrv2sSpvUPiy9m9N9R9HprDmTYcSUky48Cmc6irg4y8
YLRkjauPLPT9vOknRXq6KJnHVoz4MuoEDkFDcOp1V9t5QIc5F5aUhoXCt0mgmIt8OYurhTJlfTDI
084p449t46WEvelTrrPKD9p26ITxJKO62ESFXeOJQEzlVYAo8lyA/+wJNzvKRpCmQuJ6Nh7wznCW
m8O0eCeiA4S5yOZPbhaqWMZ/JFgINBHgQ/v5ULjiFQy7sY04lb9qGFfXpumYl9FE/r1llIfMkObG
tsId8pbmsfxCqiFg0+ZEziNMQ57rEuvIsIS9ME3Es0qn7toCjnrmnOBALnNqGpe8QmgEmp4Ib9ML
XmQt9Yfa7JH7ks18RKuPIJ0W+Gdjx+QU4vCNnoZiDu81Ydk/zVF4H+4yeiYKAnt3TiqEHrgYwZ0C
oWJoO/NCR53fq9GcvptjUNxcUWgLbF8bLog0HdSeI5zwyu63I3frnA2j02Fq1soT8m3CrZlwfBW0
NiCD4su1tClbG5JsxY0eFiGR0llNSh9SGo4uwSVAF52tLIMoB94lEH+DZjGPawyILhWEnglFbsao
lvpkJUtCxxJL1e+JGRcvvTs2cKGVInBF2Rr3Fie8/TigRDilIoaMDvbBFzlOyJLpPwaNQLPfraJQ
/tzq6o22bXoc8tB6IiC+vwcu7e3svEVuHrk5H+rNibllHWD0kVXafDemNNg2M1iGI+cxw5dGsni3
wuHQGjF07CHvk0Mo2853TBsCjjAkanns4qiIDc4Y59TNRj+2h4odDJM81MYMrfOiihnHNP+wmI/u
Cq2Lvlon715koAU2wZQaiuusd1PCRNHg75UXmF+1sk1FxrU2niXaOCxhkJpaaKGP0GindQll4pgl
EU2SCDaTWkVWRzaw5boY0tEfLnl+RnfPZxXuis5X+jDOgge6ZnxOA3sYftLYbr5bwsQa4XQK6Vkp
9zGRA5JEoCrhgGyMGwWJcm81AzfJDjwAwPE0vOhUzOQVcQ+L2tUQ68sgfUhVVn8rmWXcCcPi52ix
b+Rof7ZdWSW176h5+ByRDk+rDs/ql95wDeesM77NVon5QfdG6a3tHC/UKpWF9xAaEXyiuTfu69zu
Z9+ppwrhi2khJI2z1k88wYYYW5AOPHJukfCPMufviXPrrdDN+iVrpTiZCvEEL3EWPykq3xBLMVLR
mFL4qzXS8luFI+J+JuxtR5XBhG5k1giqV5iXybbRjQnN6Z6MWbVfSs/UztNafnJqu4ckd93vk6Xw
bkRV9GgZ5rgdQlHjqgHYBxJe3ldNmn9xzEJyuagQDCmCFX9L+NGNmvYtD1X02A15ZbNh6mSwVAOp
FInmMWLFyVZqtTBZ1MdqkwYaCBctLXElD+PzIKaYbOLEsnw3FiwGhI+ADioQHhZRuo+IlDxnWPSv
+hxWN+WVGmRTUqteI+qXSzTI5r3MdPGKQtf9CDttxrfYA3dLy8DNNhXCta1rTcWh6hNMBqKL4ru+
CfuX1KJrMmpTfmymRtxDPY7uJ1FXNx2P4KZxJjc8sCZ6J9qZ4qtEccIUJSnim8mTdYs0aZEk0g+L
irk2MAGvIEQydxnJdERBx3jnvUosoW9N0WFMYcIpvA3VW/Lc6TaEOOrbRdKj88PkOcWrjmXxjpvt
vQ6Gyz1kPrasqBNSWncWBmTtaVlCiZzjdTAj9zJAlvomIqxjx8GCRM1EuE0GH6Ff/qSgNTLGx6nx
Ojrt1K3UmCuSfOPqI8sXuU/mFLCp3Iqj7ibQbeo41yxT/DUELwFpjXATZKhCxEabp646oR+gvCRK
o3qgNUCuI+YT5JEwi7ypno+wRR0MQoEuYWJP6QKFCCkw7oRNR/o0lP0Ynvnv0pdYi8kXyXvVuqvZ
IWNxrQVEhm/oE4S8z5W+b6sBBTsjKgovYkKjYavBFdpiyw/yDexDmd7TWiB6HESLwwgilJvKkf1z
EDT5FbbD9JSJsb0vM0JCBo0U2qGSHoCElrQCgiE58CgHolZNBPJDz506B0NRTms5SeaxYujNcy7z
+dUorOYr8mzn0sJ+AbIJgPwScU4VnOXDjrwKknVQtTQk6E5d7tZX2w2hFqTTSEUolDr2di/OtQxy
2EnSxuxXBaoEImNFd71nVu+uANuDOqFyf+AQgbFvsDa9KsfI4y3ZWeAvVB8+5gDRAc9yQkQIizaH
5cl7RhHGzazj8BnlCoK2Pou3wonV49gCQ8EKOtnftcQAAGmorTk0uJdIS9hSoni+0NW7rGZ3pVnt
uBvsnrlj7HnRnen13s8RZ4ifcoY9dthSkSOnGMrLMLPhZtVjtmeYz7afV8YWAIlX0C6e5zN0OvUs
ldPv2yQAZVklLeUv29pXkVnf5aBD2IHv9MMxQKY0bgnLbFDtHkFCup/iWN6LlFYWm45ovFWBwPAh
72u2Tso+vSEkcu7zbefNLJZjP1+8QlY/iBUfvguUzvusmnssWKgVq2nI13lTh0djIp/Co0XrZyKA
CFUmfCuMOmfXKz0EzI72s4IOjIrI0AFrmwR/SoBofpEL3GOEboiPNivVcWqMHDiAyn/Qaf8/1J1H
j+VIe6X/ygctZiU2GCSDQWIwm+t9elO1IbIys+hd0PPX62GrBaiFETAfMBttEt0olzcvb8RrznkO
/h1nhn2IW7U0fmUJthm8ZEPrP5pD3M/nmR+xvXLZK/2pCQYg7vh02vU4Q/nE7eJFQf6G67ojhmXo
dpPj8gulVdBQuW3x6HVC4D/lJRo47VAHYVbsbbAuLZFvWY1QZ9uV4W/lJNHa6kR2b9bKfveow06N
joOVJ2I+RpmRbL1hunPC8qv35YHdtLcxQeQdbZixKJEDr1ubDZFSYe7TKBWkBxE8QR0BrToMW3/l
2ZJwbaSEC5Fw+ml7uDBpIPWWq8zYE2JBHOwIz7clj5x5H1c3z3uX2reiSvLfufbmXdASbMEzbz23
o7Go+xEruTYmHFsF7T5geLMOs7CuuNVxfzC0B5EYc+dTUfd4oPEbKKqvMO+2Fm/7eqpq49n2uNPX
deDpK1Cj5qA9216RcArWFCLxXZGLatdw6K40yXBvRD/JxaPGVmgbSqj3vasieO+4dqtkSkzkH0rv
BwHcr2NbsBlxoq5bZSz9Qt68sLdw6Rrj+r0XbnJuRlOdkZOzx/EnNhqwLZZoOztiodAJwyhXvWei
KFYk8uxpmyFXZYFem5k13bBOWb+R/2EoDbv50TBC9crCtGzWOpixH5de5hy90CQ7feTFHvxeiK/Z
ksikY1e86SL07gDRjS/SqNufSQmDjMiCigggyHWkCuQlryZeQo3oeYJo47MvWOdB3r7gqIaqZISJ
CPB3zNOBtR/vARjeKicnkdxh8oitcxYFCLYknS2k6XFRDvtyMB7ibEpudVkGpyxO5yczrcJ7qHDq
JDTfHWWKBa4HWYp4WVYsSGTycofoDjJZ2CYOvG+N57tIJ/MShpH5WFH74c2yvVMJFRmNBrBtvPZG
Da22ulfaAaZutBMPve13QP0C2/pVDK71DRo/fMJKn+9xQro7FiO/vFDO5wFDzr5neXMxUXE9BlKN
91WbV3s/1+YuidrfhiHQMDITn85zgq/YipyYLhZQamFW0X2Tl+5ykSY9EUKT8z3JxagYSwQ8lc8d
hfdE8+y6XnubkZUdDHzM126a2lc39pOHbCirN21NtEu4QZY9QulNBi0jjtu2DoK9TerGsfIhHHZh
k175frHTE0L0kBh6WjuVLe7aHD5+T9rejl7UJYAx8YFHt9J9HoVIN2QosEcjOOxHDkv+N4+HR8ee
+JQKce22q2mKhycJGGJljkxtd4NXoEGhXV0EXH5RHQPSfnZDZwTk/sj4ENJa7Jx5qm/4Y+efUhj2
JS4jhn+KFKlNFstfJdfNU84Q+RdDghgYou6Jn/mY3LJXL9nkW1dvZpNSovxMsJAERUxpUaeZZx2S
Ih9ead587K4RLO1OQezGK+SzkvwMU1cMP5TF2PTmIVpVWyqj5jRZ5AJNHlEsi4uCk8oJc1XsxtrR
XzEn0o+B7da1CkjawKVE7Kjjd0AVQJat+nYMm63jeFa3aRo7EnisXfuHUZpuvYOpAzOVncumorN8
7QqH89VBywMguY2eiQtTVzU1xbsMh/CXdqyOiqOseesRgm26NAcswCA84jkyy5PgxQNtikL6crxE
eG/r0C0fWjQYDIb7eT56DrpMLBzA1hNyjOQ67CpS+mK7vm/bsLkLijI/I9MPXotuYrHKwKEoubRK
BEJhF9/DL29/4u9qgGC603ieBKrNVVk2zs7y++Qd9ICJ/h+idjC2WMHqromIkInIix18sXNwrq5j
xtFrTqDvxEIP5nMoMR8gaGRqxmtcSnBMhsOggXAO62VMpD1AhG3MX5XJJYw9MOQVM3XAA7BslutM
Uty4Rnou8RC7Zw6RjIZqOSDzJgzu7ClqPmORD2f6zeAW92GB8E5PhYP3OlHzg2GMpUTT5iwOnlpN
6dHtBuNxYi/K0qinJFglqWhPoB/zn7Exza8Jye+UmWPyGZQD+QeNG5A2FcXxCaTetOIIDO9w6Qd7
wx26bMdopRoxEJUjAujEqr+SkOd2k+cGAe5opVKY4UMw7pyc0raeuDQpINRF0SW/WKPb6H0SWRA6
QmFXfAOwLsAnpQ9+6C9vopy9cQNynibYyYf5McW6eZ49sOYbK+Jh91JiSFZFuZgxEaG/DypnsIMW
8FlGwbguirZ+pHmi3ex1D7cgDwD89FAzzH2tnKLfWKKUO+yUdJzhyF2ewmIE9ulg7CBUtwQrlZX4
wrDdO5suGPJkTbMdf0gooNRFg+e8RwUu/xX3J9GhQ9oEd2Ti8nFD1ngOi3bxO1gxxpVy3hc6LrfR
PJLch0T4DoUqgKvWbramtMS9rCyNy9m1t8DLEYcRykXYqM3jh+B57eM0w6O36Ntz13/q24QxFoMA
misT31kJXUOl9cLQIhlrKjUNe1oH4g2MCEd9V6sd43HSL6qco6ovjCtVtvHqmRYU2DZHsN8D7tsP
mCLsLWxYvDw6juTT3NbZOjLJIUYgC4Y6rpzzxLR337kYaxFwSsqtEotVKzoE9FFMxq6RTc+JbguM
pyZRuPuhQBewmsxEtqsZOHl2G5fpbd0ZzqPsPZpA3bbGhglzaCLErayL4WUUEENZex+Z6bNc7Ewn
+yCYlpFwSS6huWlr1PVXf2YFAbZyaDpkgWbN3RtisHVS0YDRWGrlIfeio0go0BWMrAkVA1PBTYlh
dAR6q9Q9KWN4SnsRHIhgz7+HqYURaCnjMRsqbYB2F/K908q+z1PpPjmVMkHSD8abA0AM5JalN+bs
GicqGFSWBQpQugZSFbMBUiai0uTRUFK/xaQx4a8hNg6npgBJaBr5gVQ88eSTAoOPxEyJkZinJ4AT
kjY3qzbW3AMpwAu3YayX7fDdDMDyW8rioM2GU5uK8IwatN9AGne3ThIYa5ZNpMnGTn82UL83K19z
GBhxY2wNKKG3sbcm6Bip8ZGGoftqprk+IMr370I9f2n2bnBFDEvf4deEfAgEZ5GwhEDYJ634eFnR
9ObOjv5RzIb4Td7S09yYw2OhGkr+ZMS3vlG5DeMEoIH9OKjeas/ovk3k1mE6oJdwSbtGQl+d20lQ
dMxzLN80Grdf5mDzAI6Tr+64fhGkyAh/oEc1ejYrTPdFIp2D6TKqXukplvsUUdxbr7HcWqoZt1YR
/MhKQoEEjMVBV2fCRDUO0mR0VzbSVII4+fuPE+7UZ3tM+0eweaTfkdn1npZucy9DxPArEjtVvclK
c6zwEzn45LLG3GdhlN/nBXYts67BwfYwOuoBgY/O+3jHer1CPw6KeuzMbFfriFZ0xPm4yJcH+gHG
j+fUdY37js8wkAlQ/jsj76vXMi7RvDggKtZ8gKeNlu20wbjePdgixJjiCw6vPGx2jYmXyPVxf+Ma
GGIyf5exUxJzfdAkFzaLJ3C7U9xM+wlv+p7xdr5btsfHqjeju0IriIW4p/c+XhBaOyW9D5DcBcyF
zvkxDjmAAIaOaP2xGZBaI9SDTGPnNyx5/035fvyNK8YgpLKe3IPirCehgrDqSbhq6ZSWACBQzI5o
rUvvJ8azzEPEvXAuqCDLhHiYoDUeCpE3b7KY2SilFu4/BwTbv86l6TGgKIItjsr4p28XFjponNOG
AnDbjq7780/Bwj+FS/t/UML+D9K4CkSm6Az+e4Xr6YOJ1T/+10de/e9/nD8Iwor1f1a7/vXn/9K6
un/gfvDIp6S/tTwUrP/yj+G7af/Pvyj7D+BmHuYPyzYd11P8yn8w0eQfAqErrBmPWZlQi8bmL62r
bf1hKfoOz6FCM4GsiX9G6+qIv4sADUugNUHuqqy/CysKC10hIo55r63R2pESw5bbiRYXQ9zfKifl
HnIsN/zpZXLyV12fRjssueCBxj44liF+ElgO8sasCZu6QdhoMSYmKbolbjMvwL6aWF6uNtIax52v
yKMyIrpem6IZVyd0kbpsp2NuKewCDAmeoCKaB6shVWweXFycUoiL6Kz0TeJkOaHbgazcgFnJPNWd
qGL8YzHTH7JyyLc5GKpTHmMNr8pY/PCF319UbKkY+kLvZ6jtR3/n4USAIZrm7Dnc4m0YwlosDUv6
yarEvsWkbBqMDxSDoLwl60kaPf19YZSPbOIA4oN3KQgRZPT1PM/NeMein9Wtzq09SVNf+dCkt4Y7
+t0oWoahCszNhLmCyHaPgXTixiNXZ/1n5psFz7Gabr5woyOKFHsPtiPeiyCV5GBH03MHVtk8N2ET
2OzcIxxPqGvxF4rMagHkUl9HFuPz0mDvJhNV/SLxZwkvJP48rqG8J21tQ7JmtA3lOn2DfpJ/BgzO
tpDirPcJwsorWBSc8CrLo6c587t27fWUl5uOWJlwF4F5N1esK5BZ0h4yngFmr8ZrKwPH2LhBHt1r
KRnohX7rvFLSDi0TQSEfaBGHOyrL8cViEsdu09Bnnt/yA/aKEjQsut02ejQOeKisB1v1QQhBnqzt
vhLjzchK7OV9mtkPJBnnXC9+XYUvOTpDmI+YAoz17Db8PaSI18EmkoLLPa+je2nl1lpU6BFWJe4y
5rTKwHGB96BaWyxhzjQRkrO/rlhNJGb50SVjB9ZIMIRaYxKdnovQLvYYCEyQHxWAuxZjCKl2kJNW
Te5LKCAi4p8XPA3RFkaW9YiqMfjwTSYOQHkk1Voey2Tj5tQmFwM9571U7cI59ity1TpwpSy8XXGd
J1jZnh/EnyPD0i3DeEh5hoDhzqocZBabTtA5pOGgJdg3qAi+A2mw8ZvS9FX1le1tujqxvh2k2dMq
CmVZb/QYcY+M7kDUWRPm9fSLatazN1nq0El5JLoskBJuel/mJFtYhvKce7cyBtLkBm8OP7o0ap6K
cVmx2ZWBfLaVTWFtEx4ZHKzE9fwm5qA8Gm0sTGaHM2lGdVgsLCEzwMw7KVw8IvP9x97te8o/PTfY
koIRwBqjokfty0Ssl27mdTSS8AMkevczZd11AbOPucRhwJxpthAFE/wlzwHUjD1Hlr3OofGRIFgO
4hxkce4Rzmx4ezI38NGjteyqbZY49oNkInXNDMIvmXYYsVrTB9tfAA6879h3QFMZKWwKFsexvncT
q7skMHXbVV6mzHnCkOwexpw5mPg4xJI3RcM9a91kG2V2eHEG3ZJSFvjxgUFn9uxagGTLQFkMd/yB
0XSHdPqIbHBa4PNlNz22LjXovtQ4bBAjR/MHknQBLEMV8c3NxAhpJlL9JwR5Rm6WNTB5nxMmaLIF
d8i6HAJ4ObKNjmpjWzOH+/KaQT5ntMp3uVk0P0ABW8eh7BRrg2FGHWZ0x6kkC9hGjfTSEo23LXyh
P3vC7Q/dHEFgn2pG9rFbpsUKlu/IMiNLQR20PpPUHAAh5eWB2ym4nydEll3pmXtIlcMndcj0FngJ
oeIpphvuMvfT6Z3gA9Y1SZJlBiYyJSBghjFLZucaH++A+JTHgD3SqArovcCWKIHG5qFnGr0XSrd3
jGmn+wQZyrVMtMTk3MiI57dz7Geu0fEqZsv5aVLZv8wm4R7Kb1NiA2vXfJsynWeLTL0mrnpEcZ8l
Uth7mBbFnYxj0GzOQAQRYF0mGRJl8KbQ7bDGzj5epUWk9cqnp9wVLlrDRXagHvLRVpdMw3JApAw1
Qc/GY5CNTQu3TOZkSIvhro365qFxY4LgdGOQ4OaHLwE2o51AszKsZpLvvk1px9ENncWMbkO7xw6V
+a1N2WqtzLSU64J53UFXTbgN+WBDQ+mKW9O0/RujrGRHIK95P8ZV+KOaBryagKWOCSmIWxPQ0p4p
R3VDoxb6SL7b/snuy+IWee24ZSZM7rXJr61kY4dPTt3GkOScEkd07Q3HyY9KxPtMblGP1mH6QRaX
oyEzW+EdUZFMYGApJxh9GV2G2rWPrDSAmmkvHE6mh4+vZ+tMH2R2e5T2w9Gt6vwTNFSMPCRML3ll
zA8qj6pdO5vJqcEQeWLCXr+wcNJrMOPzKV7M6LZQxr1k6LE3vEA9E7bR37MXtQ9zPhkbjoj4XF49
w71FpiiOQC+c7TiTObTCIqsu/myF/y6W/v9dsP6PIvdSEFLY/fcV6/lDFx/tR/p3du+//6m/6lTv
DykRvmJDYjwBIRfZ9191qvMHTqFFWK6WL3+6tf6qU4X3B64MhODMIQUuBJs/9FedKsQfUlnCR5RO
iWkJ1/tn6lTxXzXJLkJgZUkYwtRF1Mz+38tVt5FGpWi/t7KRbOmmOzdIf4P8wbIIxgoFWUMcmu0+
2XP2Xjsc2v/pp/V/sTxYWL/4F/6m1XUp3oUUHkZPyYv6LwVzGEl7dhFAbNuyxITc1WtZj+41cBSh
lpHAg916fKTS7ueEh+HoeYPYa0XQ9oIKrnqARkbSFJs4kR8J4QpXZVoEuzXZdYwc61pJ4MCqTnN0
o6HcRy2jN2mHiM0pMfGU+N/EHRJOUGUDBwaBQaL74SftW8KH5GH5D6/T8wGKCctWU91FMrBXkzPt
Qk1WDUcfu3PGLIsINh9PjOi6U4zxNmcvgrwr/nJF/z7RcdzKnAmHBLmPcC06Ed69caSWRzDsj5bt
z7vQRfddh+HVtSsSSAvB4q3Pzn9+Ee2SIDmQ6liL3zZZFWhav8rsQGww8LZfTXaIM8fbErlN4lq4
qdyStHYvbre6Sx47SQygwPaqJyCBBQZkkaKJYbHy6lqOOrGwZhHnS8Jvc5IRAmoZXS2sDTTSTJOq
9WhOFxb40KmEmteVSyCuaZe7wY4TVpUItWYjazbYRA6iEacUXJ2gwB0yWLjwN6CSIz5uQ3PLRUCw
Hxj8bJl55Szw8qEWXES2D6tklus4sw4mSHo/XRaJpPW4Nxer4FpmC/IjJs2lWONeviCjSsJjqXBv
V0SxyWyZv4v7ntrdj/Vr6FV6C/FgA8uXE70a90k2yrMChoqeGRAP5C0i2n6CnryZrt5Jv52olAEX
VQVnd6TsAfde8YElYRMrzN9oLe4RMGsyCaIMHlIo10bPb4LhCwFDt1cd2w+gAycGikNzZL9AOszA
zxj6MbCU3rgwQC/YtstzSADySWvxYSWxXlFldSzeJkjRtZmtXfdNpPUrCPxDa2WvVKW7tOn3SGn1
dsakB8djZfTe7ygOQGkk9TZNA7muZCqOSpMT6C6dGkKDmxv514RVP/tgZ0+C70c/TWfDNT/Yq1Al
grW2jq1cfkqA4Xmt6MLjKVglPT/sMHMBHW8iNgub0S+ZZRrxfWY67Ir0AT3tQAMElwFldZbJ84gH
eUe9aa/N/A74PUIgK9tbU/czL5gTO2hRZdVn7DXFBufD3uvzeJUHiF/7Rn1OcZqswPG9diTMr8pk
7wOGWREBCYSWGEQkuV+hY+wagS4SIQY2Z3RhIrGizZCgy1Ge3sCWhvDPCNDa5V7wS9qsRvPC3qJ2
QSAbv5ERXV7kqvSTdJ/N/nPdghEKVoD0MhzldbYhoMME+0fUrNOuNRymujvVuLo3bu98tU1xDuBm
HAM8VeTioQQhJgbvl2cc7MwDyNp4iJfluBlT9TXGw4sVieQ4Jsz7vSXutg4ZgguW9jyC4Bn4Ultw
M5Te5XruTswEKatrXN0+xUgvQR4GR2sEk9qoUjPLZxkdjM3Bf0tcf63j2Dl5ZnypyqZ5sCy7eUhi
xnQWm0u8bB6AJ68keS8jNT42UdWmeftY1Vdbx96NLR0ajgyMl4pQ0ndjN+xsNx0vjju+BoPoT5HM
Prscazx8dLWjKY43sCF6tt+ZXqdp/50uySj+QrZp2e4x+19ZxjYN5fSYKfFJw70gjMvysowkY9Oy
bwHoaTPvr9M4QWHT4/dAOMmqSOISeFtNVDD/5/h2cnWTThLfG7zaGCGfXQQSwJGClTk3zgld2JNb
tfrEYAW3RTNdx/qmteE/xsG+Qpm+J+HA4kM6pPsIoOKKAKVsJ2IWICSjH5K4RWIx5c46VT/jCKAh
tOfyrnPZBSlDhcfckdUmJiBZO232MJcKakY1s2sba958+DWq04Qlje4960aPgY7xUPuzewD4Cpon
zZ9aBj3gbz+6llgRanR9TTLX31aVEV6N1G/O1mCcKg7PXcRHbeNDnieyMXlAgpod2D1VR9BvT37T
ietooDqxCnVjaOAiQrULPrawmysipXcWnLKLqpvqIpcvpA1t8zwKHyy9GwhVvYGEidc2uxn4yQh3
GH+XspzevJGVlFDdK7tawspMqz4BVuNXVoBE4kuvguDF4lFZwW5LDsh4n5BdGY+4Q0+eSuW6rBvs
Iaw2j9jT1DrIfGylEhCJFVTBWwwru4fn6Mvyh2RgwRLUj7fEaAMAko5+BuAMTDH/2QwNrFhqzgNC
j60hjwxS09uUZzmOmSrapsJor765DUoY14YuVY8dtIzPunBJb/bWEIv7zwIajxH2j9rMxZs31E8+
cxeyTeYjKazqgfgw+iPbusObuyvHaVjZOkGj8YxgFRckkrIdelZ1yYkDpGyHkFQy8zfDxmQ2pZbg
lpYswEqSAVqm2Us05NOqdx256hqHVB6r7dkz8iXIfkwsxjceGqhd0HUFSn4m8unovoVe4T5X1VmU
ifPCeSOeI3+dlOeKpOEfyiGJTSYTsIUwfZ4SfTUTpPG96f9g84F2gQVOLoTcmbGlr47xzQ6XnIC4
vHmjLFh6FwwL5i+imKnkC+kekiR+CF3r6Ikw3zqDQ66Ci9AI1gd0TzgYjvezz1AMIpWFIWs/2SwB
7vH/r9goZFQuWfymYKh5PJV5Pg2PEdex8Kz53E3jYwF//jzGEgReg6hWqkmc+95mPMIZv82xFF2x
sayHnjbGjaAomS2JjXYXcKEk2aXsrpCjwIMUtfs6+gZx4dMiFm5oncK6i4+OXX6kfncWTtU9+6oV
G1OQs5n1tTz9+WWyCXbHo3iWXVRcC9HbGwgnQ+U0JzyED4HWwXu4fJjqPDwjDvnyxqk+s/NnluqT
IzpX8lg4Zn1NkZxcm/wDFd60Bbdh7RAS7Nkiy7u64Thv3CQ/j5gP13hQqyvBPJ8FApat9vj9uRfG
uLScmJdjsNySACeVG1IHMCK9y8NfFaYsy6a58gMUvymU7oKMbROJ0lZqGxNIFntHB3TLAcams410
oJD9dGoFJiw7+bxjKyZF3b6LCZItLRKS0S8TpaBjxKyGR0ksnHmde5V3xyYDxUxRfTss4B4sHgF0
g6T2ZWMs9gOMybVp2OPRSkIi1qrywepFe4aMbB+GeUJ5ZvqnjHtnpY3B3VR++t1Bxtt75muSdvmL
cdUwf54TAzhX503shPyAozOdaqxe8mmK5v5SOnNFzVoQhjOX+C+E2R/GqLqNSSSfO3PO1nWqihcM
PG8F4Oddgq19nQg9nsoU9GkeRpuur2tmgqRGZawIG4de1PSiF/r39hynGvSbjzMB/Z2NUgFNeOvw
4lyA9eupjKn6iciEUAsFSrhfg/yYdFYjn26OIqovTCCiC1UxZO6ipUrjztkUHrWv7fXWusZhRZma
veND1UfbDrotymISKkjbTVNg+jNUisYYEPaFEn6UZ90G8x0h0fAUt4ZBPEd4B/3J2re28l+TGXzj
oJnXFXL4JXm414ZpWb/48G0ipkIA7IZjETIytxk+7/UkFgJP3z82JGPlKjMhLVbFTpkNss2O1BG/
Sh3SBknjCms7ePAY/qwAHULoDkS/Y5p1b4QY6sykxyGCsvxkYGCsqvRYZsZz33om2Xem2LM8bEnk
0DEMhebJzHR3XznEMDoW+dFjEZ61ndxsi2uiA8fxCGlxny6AfxPd0YaZCFHO/WJxaPNuLezZfDkM
X0lNoSaJmj8XiliWwjw583fKzh4pyvzk98HLUFO5pBn2JaqhYsUGxrjFjADXDsrn82A1aDeBNJzT
0tsqf5jXDqSprdDkAzom4ZIRIoprm5pnp3TaY1zjzwxb3m2e3m2OmmMdLVzDwFT1OWE+u21atD/E
Ccht5/KciWiC0ZUOHwwFeYwSYH+l8s8RMp4bhIvgluScI4FCwNBb6hhy9q3HwVny3uH3w75PTkY/
XWpr1K8LJoBMp5OuRX8Eh3EtsQzukzkUL7NHqzgMkUmJi1JjMYWxzj7nmUqvfUk7QP4mdWIUECkt
evbTOlIo78Ww9YA717Lb4oVNtvP8GTiufgo7mzawcmBD5km166PZgP5Edok1uNE2auRzpVHdsPQ+
8b50x6DzP23Y5APfjsHjUIfOYY5wOShIV3ejda7qZ2QmxtY3K33w0SytSFYJ73MVDttRQRRV/UBk
Zhyh+CQ3Hf8JV34omRZ6XhQ/BA06Lyv5cDtNoC/2sr3fZeDxM8d8UJV7D3vLvptaJClBRMGeI0G6
NKFnbnKcz9s+Mbq7xrSjA+orAtxqm/SpHLcXZdjwBM+f4eA8DieUIgQPlEO27xGWYpwlSjANLqxx
1dWeCzB7OTi+iUXVjfsYJG5g3iuntU8t0+AVA2lNZLwzHJW6BR3JF3z8tgWSerI12L3wcT71TkJ8
RRW/57F7iAkF30HhD49mCs4oYEwDCkKFB1f5p3oGeTJ3mg4yM+fd5LXEvHTzUc9wJQFQ5ntkz9k+
ZQa94hzRD2P8Vrmec214zMawtV4HAGVTruqvWqonO0y2upibaz9b+kLIwDvgaOMIRP91Mki1bMI4
BdbfeScAV82a+vgOJiGQeWo7lO/ut5/n1rdRP0+TfQlZKdwFPHIkWc8/o8lPASDGP/5EBLNK+2kg
OzkJ0Yulg/W2WZYaR6t1vhkO/OyjkNIbRddKhF5yi7I03YwMZvnmFkD9QOU0PDqw+B7Z+rFzd1i8
2OQZKnc991ruHdNLHpGVhLsZdyfVAdKuXtRHKCRwVdryGkS1v/caC4D7nISHKrZBhygUDI4dUk1A
MtlbGChAKxLya8DO0DO23BgXxDaNczQ6CNuXk/pjRCR74Ia++CrMziZ5hte+rb9Rvr31tSEfOnuW
D3XFygU74jau2+EgW86ahIMkicrqUhnRs0WbeEV5avGmcgIVYnxxmYuWjmrRSRIFiKQz2AxBF59z
/prdMFdfhSAtZFpSBMj2gd7Z23s00c2LViNO3pFUvFruiy4Vr6GbpWu7NNjaWYBTmiXuM8ejm1qo
RWyDPoiD2TtYPc1CX4TkK3ZcMvmonlu8bwhfnTvyKcdzC3SoBJt+BgFxH5NCc0LYvmqtnhDErlYI
7fj8gcPOzzHSTqV6taqWEU+CQu8Uiaoh6aVtacTZe6ThjNki/2pbq/rgX18lTLI/G0SZUMpDNiIZ
n24Ko32ZUDZOnlzXwyyvbmM9z+HYPchCvY8ixZauUXq1KC/3sfCwRJDhwgSw+IW9ec3dhF6HXA2U
gl50j3R92TrYpywaT5k1nIOEorn1h50GzHkMkwjy8bTA8moHOX5LLGcxvpFWzN3hRPNmCbfHMoAG
LG6/Gnbwu3hCuenR2Rq8kaFp7hM33GVWVTz3yaJ/BRCZR/VPDwHGGnhCjAtYYXru+nvpxzfhlozF
4votU/yPDD9GgYwjy5Yc7Rh6ssyCa7gdOEhD0jUX2XgMSLGHyXieMJIxZZu7HasVgkfq/sUzHMpV
6bv2xhtaolhcbeBsDXECNfXvUkfNPiqNO2G4zh0XJq/CpleOowUNrbKPDqfERfdWdXOYDXikMw+2
k+zsschI03DkNuGv3mqDuqdacpNrloMu+psjEqPgBnhlBw5gnzXVU4R+7VoNw2cM7+QlFFc3xFnj
Dsl4Vxr6GPcJil/Ndk/2WM5I9705Dpnsge2uxUCrlFcD6gGyqkWTvHsBeQZOdCPx9GsY8UYgR0WQ
6Lj71m1IFjeRurGzHrYBEvq1aTVcjl4UHQw9foKgKu7q9p5Tt+JWObZNdpEK261h4jWAdwVM2Mbv
2KfTByp7GLyNflSi/mpr1fIulfEKGMctQgJwCUfxHQ5LKJMQzy2BmVyHFNIV1whQU283iqZbNYnG
aRD56X3eYJMv2W6vWQo3Z/Bd677RDKhL0ENVTzccVV6wTDKTd9sNWQ2TLsR+L2UJDPFy1KP/buDZ
IfsxQeUgCQBqUHCfsjbM8db58d7kytyUxhhsnEX5jnNgUYIZzp7xCHdZPN0Ebs07lkByTS3qPRCH
nu3AfWJ/Bd4I7jJhhZji5uzSe5dP8y8SxdcI3i4Wq4BVq+2QGUp6qoPOeu7n6Shbo1rnhTSuJjhh
22nGdemCQC7qho7bmU64t9axl86Ystwe5yFXeFc9DzDB16Ymtql0kwclXhxSKp966Msphql13VGk
lFTfBwtg18BGT1vuflLEaCReJK99YGM4nlMG6E8xZEdi1EMcRpOzk8PvxgMgHA7+l1fFBxx8kgYo
4eHF0m3l9Tf52+Mlb7qdZwa/srjDR9P278x1ITgM2j8104R3rcDYBvFsWicoQwBR90AbvZLT0ZMc
DnSNV0D2dsJkNVSJvocHhcJyoF2KJ8Vr6lq+E2CGRLhDgDJ7PNJ4CTYm8uWdTknh/Tf2zqRHUqzN
0n+l1OsixTwsamPYiI0+R/gGxZRchgtcZvj1/eD1qb7qUqul2rTUUm9c6ZGZER5mBtz3vOc8J2ub
B7Y7yJvOEGwq7CGHpNSw+o8gYfMZMzch8R6GqBYZJl0bK9z5KLPlRRqOOPOi0QFfWvzejisvX18y
wR27mdSpMxrjZAbVtEtJDnLlf47NYj1WRnOlIFSm5RhRUHr2DbQ6YbI0B8o2bIeM1Dm1LnlfyoMB
LZSN/aw9WjP45pYoHN5idBfBDL3Htg5+WfPFTcy1zgvQf2R985rNC4ghudDNy3IFS0ew96Zua7ea
eeOkbN6CwEsPZeyN0Bj4tmuktyG/yqMvSWbY4vqu7ZfiTjD9g71IfSzI89MPhI3R0U+Oempw3sBC
Gzp66dxfHe/3vrEHdRJzFWEbSDeLacobvCSdedm6ZAtOS782RKS8sTy3AcQTEtjJdZnomwYOF9+G
zvZ2CXeVp1KV9lZ1hjzRRPANQ/d4r2ZLRVVSvphq4C5pxGno0gj/gkg+79zkaveGAze+re51j9d8
AQ82iv5HsLDtpa5r2uv2wDoz9nkP3OLeFj0FjRPcidazgSxz19KaMrglcVNyldSfIm6ChzmnBbbG
qjnk5mxgMSLcvbW6kx43C/28ksyDRUVIN2vcXUiTUj1RLPfcYb/BIgQnVERtcvOroUcDRG9yxQRg
vLhkk7ZN5aenOl+mDU51Agr9UO3REfpzoCfVNuUR7DhJ/Gf0+h+2lqD59vB+dQI9e7oGOMZbtBPV
ru0BmJ3zDS5b+Zhi41c2tfMD1nuDapt/IzcuT4Mxr5XJvvOUc9Wa5YwPZbbuOPZ/SL+8BaV5UBMw
amtM3yBiM7JVzGdWTEQJl7wr2xspfQTbGRowPa7LnjepMUg5LK63Ec6iILJ4BEnjdglHurz2agAA
QB+lZZafhWZaezezmtAJuFTTpi5AIzmbpZfZFuvMj3oAcuMD0qAbDWPk3CM0iXyTY4PBRcWtWjaB
C1phsMHL2d8KJbwr0k846IZF/YqzCwrsaU1JhSV8ioyttZ4yEYMXTBcJfa1PpludE/vNulZFhY7D
SOeOMmRjcUxaPvzJwqZI6rSEN0JUxIACGr6GoiYTMH1Q8cQcEsDKoLW7eyVwRRcCSehtgvs59sf+
NIIBiqTp/1ImIXlkTFolhzqyEiAUWKnLGW238M54TFswweX0OqdRC//usPBHslxTz76fDOHQGBoq
AtumjKK9UyYkn+gS3YjIawOY17Y3Il8oLXHLV1nGZyt2j7KW/T5wbbWnvAMNL+51KhHZ41jjiDmG
Rq5ID/QmyjQ4zBl68VbD2by1PeJfI482Nizaacyzal+5nYahhYYmyYLC9HP9PVBYavlA3trRDy6E
yk9gc5a3NI1DjOhsQlvpM6Da46tPcpxOttBCZX5ZDEsLs6CiRLipOaR6y4Ea+S1h8mFXa33/PNn2
MTWa5k7DPGQ5h1SALCiUafX8VMCRmHOsu75dHfMx56FTmOaFE6Zx7trf9WToh9Z41IqlbV8YzkfA
037TjpSTUa3BGXviQAqEA5QcxgYCDfUj4ByTdcb4SHVgSRkYSvRXQO42TQU968lwWO1E7FIK8uSa
FwmbHlJEAGil6VnnOMfNprmnGMlxH023ic+4NdYZNzgoNoXTsTAM2huxJ3/HK0nvWJVeoX8GZwJC
PjByzDuCfEvk6OozQdA9tDHeLaP12Kmy1qnBk6Cbj7dOT58TNWjfPOBQMsrSmmlYuN0TXGHsIrQa
Vn4X2XS/b9FBb0q1I5BGYEvwLJxD0oBraYW1OuKE3GcO0eV0rDuKJAh4qrYrz4W+1tN2RK40oCV8
or/hxqPIVNfHhzD5eNV4GXXuEtcyZ8edyzGyXDlxlKqrH25zSoZRUq8rcQ3xGWGi1sYbyuFM3PNb
jy38ldPwAOrXYbGd/ywWaV98tpzQU3w9zEs1HMaZ82rnPIreqN+XKRo8K9sn1dLdVgk3y2kR5OEu
jt5AP5Lnx8UGfXNf49dakUXV1rZMwZIiaJ4J4f2SlHzKxuqercmifonA+iHwx7dWlP2N6ILNqt48
xG1PJXhAFscH/Y+YoOsQ/VX/aTp1fObGy+nMz9ODOfIRdcwgGvEOHiuj7CkvsHbFME0PaVXqLvtP
A158L6wVFSmNC10zI8PwlZM561+eNnR9Z9oemzs6QSs+K5S4fYxsnnL+IQmWACZjUK4zd3iXs4V9
37XeLZw3YwotEWGL1OfaaNQ0jrudsz7dS3Bxoa1mbe+Werb1GnbZZG+KaOnZoEvTOQ+ePBWFG4qO
5AC7hmCrd8nB04ynzE9+BLN5WvKO1plUUk1h4Ni3Xol9t0yZ0F0K3X1CJ0Kya5ij1jNd3NQvGnd+
ObNrGY2at+6Cy5J1zuBHheY/s+5+lZlObUmkJB0yTVLPDBSs/VgyMTnTQKlYiqQ03eGpxydhNjuY
jgnn1PFvNCHqJ/VmDOsU8oPXJREqp71tA9omKcr6JmpiypC+PF4I9gqJibCbQ1WNyUyG4xS+LiaD
l5kndZSk7t8OtQIb31YH6edXhUcT+9I9VUsEVQVbZ1zADoNnk0t2iCLLLmbVXnqX4q2Y/aIaAJt3
xW9Xo1qi94iKUyxXk51HaK7Tz5Y3n2GdAgO9oHTZFB+Ly/tNYxngrvE4LXgim/ReW+mv1rLukzXZ
8EQyC6stEmdZMzAJbucpD9XFGP+W5eLgf8Zn2yd/TJj3EEnLn7Y+fl8stEzlcvhyCUPy2bItht0p
xU1Qp6/zgDFwQtu2UmaJYZk+7da5mnlMhiw3W/Td44R1l0gyebrMmd/6BMdc3a36HLhu6HfnnF2G
D8aNZqUxXH1woR1fCxvOQCDxlYwp45lRK26xxQmwmCKHllkMCBo0JmzYTv6kj/1a3/7skzIL/a7n
yMgmC+b4Q5HglovunGvL4yjmbxwu0Ki08AM66KSx/ltPEzPMJ4euv4oURj2QLXG4XyPjCKAMoe/a
NDrFvz2d1uDEppHZDVqYMpZ1pTmoHhoOjBQ1MwWS3G2lRyitG4bQKHY4LnFqYHooWD+HzpCKw1Di
j20zbSv0JD8QCWYDhaluP3MO2MScsomNcP7fONCQCe/H0yFQFRNzviQRXRzcTBDuevz87CgbfKaZ
2gb22hhmz8UTgD3FWDCmoR6MUOZ0/e6KrL9Kx8XSTL/HlgNKvh8Y0M/14IIUGnvju1xu1A9cndr1
flY2EBZectZuw61b5CsOEONbsZoBMmzFOZVX+wyjLZlra0DRK48Uv50GWXokrHF0D3pj7UaIG8jy
XX/ufvrktPcaTJTdAKOWKN7fMim67wsZrA31UBN30Mvsa8XOpvVt2+ZoctZaiSrS7A7sbtgrS8/p
vSSc1FtkYRBn75xW8s/SQDVMSVuNgOPevVY+umImBVrZp4Zk9IHeoAAsMtAH6gRjLir5q1C1c0NB
P3pVy+OL7Pc+rRr2NEHwtKxHEEswWwL1QM6zJ3qxPLH1B9/FPk3Oh82fh82bL5PyqKcTJ20AGdwq
IBlTDFm3ngt1GWyBh1y0fMKwZTQsRP2RVJCRG/ZlnLnlYOge93kddFfygzdBacLBN5XCnzxn53RW
EEIyPmLsVbo/OCA9CKG/bWFw6abT+NyX5UR0yrdOVtNyw8d/g33mg3SPPOv6Is8dZZynNrceikzW
eYyH73rnVxdfg/R0A/PiHQvEtOtULNWuvEIWTE5ZOROrtr2rCNSyr8aV2TEfIKRv6KWZtog/1TWR
mKBJ9M4QVP5wAoUONDUUbFT0IKG85DS0bbknzZ+1/cPUuz9aORc8OseK+NSMvqwb73jc/XBq9eWs
TAOL6AqAmcza3xcNB6bFTpa9lS5piCoN7c2R36RonwlyfifM5ZNM8Lo7LQnpS+zKLT07f6YxKz4y
A3JS6tafBP9yEM9mcrWgKYWL1reRDFa7icjeyjzILvks8wsH+zczHjGjrplbYH1DWLOKvKRa6dJs
mYGVytdKbmD+Byf1z55IOYBqVuiksCww38Hcy1Kex1QsX7BSwWJyij8cmcx9nKJ+Onxkw45qQpyz
dXD9+gLcJbhqlsN1qLZ4ieq1t2iKWLpuOu33kOntM9K2+1J7bh2OccjKpDhqna0/u93DVsQGat1r
j3nwarVsYaGjSLonCw5Rdo/woLQzAfF7izp8ssw+OxJ0TvdgIBB3BtiSFBgy+bEnLxvl70fb9vit
8GyTzCmx7zXNiZ3vB/vI6pjAItuyiMJBouaHg8P35FG3qiXVeOmBfUZjrG40Iew82GRkD4d3H5fX
rqVZeqN7hFkHKHRs8AbJhn7T9ezQC7pfMBdMhKSTEl/SCgurFXcfyDn5ut+mnfypbpris/DATnpz
slMULuw10oPXMst/T2uEx1H2juZl/aZX4DFJveZbYhA8zQu4fHlb9o+K0AblWtZWiYzGz7nwKagr
d+R+jWvrVFu3mWzWx1goWxRy1Jsq3mpE+U6BSc3TsGYN9MnDpN7X2pFo3RXrcXIOykqcRQvfB5u2
3PZuE/ozjbqpeFOZ+xtTDtUxk/2eVQQ4kLMNnJVieKLh4ynXsoHk9yYHM/TIQFA+DSPsb48WXJaD
WfWkLemM5Nq62yk5sSXt3qW/iIfRdR94wTja2eA1JlAlm2FuPtm9yz3vkUbYMq93JWncW17Kl36K
kdutODtRNoC1gW0ouNNxM9fjnznt1E/P7s9ZNtsnexi7wxzUt4CtJQ+Upj8aNppEMzo3gvzX0XfB
LQ/0T1k8xHbgDVQ4I22fanOkkNIgwR77xpGnzdFlvRB9fSkXzGCsYWidLDy2+l55wDBv0Aa9ggNw
mBxnAoNjS08TbhQ/NNxvsT6KW+9bf6BY8DwMio8iToZrX9iRafcWni89agGT75u1bKQ2q4bdKBha
rSYlJGkQ34ohrdlqe99NZQZcipw0vRpfpG4vr24LUGuIuz8u7lYCGIk8GqCfONIC/gGYx6YJXHYo
u+XhWnOzgXmKx7TTylA7yaV/92MKogOhY3UUZFFG0hkQQd1v80wPwZB0YKjbT5V0yDq0hIROEvx0
ST8TC6CJBvvdOD5nqc5TmMtha80sjjHp7lcJKdiqqYMiWdfv9EY6/JAaYWKIizhwN6JQtzIzs1CT
rLpH3/mpo1luZdW9x6b+cGh+4qIMwslW767WPTR/zX54tBqbmXGmSPeSNupNzPojaBQvx9LzV1t1
/llfdosQuJLy7NnBvWaY3auGLkg/6UT+CX8xRoDZOXQqH0Kshvt4bt6xrpGlqgIMqA0Ch8jvHkrk
gWA6xsqtY3bxC8Jddy8cLwIE+Rvw4wftMyA05+NU2T/QLV7mhquYS9TCC1zoWxN6YVg6vPbdZD6+
fkA74MWtfNBStf3gJPCTAsZ3K0kuZjvd4mHaJkbwfRDcOAFnLS+qiD+kjaWAVS37p/gAVBLjLO9k
ULJqwdnUbLyyjqA8l3eteNQ8NWbf40Fb15AYGHD3RH+8a1uDWc2opwDX11Ep0OcvmcsnSvcZd3UV
PKHyRYvXu5jLqHXXFkVAYuTZNQO2+HojiRXyR+XpXlPLZg4a52asPhMiwenBHqrihjqyhdHvoLmC
PBodvOKBhkcuIW/d9u3eT1sDDeCzITdxxN5HfBDEdqqGX7Mx4wmSb1xSUZmmeyZCDn1dylTdkrIi
IZhvYjmt8xUnG8ELkMvgJ43zNbaACe2Yncy2bqawsYkcQ24wQla3zS5gLsVRlfo71eSXyVAv/LTj
cVjyYzYFy9M0Wz/jtqlOTaOfMJcS9dapBkOiniDwx90NKdxhXxtMW5zKGv1FjU1VKpsOrx/7sOhF
gJAPoalsKMXiTGgkzj2r5wP+pGct4yTVF/OyyWNv5pwxzVc4/dNOzzKHDEYmL+bcykvJI5d6RA8P
uuEUYDw9igAVr0yT8UmpRxePSFypc1Jh0aGsY8/zZtlqfGRC6G0Bhyau9L7gpuBx53WsgXON6x0t
mxY5udrwUsnKhJtVqYSxyfwcVtGQo5XIvAvTrn9yZRoc2rWSDouVQmwW4mRXtJ722AjLCrG5SDAG
KxpT719fJp9uoK6fvkPijbe6M/zu6xq38yjFvio6dRtY+Ed2buEWUT4qps8CKW78g288l0WQX6ha
1y40Vb0GpuOfKsMdopYPZKFn71VHSGdUroZDj9dgYq9YZkP2ZOu/hN61hxpm/Jb4KoZbe3pCmH8H
ANVfk7Y+UKe73CW8CszCe/1JLKjIMuiTnb7Ea5AQxkhikJwtONU3GxNudyigae6tL58nfQeZ3757
9TAe8phRtxeK7Zv0HnFgOQd+moWhi2ZgcrvjGVNRGpJPLTeO5k5XjiFY4vSG4kFpvHWDl9zxX7eY
2RCZrDJ4iDFe4LICmS4UdxlJZbRnde059hSXQqJuVryAHx+QUYg8U4ie19ZZFFp3tHo4JxzyCZIe
u7FJfpsjY5ffpRifi1TbU9E2Mte7f5cx7uDMU2890/pladx0Rx4qO+PAghnplt0RDas+sUDDydTx
4uUGxVKx77Mp9ZZVqNTME0+TyEWTDCl82psOFQyNFzxxz53P6QIzc9DkfAQKuzUgteFLEbeisnmm
Jr7HQxUgB4idPR7JDjvb0tyGuKyxqlCkNXjLU5z71lOStsl57HJ676dG32lTEhxBARYh2d/i5gTL
qWOHHlpZDtQya1V/4UK82IMFlG7JGtC9MQudBuHBd9N+6+GjP6CgtyB3sOQbSzXuqGmtjjFH8A3n
Vx+ndddFg5F30ZRg9iFiVe54PE77CSF716CoSECHe30apyNiLiaNOrtPwpk3nMCwcJm42nBcw4ry
0+KwGuVNAb2pHbBCgFeroq9/8ls/ONXVHjGjxf7MdMeX0juaeF4xrco/zM4KV4w1R72nNzc2hiRb
bP1YeVJt/NR1Nz6rqMiilJef8Tj5gxvBO/DAueYugDZJL2Ovv+f4F2grlsnOUnO9W1bgrJFLH5fZ
u+wKIJn5rO0KeJonux2LHYslTG1JZj0MXv1Zn7QLURP6lSeoTV78y8kwsVZZPaCbzVvoyHhDUKDX
gHJ3KoL5R8880Ug3v4CIk2HXle1e6N64ldL4ScHp50QG4Opjs/SKZVcadnYPxt7dwP5NdmIU7TUj
lM4xrTpWqcpZpBuESGi4vlLfS1vNY3Sk/WpkGPmnlHbCadQfWR5wLkqJHQU+bxo0jy4frr5LJL1v
6vro+Ag1KRLrmTjbNy79geDMuVu/VK2lRV/fkjK5cs5JImfAkxkrvOZ5BnRVxEMatqsz0O+yqkXF
98zoK9T0fy0I9/9qh5nhUqvxn/JfW5Jx//KHoGE3337IP//2P85/mh/Ff4nKff0v/4jKeYAbTOZi
FkR8Gp31N/uPqBz3PZ+IGIYpy7a8fyIdDPMvT/dBOdie5Xtu4ECY+EdUzv8LAC0jAJkzWiQ803X/
e1E54782WQAQcR3D0U2CeS40a36+/1yaEcDToqiIfLwVdzsxCHGxPqQ1xlcJBCqMjT7jPBNr18oF
YmcuTA25wd5jBAiwG7rXRXD1p+I1dSoqbqERbv2J/uimY3BsyhZz/artxDg8jsq1PnApYmeopshP
UZHHVhqRJYuDJVS6S2KbI/syqRCVOzL19qyNKJMI2knOxkCfKHEkke4ctJnt5UwMWzazfUcF21Em
hHxGb2Zm89z3E56AjsuQXGKeSOzh0dWYComPKI87R6rHWDAWSpqzYsets7rgzaSyYLy6S2ofm6Wj
PNVX6ZsLtt/EyT0n869JePrd2mu0kPbe0n40jtDD1gruZsWdjQ6W/JVoN4HttLhA+53RTGv/WOqc
CfHULYx2wTObbmePl8w+1DTVh4GsxXOrWQV1luoJrclkb7M0zDR5/bRYzTvEKrbsy2RG5aAdv/bb
VcPpvtAB+gpQWUGKNVNawIMHjFEsEMbyOBg1ngdkhw2ZQWufs4SITCJhXz5dzdajaf4Aodd8QFB/
uDoy+Vhjp6oqRcKI4WPfOg23UlqD94kf77UcyVX5dn+zWJeEYnKmnYdJd6xF/h2BcF8khUmraE1/
boB3Kagyi/ucunCiEt+kSQiDpL91GwrTeusxdQVk1L5Ns9MQHEPbWIwyDPR2wge7ptF17QII91AR
7H4zx35Vek3cBBOmncAswznVzg6NY+cBshhUqvEMKZnNdKCjnQf6zRB8zkxQyBj6in5b9P67jnXh
zi7KvkKWzBHehqvUs3JnewWbenesMfWl3wNfHIBqyOfEiukOp/YXvfc+6fYuf7ansfwulgUrMV2D
O9I3zB8aRbxzQvKHdKbz1Z2sFy9TCaprYjmIimLPRK9SOhTQouFqVlTR/cxJpoRFSYAjmXItmrE2
A439RzbAcvyrny3NcVDpgm3XnpGbuTS0Htyaxt8wb+tsd2W7Nr0Ow9g+tyb0A2JZl8m0rJD93q6q
rOTDHlhGzHW7w1/bkO5ygHsWFRUfqvgOYY+ozMRVEVvzo8rwhOUpk3+rePeNYh4+LKaDFYl7wak2
3kobl4+o4xcfcuFd92pqVCuBIzIPfreWWX3OJBicYqKW2Om7FVNFFUW2ytt2Yf7xjPpDtyGUL5Ou
RYHJ53StS9t3NN2RC+LoHjvuI2VKuVmYbF+MonV3zkyqSeGIo3/1TP5nZTkyWCcNa8ASe/kpIIJy
rmwQFk3RVTujNHGuNHkZlQVNJYiI+46Ey4kcjXUxZTnt+/bT1/LpPlWcK0hC4GmYO+iunqcjCiEu
jXmzRZx8VQDkmBqEfYbtxrAylFMoDAiVSEDsllyOMpWLpZuB5OoZHfcgLsJNVpFzmabgrVyGdl8g
WM3LODz5JIs3EgTVSWA2bL0ERYTT70Gv53lvU7GBczMcLRcSWYdd0Op41YaAEtsuz/sT/PAn3U0y
6HoYQEzvGsf+fVJad2p1+C1tJ24ah+N7bmc/bMhfd60PQGeV9IRjT6IK2wToqfSFCvWZrBT7B2DU
VG5vLYNmnLYZrikGp2Met7SQN8EWPm6xWZxSOzeGwiDlZcT+0uFlTFlq1Ta+Sofkly7puYvTY1vg
pMxNb947AAGeem1dr5XmxWoDHT0pqQ9+Mb7gQZvYiE88LDoVsBRywOdhgn2KV2NukV8EXlFm2/Xe
nvBImbNSsU+c6lVGIdJR2f4dXS3BcDhRDOyV8gxBwNriVdtwisOPLgExQr0bd7mTfYNA+MoplCSS
EArMsLehYNl+jXPWVWZGL/ocxzBowTVfyBRqV2ANv41+Wh5tkz/7KboTC4t9PcTA71hjTyUl4zYZ
p30+rL/DYFNu0eQ6yms27Vx0cZT8JQWdiGcDuto3t66s7844X+KMKJSR9wYl4AsUokrUr12LGmkk
2nY20jWk5+poO1W+pjxLrA44TXOzOykqY9IlHzcjhcKUWcT3OKXIy9OLN6oYdsPfw8Q/ZhnP5CCY
8rvMXWZtArezVNw4e864CnNGZPgBY2u2BvoSsl1YV73M6illqI8cvjUc1VeoZ4buYiEbQRdVuQc+
MsZkT00Ce0mcgl2KLZhJBkJO0MSHKW2bHYugJCHipsULBt7Rvq51ucYq0bIumjGy4jOlp8PZAqPh
Pjf0x6G36isdCp4KDNbOAER4HtHmK0ALGiYPK8ELMSqL7T876RBxJksK47fxTVXEN3w96V6SrH6y
+dueGJPdTYP+dy8rktdde+14Za4T53XoFj+h5Y/bfj3Ky/VQ367H+4FzvuS8760H/3gdAYx1GJiZ
Cup1PHDXQaFmYtCYHMQ6QizrMGEyVXTreOGvg4azjhxUF7D9XseQch1IbO+dJ5t/0ddRJRvaeqdp
SULLCj3mIp8J0vhkcjPlbgOrpfJuHXxw0dnrIKQrWeOUCVzSwUxPM/NStg5OwzpCzQU25Kng17M6
+8MInkTZOnJl6/Blfc1hPJjbeAlOTJ5llK5fvv6p190uzJjktHWkU+twV61jnrsOfPM6+nXrEOgx
DbKqxVO4Dogtk+K8jozmOjya6xiJtOGGpEjbqF/ny7kTPs5JLL5jH5cso9ORLqNlBMPNgAqMqjkE
69Aq1/FVrYMs5nmKodbhVmPKzddx1/6afPt1CCbZcuJxX9yQJ4swmRmVxTo0T+v4LNZBmjpz62lk
ts7XIXtcx+1hHbytdQSf1mHcYyo31/FcroN6v47szOcbOKSkyxjmU4eGryWtl3MZaE8st5xTi3dJ
NVkbEjyLkhFZgCYFBIJVKihW0WBc5QO2GaTJddoW1DR0KKDIDGoVHPRVehhWEYIynLcFNwX1Sfbf
2swOkHgtdXZf4sUqY/SroBGgbGQoHJlWfQae7I9zO1tnSsDYxa2CiL1KI/EqkmioJf4qm5ToJ3IV
UmiYchh/K/2ylNpDrnJLvgov/SrBJKXxVq6izLDKM+4q1CyrZANNKw2DVcbhiAKicJV2tFXkQU57
AJAu3nSH+If/JQWhCZkeqbTFKs6GSX+HtQpH8ktDEqucpK/CkrFKTOUqNvlSA+kL/hRaewrSzJuH
S9C6f2vKIHwiZnkuKxdQKclOXtBQcSO4tUvV3+JJPnTdyUmkx+QkKzN4gk6JKOdhXiueEOnM13aU
wWul3HNulsUNkzlUbhPdtAOZrT0HVftLiLq/C90HuA4RwMksylnd6iwDPPWCxxVlbm13JugnXzE8
psSU1LQLOq+jTC2fuTeb+l0rm31iK4dmmtSC7MnzZsVdxM+LVTdPLQ+/QU3x89cvFTkoUD6Y7u7r
24RPKnr06O6N2eRklwUuyjl7O2tJfNy6+kkEDYEi/N1EQIJmu+DzsoDX/Sy7/LGGm7cuKJVTveDo
oPVQi5IW6FdiW9wB4O68aaC5gGAh7pv5UEFWIqy/aDtBnOZkwLo/GsrnJzDFEfa3GfJs5rQ1ZZBE
GqDLwdIbb56zuOAzkf/ZAyrSmu53svgvVmF+b2U8H77+CCaSC9YfuQVIfE5p/4yW0eM/Fjord3u8
1C1k+1HWu0bRelE5xzo/YPf76ArrV2MnOMN6/UMF5R5yGCC+9wpPlEgia/xu6OolrxH0LNwjvngZ
BIhlEHkxHnVBCx8wpTYqqJfbVS6P1qyxfmkNatnQ4zXuoAqCqYuDUE7ilDmKIwFchVAhmI+VfBqm
VvDZqej4HcrmmWOHelZt6YRCclz7569pDKSttvQsM1IQfo34OzHVHxZvH4HUTyxaCfTNiOBrzIse
sVdn5i6QdURgEst/TSAAEsoVt6GXDoELGfGEUG+2COJnneYx7GvqLaVqHo0OGptG4Iq7OS2FPvsC
Ad9k+gPdlKOAweNYTGqmQyKVzwXRUfJk8g3wP/8SiNbWSVcIaIo7zRAm9HMdH2U39sM7PA3TT69w
CMU1a7j2F58CZdtX1p5Vf05apEbbW4/lhkBjr2uA9XNXPBDgU8p6tGQ1SMJP1jAyLF/7bvhvNyXZ
r7aqdg+y640b2wzjNhmaOqL30s7XF23I35g1XJvhgELX5ilMnBnv3knYYOmCzjJe+4XejLSuRfT1
7SjJLWmpU3Df498yojdw+2n5/PoWSS+7ua16V7ETv8w22lZj3m0j/Zwk12jRJNvWhw0xcwiDENe8
fH2pfd6JZtDH6Otb7n8ycrGGb4zZIHnBqusAkj97uF7FU6x+jqckewDEXCAiD29pPdkPONtV2HRG
u3MplLT9uL0h9f8sfaMmcL98T8z4CeF9jGJkujutFumd4efcCLCUHR8WMnQi0mTmXnnIU4CW2UfP
c98NnJ17pzOilGuDcTwIDS/zt+yaqYV2XetB7c3O/7ArYokNizTifHZkr4f2GR10G1N6FWLYIH/K
kL1X3K2uPrGBM+opx/7Bvfz7F5wIG9IOzg7Hv7oEwiiP5Ug+RvH+jegFe3v9dXLK3bHw3ZvPWHT9
+iLEApzSTS9suIJImZhZtWTR4aSpzyVf7BOVZS1FMTGXlMpuwF7wHetojp1eOpchTX91lNW/fn1R
AZ4jXdghNu7sgKGgedUUSzlH0WL09W1KDmtfLwQ8x0KT2MZHgAtBOkZs7b2NWp3TnUN0MxfW3ZWm
9fr1pQYOD17P6d0iqonZvKZFIte1lhs6OstwUIXdATUCo8GQLPe5KOIIV/J9ckbCef7wEfB3ep5K
cU1HnkPJaCWoDCQA27zbUaWyXeg+ZbCna9uZbwn47F0in0qMK2cxGN7DIOqBC7tcfk648SWp6Hez
R4jx1oks4W5rBHP3UqzhF98p3F9TyqdvqppvDvGzhIFv1bGKC6pSftUqAAQMpiXCkEnvn3Ud9Gn6
Mzg9GxmEYa0NEj5dS8cBCHhbzooyInvY76tq8V4ZAgCvUZzyx2wYDhx7uUxUfm+dhehL0RpIQmyT
qW7gJOi5jQ0Yifv94qo7XJRb4EBoQUgrLl3pQLoGLjjg/GhMP9lO8zqJ0oVBwMz4MWrpHl4Axt9J
fHSVZnHrcOazwWP+VmBY3g41xV/WpPyDgEuEGyW/U53Vh4Ej8lCr5HDTxBhs/5XFNH0DeovxXhno
N3byK8mWo0aTA3Q6eHz/6tSUQvV1r3YYN36JwLtQODTtHVhFeBTpI84ULPd4hdF01vf/r0t/qcuv
c426/OO3TFd3e9dwFf4v3OAAzOL/SZe+/vgt5h//8mh+/P7Tiv/N//rv+rRv/uU7ZOM8AwWYI6AP
TO0/9Gk0ax1Z2Ec+/WIR/4PkZrp/+S4YscBz/C9U8T/ladP4S/eIjAYubBxKoYP/Fsntf1J1Hstx
K+nWfSJEwCTctIDyhlX00gRBSiIS3ibc09+F8w/+e3ug6NPRcURWAZmf2Xtt2xZrdPf/IanRhTJZ
NsG5ucTV2ev4+n9lOieG5pP1BLPboSs6kQIYb3FgZqGoHPnsrkYdYCBZJs+FXd8NYY8Ph7ncSZL6
vDgAxyIkwEOt713bnE++Q+aSVlo3N2Ph5hsioOoXYa+I6iIVrb5g4613cU/HasxKP49tjsuX632H
ELdGvKx8BJ0iD8uexFdDakhi1obI7XCuuIl7R5QPRqJS377naM8oaBhlv+f558K7CfM8Rvfs5t0+
W4i8gG9jX/B05Bdpm1lgzvkrW/ljRJAIYmLU+tw04mBRPzL6BQ4co4hBVW2z/pedFRg1GfZJ5Jkv
pApS2RvtTuLA/m3/0X1qZ0+q9OOaQAX95WvFuRHcaoTXiIMw8rBzzfdIHrpuYkRtu3/M5SvTxAQ8
yR8DLzt00QRdYerSjXGMHUs/qy7/KhGwbGZIektXMfEgoERVIgBs+u7W07URCecdxHoUmngmEHiO
CUa82XwHUhtQohx0H0FtTOiuk1rxveovFUf1IasWivVRP7UsMklNozi2sYOV6SW2Fjgz0TgEgMGI
MYwL1v1Xu2uN52kdIGTDpILIZlJCRfbeNaa+EzgmvVgijjGIPReTzI4FD2qoRNuc2jK6yc6Pwtwd
9T2HodzMibrLZE28kvEdARXSH5H9TJOFSECR+BCXcxUuRASlVlbtsqT9tIr6E/c5qhuSwrrqG2v0
LznW8TYiET7s5h5q3JSK64o/ZCNXY3JdDjWD2G8+lie8RuLN6OO/3pxEhyTDTGip6qzF2Pnzfq4B
R4vkVmgmXLY+hjyzPoREb36UUDDOZVp3r4ZTspWc6lPZux8W+MMXpwGs4cmHW43uWVOacZwc+hSV
ROUTYWg7D6v9hiiZOKyk5eJTYQLUlS8ocayTqEvgWnETpuuoALyJd4sbg0jUuT8xMjTOs6ngPCU+
Cupm3jZk0mwTNo63bFAvFe6y3WgZv4CayXuMHaWNTJ+pnpNvE78xg9GwvBui1A89hG2enWZE7htD
JwoSyDmmusE5TCBY3mbXvVSrXdFmz3zzFpcpfGJdyBGNGa4UFm5nbPBt4WGOBNUPTSpqn2p7uKdx
su7Y6wvJ1B57i1OrayYDk0UdHOwRDfmM156kaxCpoFDsOXlRHh4vZcMScsHcW9liXBkpBl6SGU9N
0h/acvrCXxgd7GkgS6qCTCb4SJGkIZox2+xoWPUeAMXCmkgbtwCqRyIF+BFLdKeWUeJXNmeU02K1
+bLbC9sWBjfjAP/sVbkeVAn4XYf3nHXKpYUtEripUe5sBmY3VBjMhepmRzE77qsWyw8UifKIaWa4
2a6tn0a3Ondkqx2YR5vBIFTCNocMJxyjxwG4yYFggx2DXePuYGbDG2BpYZ8zCRZxD5nKIiJOGlng
MG7dMPW4Zov60zCDOcpoRO3atR8mKhHLHZ94GMoyu+h5c8g4nE9Z852bmO3q9JLKyQrdJDIPih4z
AKAVgVHEwynQMwKWO+XH1imdy0LjzGvh320Y3JuytduLVWKipqh/4iO9CDJFA7nynsn9CnB64USZ
+23lrceOcg7SWwFSbZuuIIOLVk2PKII5KdCiebmzrQzzMXAbMB0PhrG6LRJuEnmtV2N1viA++DZk
fFzsKGH7yOrSSrgJfHYoh3RMzOeKgU5bWeaFdHaCpkbX3dd+Kq+unwWic39DghT30bWsO3DnF5q6
5AhRwDqgo3/2oNBcdZgEoazXyA01uzefARRoZ/sJCSzHlhGKTBhIuRuSJNb/9t8fXc0MYpN73Q/c
GFyYCO37uk2fOqS9cWt519bJksA2jfGdcEnon/4+tqF+W3lPKzKkVzOW/ovbkIrq43nJ7Y8GG92W
pIeVsESieCIZu6n11jIWdpBT5CBBQLh+oX0PEBQuwVSn/a2CqI4d95gmUt8VhIZzrsfjrmAFfIoJ
GMBdPF8QhYFhsoouRHoKpgB/JZ6R+WZN5tZsq38JJLtdNRCrGiVYh9J23wr87ykg5R1MG27cHGpV
VmLga2MOT85m6MuninKEe8BTcOD144RmcUtz80L7h/3HO859fHRLQUDJIAPN8zF244t+7gy04MMr
r5CGNpsM937VldSMy/ymtLFW5/irTC2kiFY8Sy6nSPzOPmM/RgTBIbced3I2yV/rPrWKrptUd5Jq
7A8y6S+ZUd2wWsYHNIZPVav2ljk5QWNn3wK0V5CmAqne/Ccnb55wxguWug92NG96/NXNu8IQ+Kbn
J5pIJO+FcVN0D9ZibfTWHegSsjv6ffDImsOQrsNdJaafQSYbKOJoZaL602YkhJocYlJaTsm+r0Ud
xOnUbCyZIEoWT9oAA51nj4m5AGNe1lgPuIkzfP6b2W4+STpYHX7QkfHZ4C+51G12jTVQpVI/D6P7
ZZIrDwfAYAxQ6v7OrO0Thx5yxt5P1njOaI/E8xst5LyLGPDxYK1rQ89tQ7e0AbHroFtqpmyTs+NE
bzbN4uBc99w78HTSgnC0BFzl6FFcP99hA10RDMXzIkoZdAIetVFjE5uZAvUZTXDfmq+JZbOjLkEy
dYP97drS3xGid9Za4y0exH7KGLtPaOO2evF3EtErOz5SSfWZCVlinz2rupHP6oew2cst5gQWgz1m
RD1e9xl4c6o4bxiIEMbosRCld+XxLQh+wqT6q4fosgGkPS9Cv1USx1dN0wlmacOCflgXgrr/Wi7W
72RssAKZ69kfkQA8QQwHAL/zlP+YZPMi5Cs5e/jFuvyd8Q9UPUPdkfwcZRfBkyqWwBdo4JWo2W4x
rN2Dy/uQeXLKxqIHpepvsIg8R86YbC05feDzqXduCXiL/fgGce54kOldFROCsbGNrsLysCViXW7N
N3OZ8yvvKsJhD84q2bjXuTZB7brL61CM01ZGDtp691CaIUOxCq9lE7izFeB2g3tGkEFHtr1WF4c1
bw++kxtmvMMbWRpnyDPh6PgiWHRMaQsv7GbgyKqxM8RLDQ4RjLkqIF9FQ9wi4wI+V5B8CuqnzMnl
8cr38ZvtFs9o38mtYWfnJl++Lcv8JHlpM8oGIp7514dExw8J4SVlV7J+IFUPbL4zvmDQOHud+rLM
bVyokfFJwm68d8roxZb9X89ABxsX5XvSi1d9vPPz/yU4kGWEiZQj852dZoDfQ2ocoHQ3WX7+zKlP
QKQO0Skpc7CTCiI8GZ2nwXemwMHPE6RC7vyYzGKnCjXJODfvP+xsSvfLlD7HxgzeEYD6xCys8ZG2
ENl5Z9txYcPPoHA0/b1GUAQVuwFV0bLeUzt/El6P66vtiRx3wK4L8GHwISS5Jsjx5AcV0mPR+K7r
L7fwziwhcwrKAZ7zQP1UDGhLXZvijSYB7huAo0/AwGuulfOAEPjLbQlzTF2HQs4obw5PZe1JxKp6
sc5/GWC4LtD7/A98l2UT1eZvhMFHW6+jU5ZDBRQUHIbuCcSwWOPJzw1a2foXbZjWPBMb/gzsn73u
f7JHia4Wu6KIMddx7ox9YrPqGFBCOIpFYlZm/yZkAPu8+pRD5F1zPIBVkpfbvkDj0Ohkqs+eoUKH
S5aXbv6YLT6peV3EFYqNr2H/ZDpie2HiywK38pwWQ7q13U7HN0bQshjakBAF2KXU/+zwN/5n7WMj
jjGqHRUDzIMnAVeVmcXCmQykEWnArtftmQ+yPyK9poQrOBBy7QlTJjlP1IkGumJkxRWs47S5jt0w
Psw+/ujQd2MbTrfNUv3pKJz2VUMN16vhYUjEAAIiAoLtbNvo1reT6y9oUjgSSqMN/W979KvA1jB5
h2lZ8lvkbz4yx01n+J+GwcXnzLYIGIW8ZAMReHk3pad2JPlAp4zzcPOoOILtLIsyzCN2SAPUSZiP
3z6LtSofh6vUiiTAoM8VS7zhgp4nBJafu1+9dAYSwuiqxs5Dpm/dMd3niBjyNyMrzbNvzVurKr0d
8eNUayC5icUEgojwhpNp66IyYtvyG/vHFbzWGm/2itsg2kkPxKnn/i07y32bJhwsWE9ILa3ms3SL
KQAOAixFmdbL1dYn8DH9+CYm7pwYe/Q4TtOFfciH7VSIWxJ9ITuj/uMK5wS03P5Ac9SNvbbta+RL
Koa5V8IuApukzGsJ78yJjB+kzvoeWg/4BLrmusdVSpKzw3KIhRSUjr0Zzf7O7+I/9YL23IdSF9q9
PYTVYstnJcAYMR/3Fzig7Nk7thRyq8g5Bny60HqN5HkoaahNkiMym5Oq2bN5Dj01EKTGSx36LEp2
C6PAbZPLGXRH+gGohzH/MB1Jk+2CJiVorIbfozAXbHijsXfxmfTCs4N0+rDNVL2Uxr+k2EvdWs4a
JuB9R5D2s6kV/qGznoylO5ARa2xJ2OyDyL1yZXvHIdaOErPnlstmazrDv4LY+AN6QC6oCnaC53Et
jWSSk1mDbXuykTnVZHlzddt/SzWkl8IhA0VreLFle1iYnLTGMBEDqipa+1FdCqHti1K3DkJ2KH/a
sQ2EQ6/uZsvGSL+xjAMgbNU/IRInRMq2afoI1M7kdeCnykCuRMlxhDbSmHW6GcKeBMb/95qtz/4g
u3DyiRxN26nZgfM4NspxA2D5dujVSLviieDheBp/WgXODMHWJl+UtfOT6icGFYdO2PuiIMAAht4v
mPK4RAMDqBzSgenji2jeeAQSLIKutl8uwlXLnT3te+pFHzLql5eUyMVtJ/V/bdr/OLbSCRn0cEsw
g9zqcWxsedf8sM5d80jFPAVDk4mTwuvR1bhXShTVqctOpXGRUbjON07ZszmnFW6TYk9ckbHD8fGG
0HG5tgrenNMUB43Inng+zgMYY0ajoYd/1EiJTNFw60XxrE5E3AACMc36iGbEYZNsv7MbsD+kPxBG
YL6pysp/xTcVmQXIR/e9c0Zv32HMP/W5udWHes3tFT9l6babuRMG9tT8ffDa7E7azRM2WJy+cVVt
kWH/mJ6QSASxWlvD6J2KIXs4OYgmDEKT1+4TuGjbziNYncgQrvhLDj/l1JCq9DQilNctf5ONQ3Rv
5oakYwvMd9weIs3sNsSdn+JW4aSxBgOioTWx5KPugxpgwZnX8n2+NvFdz1trutX8NrVMtDMr7Ido
+Vuo+B5FrvbkRt6Prk8QAjPqzDTxoj00ARud9UhsEsyqgNovk++prt71Ej9MYQ1+GFXW39Rt05el
1q9Gv/4yrIP2HUOI09SpN0hV1c11SJ5OdP+5TlN6+R7L82zVByYKu6jg+kJQCwAUxc5V1xEYTXoZ
kkH/pxqN9CC1Zh87+NZgn0OOcZg9JBUoI1yGUdBhqzlUja+HMPx3zjJzUHfEZDsajrRp9SF4IsYO
2tx8jRa38JrsQYzke87aMKxN397zSd3URNSfMuDENKl7mezZAw3qkA8RmXutA1pqLPUW61xKrLd+
cRHTgSNG4G5pN5EsBKYRKJH7RCBZ750Q3pkuy984AzTClG3rpUkwk1tod7oxZLscP8i7DTtC1i5z
Ci9lQSEqhPuKtlJjUaMV4kzyI6Qhz7xgQzgAJjIPGBPNbUUbwKdeUTTORshiLIEi6RFjphDPKru5
uQbBV0PbWQejL6j+vbw+lPDMObk9ZzPVvoTGBHGqtf4VU50hFk6wXxjp71FrP6iR3jwz8cFuU3A4
rByoCRtClBKHSK/1Xxqp+m881vY2a6Y5ACpTnjybuBoxdWgwG4rpwqfoM1WO91+V3FgMKTJ8IL39
RcEbWKPj3GDURGh3ILtTcVQyf3Qu1ZZefFUsDneZN/8laFRQ+HV/XNuFGgH19GNkxBchMr11xFsR
cfVKvzO/IjW+uFHmQ59zO6Zoi7+LzdHHhENbpOpmutk1wp/MokLRNNGeDat49ufut1WTilGv2khY
UePyV6UGWhr9GCNAigrtNevHz7j+ly5iW1EFIFu5VBOMiar8ZRWCjDj4BBiYHh4NreNqr+YIoatM
DhbG+kRnDQYBr0iRevkIGyPrsUwOJWl6MbQ/pkv+s4eczrmhGbvog7OfBkLqB3zQYB8phHNg9VxM
gA0fHknaG9IetklpHsxMdJuY/O316v3J/encasWfkvoOEqR4AP5IGNk0n1JLvmm4PPj8m2nkKugn
wnQt4RLElCTMl4M8T37cVb8WgbWrxa2IWQNmqILjCOyE5736U/Klbnj7po3LR6Qp85FbTGF1G/Mk
JEf+TSWSYUVEHsde9lNOGgmenLYNl1ZUOEcyX384zrFBWPbD65yjKBN0Y0v6HU/1QDV7Ltr0e67c
m2Q4zpHh/4VYu5Np8q+LRBgB4aSbZuZVjMl34RY09xbde4YXTXa7WJIrQYpf8sXeMqiaJWND3lyB
VmqucSP2oXibxMrTm+Mnu4L03tY0Le26W0M8Ezhg7SiU4h/RoHlhHhtqOmRsVsF8vmP3KWPemqgg
Go4ZF5noDxxBBMXwYSE+OU2yunsx/1dgsR4BAzG/dR2ho+45iZndqSo69C0fjL9UO+Xn68iyxRo1
6enZTXRj6zHiZIiQEgyge6GhyfiZllN7zHEN7SGRjDOwUT4VY+UDSUEuWfIob6KsNo5NRRVn222E
cg1edsUhbKQofX2H01ySyXzRev4QNZFlonVP3bqin1sbIBAfHq/7ijyyklOCRSm0wLSfK8MHkWXm
VUipLMMUKtTBG2Y9bGpIvSLOEP0TWhPYjS9fRqyY20ISmaKN1dVxSHTICixhaCrxDCgPmyWRbW+D
6oxgdIEFzln+0oBjOrNsJDq6dH8iSoYbyq+7pTxEeGn8rzdVtHfNldyg0mGbd1CD2xK+R+2/AF1d
9oAaj3JI+60YgJOrOZ+P7ey+eqVFAyV7XpuF8VbjOgz69EG/8nc1jF7Lhi4sH+FhmTVZaB6ZWMTC
9bJCcIr9exvX2g83/435A7BbzGw4qjKcsn2CIo34DVQFJGLMXsyCYalnlh2Le/ZzuOftYoHnTIyd
D37gXI4ArnxZ31PTrE4tI/mhIfhjSpLfNWr5J7+0G74ltamB79288oWP4jph6z60tnEcc7Hs8vlH
jSb8xk4BaB9jRdKFHODXa0955QwXQ/xuIWAHyezt2Hg3Y6puziiaB2oN0BDEz8A8IljFya9WoxFk
EK2BFmtMpvJTevhG9tuGNqSBcnTKcxYC1DNbN0v5Nt35xRwRtrWVI7Ypa6+TgvHg6bN7aZz2jkd1
Zsa9sUVdHRoYNdu0ty22+uaD1Nv5iHulPvtAnwMqgm/dtI9Z/Wr7XIatPvvcpdpZysl5jFq6db1V
4pwWl7jrLGKCIFrwSxUNGX1sm1i+OzrDlJQ1fDTpO9L1PhmZn+s41gHpyC/bI0fCd40jog+TeoJM
iE/Q8TDwB44QnTS9pVW/yOTjfmAK23j3PLcIEOqGeTcQMzACiUs06pA0tg9t6zzZrWFwMFX3OnsF
/VJu4kxr97omyC1v8REXdD0DQ7SZYAqCnUMLZcImEdEb4SSk/tr1wXR6mOL8Z0dj1WUV4RSSOU1t
KIjfPtaWiM3lwlGV6ju7k7iYnYSvDyR5JT50T8Pc0lLDd0X+BZcsS4xl4010ZbrNEjC960ZcHFen
D5EUWU7rkzVb2APZ3i0si6emsbcj0ZRWrkuAI+K36Sf86wv9p7ERuhfmAmBnXsx3qwe8nKlzmfX+
IRWJGcZ9C5uESScKXPucQ7FkIj0Gk2IfV4sI2F0yoTPzUZlbPcowHVrp2WfoxfHyC1i9/lpYxbtV
sVo0S+JI6k+Z6uKcASMHxlWeEIa/pZM2Aw/zj1hmzJ2ugHvHDJqOBB1uC9baTxHD3a3ow2TIx4vo
fuf+t2rdKshntnKjVr945sPISSRdyFes40NRRFpYVcXEmICxeRbVSJb1+pv7qNlyTtP3FhUXdt1v
ukp/E8oGxWB2MKj9XddxwuXs3Ci09IFRE7mnDv4i44xuRoCjYc3GIKZ/tteTKreZJlYZPVaXewZ5
422201ttOoForQOK9BWnAmmsZEYzl+29n/ng88bWWTVZvzpIb2irSj905jq69/ifAumB1R+nFP1j
jgELJdZmYA5wSYxor5MocujGiOCnxj/MYHqS3oufK01BhaKoQXmI2bocbwpE5TPt3waSXfKU081d
wGbtWzrHkz1pX5Zflq9m4QVjQtQf/lrkeW3+BJeLbZMELNSa/G4KSpmpC8XQQHInE5lJBFRqYUgB
KiutbN4lSYeBpuZ3GkAxhr1sKJb7rtpOqK2RuyH+kvC8GVlOxralGF3JzuRJTMO+c/qVBeInT3zi
/Nq7dErVP6RJG8taF0RT6dz7Clb/gMwlIBFu2pdLs5aQrXGKgHhtenBQ29SkgsZtzY5KmRdxzzDR
3v3RlU89WUX/wYNkXNydhiVzMjssp3+SVHG3xrQCyRgRwZJTGy42SZIlxgxsosjSrUYGtTWYe7tv
0J3n+AXKtFqe2DLF/EAmOBDAZ023gLhT6qHYA13BlL8zGjd5gkYF4fxQe5b8iqFjhEnx2pjZtFdO
yWLVwtmFHHgfp7wVHhGbBAVQpSTp8mFEkqcYRrth3QpmoKEya5MhKpQqR4D8aFPr0gJjAujTy+1c
jfWh49hfNO2TLrj7pFb1N4u69dwgT75Wh0wJrEDhKD01qi8wl3bF0eaKXmfOey6r4cvsEeKygwyJ
t/ePfitB0BHayGQLZlUy0uWRztY+RQ4dmAPSQb8KImOQwbqvAgHmxiy91z6bb4amolCR4E7zzGpo
mRE8tPLZadK/WcXEOvOAMDrqD6qj5FgXRr9dOgbKE7YaCF9Aq5WT/h3r6bEeLyAcRtoi/je009CH
YdApqlCQV+SoiU3mOpcotzGn4UwasYbBAtim+vwbbfybuWYceAqkHoNBQfA7xcJP4jVqVzpXyA0y
gKZV7xqjpQHRoQZGXKer45ZlTcKmC74rZv/24OnGpUgqG8MHa04vBqdTs93UcAqPiKX2vg6DvuNt
Tf362rjlu8kjyMiY8lWayV+6wHz/X7koKXmr2nwyYkA+fqj0eiHSM6fDX94cs/zlaX5NxWu8CYQR
EX6+kH3WR+ySkEd3elTN9ECYqkiiBYyMLcWB/YygLzaEd0zwLMxZley1GHZpg25idEdWrX9QL/Je
OIl5HhdDfViwuOfG/Yx9cl+aMdPD//6xN7U37FT50SW+5zJ0ghrJKhHoEPC0GUyQJ2krT81Uu2GZ
+Cl3PytTD57nzlEnbBIMCQExSMSZBsIVRLM/ZT6WQY9iITQdMT66Pse+UnAstcxiwRbH733vPvtF
599LnxVcY1F91YTKWHRFHWlPGzImxwMlZ3eptMg9l5RQvtkzMaBwyWwzDnBs/ETUwXeiRi76zOo+
9aNpQ1rzh5s80dYZ8PrYpwpzfHMoYTSclVwE/XYgzRoOX1qftPQKzcE9Tw6YZR6pgW2LZj+z9OEz
66jAij7d0WPhtOAeZsovfjfNuE1oNb3JlqFTi58xNXex30SHRaPNyTmbueWl+pXE56ZeHikW2Cem
+/YLogCLl/fslZnY203msR4T1wIkUFBDtQk1QzQwJLtDkyTiCKGNEUKisl0S+5AHKQ3v2TzzxaZ/
LTt3T/G6VS/bFjWnGliMxPZyhJLcHTPisYMRR0VglYb1FpUuIcqZIm2VnhANgPXQvAOsKcBZRds+
k1r8rjRFDJ9cDrQfxa6b+p3VLa8NPcMJufUc2jMJNfmaWr3kE/AieezkEF/TytU2rabHu7LKMfsV
zqXwr7Es4t1o5+k26qMiJNdOKmfeVvrySRh6eegyvjM7MR564d8k64dTyx4MkFD6qKcqfykLMyRP
j45pCGt73aQaGPTGJAJUQRk1UmTs+65/iklLPhtYGZib7PkWhg0s13BJSh3lmHcdZpaYlNjFrumh
+gJkZu5icsCqJN87jHqCaqATquI0nDumNK3GbCVz//BbEMKZMcFWZXYGtNyGBWlq7KO07DBmq0o8
yk8khFT33nhGVvxvxJ9Bmsvwz4YHRHoukaTxcotN2zqQJnKp5iHZuxOIZrSU8BDmSzb1/4xCIXZu
6EBLzHzVlEW3rDPMADD3fx9ki+OaCEB7mwMevLfZKvtuqjzcJZbZPUzZ+6H0/f7gZH2zcRe93HuK
Gr0da+vtv39sq4y13OQVYat51tUcB/uKPjqIGTkfFuZCoCMjwBQknUTlsbAaMsrgIXCXgJ8fSIZh
KHVsy1ydbL8+eyr5iJZVvOZ643ng0CMycfEunp88xnmkVaA0aKoC2VdWuCRrLL8bslEQ96BQiVFK
sVdavv3a7og5cxgoLZzoSFvUPiPJ/Gz25DZnb7FS7l8z1kgubRPt2WOOsFe0lWWTAj7rm3FfZKa1
jSsSwkAyMZKWS7StS9acDEb9AMl/s7WZLrJhY5YHFP0aZaTCp63RnbsG7B4sIJ5941Cm/E2opvde
pO2iGCQIAao3c64MUMhsWfCr+lzesMoMQ9AT+DxqKK1hqnY2Fynh6/wF2U620I5JJRtPvsBFRYOG
PsI1t4bWl1vwe00wjvXdVX55K934O0kL+kKIe1wfytoqTYyBIvXkLEdC1PMB9it2rz6g29NPrkdJ
Wddqa5Wa+TSbkfG0BnK03mNwmDPUsYx35IL/y1f8nGOLs+t2Yj8oVV8zVR0rIb9A7Op9fSzoQVjq
X9Rg/U3IhNuNCX7OsUELn2ffURM/RpO8VJziM1zZ+uGNANQxtBj8SAx+dMc+FWOPc6innS/tXt8Q
Ez/diFYqdz4vAvd95n0QwHEzQHpY9d3BSIfmBqN9E6F/gvFZ9a4N3t9UZxgG8hmQ0Mt6OSRRFv0W
tb8dlZ1dgMNumpHuPxl1GCauhk67IMPPsKFusiq9J1lR3v7/H1EWf7eDyg75zAHC6GPmdSb2xy34
wYQBs78Azz4aU0zvaaBr0rCyYN58FY0cbxMSCSA74A3mKqWE7rQOl4yNNHKRf8sSU08Zd8MdxfMW
DFzxKMbyNR+ztwaa2NkiJuOxCNor9gZAWqPhXtfsSnzSZEaTFYcnDXlNSDcb+vosCnZgZeRZN183
5hsGbH1Qx6Htn8uiZ+CSs+EGx7WQ1yDQMXFaFoyVRMk8FDCdHk4mzZQ8eYVT7SJZ/lhm/1SgLtob
kbuz4ZXvJhxQVKfm0MqwZMXFmANudPWYDe9d44k7jjYD/oT2uSddNFQp86gujb0L6EYEcjsY3i+4
rX6NY569xKIGxFrmTzg5Kl79iQWvm5hsTEPdgkqJ1uEikY0MhpaG7JSCadXN2r4esb3Fhm/CgBdY
mEldYPRVO4+SmRC5EkaJRmgQIdiJ6VpFySdZF8FYAVlDAcW4Jja+88mur7zUSLcYRBRxScNRw9l1
Iv+keps+hONVSpMzVjwgcXjHUncOdlsPW/pIfBeDDa81uc9OjW5vDXZIRH+cq18duU9bJBv0M6N3
R2t2niwqjSjp0b5nuywD9YgIftOms1mQpZN8kRziPeRgvaTAzVrHI+SCVHVWC67JL9X8ELknzjQ0
fxo7FZcis6ZdYrdZ2FS1RYzuPId40wiAsFuybMtRO2QW4wBtzdOMJ7npHVte26oroHNb9x6k7tsU
sTbjKXEesaSlGTLCj+OM+cAEd5lV8rW1cfqkej+jgjH/WZ7qg1hVQ+DYk9gn09KEA0KUTcL6ohmm
M+TjF/ADVjBBHMN3BnXDKaKvyqTj6jTjoHc2PZlggxrjykF9bT53HUUdRvNL70ieScBkVvYG9dth
+TYclsj/WiVVC6I0Zi7KBch1d832N8v7c1ujgqtBiF1qg82gb2nsALmwbaki5IZBO5futq+c31z5
32qwlzMBfNu4mcBo6/vnuWd8WYEUNhq+rPQeKdgcBmmFk2v/Q7+NeC4TfzjZTj2M00nn6wKZ5qgf
sKPkgvjlph4gc5FeOl87Lz9KgkgfoF9tsiK/iW+FPVLCZ23n32h2RRC3nnsgpIepRsKcVovZQTf9
zZ58KMxLFT98ayHLbxbnpUZakqdK21U99ig0iPUZX8y7WUAWdb3BfRvIRQr6Ua8+mtXNF5mYy8Es
oMtIe4603AVeWEd2SnjKiLvDwv1K0anpDeREW2e5arGFGR1MSU6ufJa75up+2pHhi/2qH5+1qSz3
bRU5mxVztOkTHrDFMH+LnMlJDi2Z+AhkXV5WUj+nX0kb//acj0ZmZADG1nA0gUigXcp4+hxxaxb+
3ghERMgjtaqXbrEG0pFwLm2dlw61/FdSlLI5YLWInIGLwXxkCdGGwhP3IYu0zTB57zxJXoA//NVb
tGhTRqzO7AbCMt3JxsQnfU7E/DVQefQNdBQ3IuV0tqwvF6QDyhvSaAV0TGEsn02r/vIh8Q0GLB4Y
nkU51hXrrdLSh89zjRaR3pvPUYy6w/sDeNEn8HB93OnlEQ4PfclbAfjzf1g6s922kXaLPhEBzsOt
RM2SLVuebwjHTjgWyWIVx6c/S/2fiw4aAZLYFln1DXuvbfC+YFuFrnhLEkc/lvn8OhnG2UBTY5cF
/NU2d3eOGFGpElreBTm7eHcQ28pBfrbcGrs191amb4yG/1i9+sAbz2fCDsqN+GYRVKImhF0IWBry
bRr7Dhiv0LXZOeFg59zNzZvyRrSu90m+7UN+TZLl0xjTFRhQZuDZdlT2+JBkF7vzC1QsItll+bQl
5P3V7gBLTLp7zBbrMEwBIwU8mUMbmGvUPVwNd0sTSz2g5q1JpVq23OlzXqP+uyuBe1TwwFqIPCjI
kvbXIKzHpw+3YsEkF1XGfTBZO9fxth6FHY7L9GdBbgGhzfkLWfrWGjzuqWh+qCfjWdApzgWqi4Ll
T1t3R+VnlzEPyDk25T+EmjhyazUcZRWiQ++DXaP95exZmMD6NPTRejf5uRDOjIbHMjbAppe9V3vA
L61ieayzODPmK2E55Gp13rWxehJ+RGofQtnGZY2HgKBLtnaELZEcR0W8YKrdTun4HeY5uohs/pEa
Lad912LaWluMKqZDnrUGa3sT2Is2n/o3TP5/WbQSRVDBCAFLsmf83uyk57JtdmbCdCl5nWYigYEx
nmu1+sCgyjnxHhebPp9z+J4wLWlz45QHlhrdcvaKVn5lOkrG+X1xaM/+ZbTMJbbv470kO+JvJxcn
J02cbU/7yAT0vGTjwZDUUMyLzokoeFNTykCejI5K9qRmg/uBQCFRSxCfhHggrL8xkkn2peY87BnX
tESuzRnyA5e1FMs34+JOoEQ1KEa0X+14aZCQpuXwLheYn10OZnE0O5xomIkbMGWJkMGhxQsSk1DK
wi7b+HcgGpDcbZ5xunH59LTXvFm+E3zmTE22w0CIHAmQA2vAOK3NMe7u2/Rqwitf2ttW2O9UTM9L
ydbrHilvZG+d27AOGbhT2nueNNBw0oVnWMNUtYEL853AVGEwxJlIzdnIUFdbKCXzPUC96l8Ksjix
XdNiNNSOZbncvhbLiy1dvy7BfMAli9h3xnJTUtM5pu7jQhnTGh7gzqi6v4ZD/pvhRru5tTAC6qe7
oZTOb9252dP8ZZMgGgvHGONWZiddtNU2wwKyQns3ndNkoXEcJ7Fv+rZZSc97tLo+OIoi+CrwCPcZ
5tx5Co+dW82b3HfynS/nYuvBK4wtECTx7C4Wyasj1x7Oo6PZiJPtL8GRn020JpjCWaPgy3ee6K+g
Lb2jJ2Agiaw9+MF8ajrkE1PWnyrNXqKs9Aalwh8f6cBT44wstp2d54TndpqOLWcWI0J0LzP286ju
N547/RagPm1pvNRifJ5tBVpQpF8AK585tF8Lk/QFMH1rQcxQVFWQ7FwfdtGkDlGVfQZLvNjVG/EI
LwqKkbTcG+0cEBj6F2KktEFSd+efW3hTyJ/5ApJ3Vfcvi0OqUTvxJHAp/JoyOfue/RYE94xqBbcq
n/JsmwfiuESIzxWvyD7tbAtDe6qfez9L97ZVIz8qFGMQVx68FgZS3zIyliwwzWoCptBYm0bLnkgr
o94vfv0yMV+cMv72QlhNbDflxhHLc4ikVZXtzQ3mpypk1p2Qf2DD5fHs7r31uzO6NJJmhpD5osdQ
LgMDNOjkgKDabcriWGbeH7+/56lUEI4YmdpxnRAkV+H8uYDWEHXL8mYEbpOzmYJyI7/6QN6Cgvgs
10YdwuQRGPWvGdQ3hVS6AGwWMHlaKQMKh4c3zZ7CJ1VKBEHH2nYwjhvo96E8BZlhU86F+GKItV8T
lgXapRofKV5xx+dfrssmi+dg1wbBaVEzqzTAXMHkPk9ZAc+lR+QI3IaPe4bJhp90sq1tP0UbFLnv
hFxKWpq9MtlPiOXQM35FSoZzNAP7sEKA36960okOgUkf1A3wibqwY9aDwgkhIiEBrsJonF/zClFC
mRplTDZDccGIUcBXq39Cci4rm3GOw1yT9HDebUTMdfs26eAAnQMJMhjaZHI3rqIAUjW6+55i1KZl
zjN/29YQGz02a3X5aMPOZUb1NCCqWI2TsxfsqODBHmlnSWI1HrLU/GYDc7J6UracmxhR4+YZ49qJ
ECDkpVXsiuRiT7MNkVwB4ZliEVbGtuvG78kNnrsAkV+n2KoW1VRToWLqmuWwxnZfHdI5OUvNXDod
8frOGYfsXDzU/PEhcCkdRjSmzERShF/nhkQZMTfAMXKeQYRAbyqHssl/xM6ma/M/AYaBAs++K/tU
/oqcgOt58r6mwfobWJVgmdN+0kBzTyOYdKlst+OMTEIWfPIIV9do1H0MASma26TdhK6IdlWGoIId
M5PgSMO8U7QHW3IW7A3YjGM6peG+GdPnnoydHUgSFMZ9B/fP/Tu1JqLM2Tn0iJzUXGe7SZafiKM5
m+ffIa3+9G6GUFtBWiKL1USqrilXZgkKWyzXpC6BwZTei0wa2FP4B1FgkVhHkogrUYv7X43ksRpR
KEAmLj4Lr063g28z0vScndacplXVvqIyZKBH/NYKlC82oKj+7qdOMlLMhg2LzxbyPGJ79noI/ojD
SxBRUe5xGo6FH611Br98MIkrS0seWjaTKw/+LkrDuJGVPoxLVq8yKDFLoql0jL8ukqF1g9F/JKFm
nxooHpu0ee8GT+4s8w743rZ90G6SMAKtD0jdbgR5miZuhQhc1Jp3HTg0Xafv4Y6MkrdG8QHpEbcU
xKa+8K1YEIKsJvLibeZFO/HkGZM4OcI/hrJ5sEmagZJEMKiPnCsXd0EmQ2EyADalA3Q5TXF5u4gC
sdr/6x1R7JlRHBxgL7GCoBo2Ilszs0+p0yoIuE10cCfBisprLgXOc277t/FurWhs5AWwyx5tIEM4
VN0nM8iPJhBRIhpR/UU0OsT4YnVDAkaHSlo3fY7kGWRMguhZYOqpBWKwaYG3Dv6eRWhkkm6RP+m5
/iyd4DcL2fiBRGtYlYQDYze0AitngZKueO/xQaYnwkm/Go9PGOOTv9bM5mTV/fEngdzXzret5DFP
8uxX2cs/IYZn8YhypKHyhqGk+aG2UIBJ3pEX5Nu/rSfWBQ3DfQIkOviIdYO4kSztJ4ZSfCxzdJk0
Yk/PGi+Dgy6K7idK0Ydz0MbaK4DJdTaC7IxEdvxEhhtwPA7Ic3h8aI5g0vl8F/N9YyYm1tkD6AH8
ifNWmnw5qQQJlQSslnpO9XsqwJackK2kUgSFzjA8q+PCJGrJQZ1KX8TWnyEDQPrqmfSnYY/0+FKn
oeLh80b2x+bOtxBnSyRMlc9HFN7VMgscoHH5xwTytRgQ4rrWwA1iRIC3xyFYB+6wB2wl19kwNAxT
kCFCuenZX9wdb2RSIUrrV/wWHpn+o+xcEdvtJ/eTj84RGbrddZSoVn8pOx5AMr+JgGTGQo+/jBuz
SVmXe916WQzNk0ykQH9OKwIezRAxk1WSC25BulX1guPAs6+mPbyJwfsMNGBvL/HIk4MWg4a83Kj2
4kt5yQPrj+subRy0jC9YmV59c6xOnUhfneUr5eWGxMuBVnGLzzAMIB4Zr7V9RHk7rmVqjlzJIIxY
7xJqwNffB/ZfHNYd9Or+APX9b4MLazdz9fiUQ8RMUU7WbGrK8GIOURuHMlY54YvJSyrQB9BTQeOY
xVHgJEagG/6zEmhFlbDZzS+HXNucyw50B+F/+2annhAjbY26goXHCU/m0sfscbMj3iy3dlJcXa1q
VGWW2IzDCXv/s2c64Z5gwRP9KIdihko/MKDJpV6xKY3SissXQ3W0TVRAYEpvXZuirQ6YwOQkOyHG
76gyhjzusksL64W94n2NKehFQ0hnxWgOx0mjwhvLUccdyvzYYSjZmMG3P0f+oyUE62gazxwbSmp5
n6LmOOpTC69t9Ndycoq7wX0IXP1U/RkN61fqCJMUZ6YfGj+oBh8mx5MYHtGGGI7+NcO5orqqXoKc
VCy05qc056nIvQGDDvcJMMHgs5g76k4ylzZJ6+ptzRxoabyPWaPKtG1CyBquuXWZ9yyCnWxG440I
Nxful5lQEyRe+mnSJafEyu2leW2Efehba3kayD7qS560omIBW7R0RB1mb9w8yPU7maKKN4fYotMt
WuHte4IqoSsi0gd3aYs+zkOkNvMInpnmKQDyxzD+vhTE32qPvA+m9vxVFgzGRtLfHoKdx2G/SisK
kz6J3uzU+9dHShCx85B17ZtK8SvlAw73lBciIW9nCbDi9SlTm3ZpXiNyieCRtuCkkKTKLPgIXGBP
ElShpvRXxXKFh8U7EE3mQ2SPZOos3ka5FcQQYW/mccIqukQ7xif60HB2nprAvlaAwDn+gMOwUUlJ
90UMl1gMGpO5we5tI68LvrtRRGykw7250PMBtkX/7eMGa3vsI2SIbA1/+e6q4WCKIYlt6/4GhzyU
NsGYDZmu6BFziyCHKiX2ygNfSNlKxNvisUb124s31z0By7g4bEvfVMZU1C34EmgekFVS38FlWAg4
2LBLor1D1s2P9b8kQ+xTjrjJ3JnYpwP+uQ9ri0zzT+LK4kNAFhVQ5bJ3eaqJzd2ntTxhR/pKZQIm
0W74OFp+KoQtshAaiCRbozVA8AywyQTKIKZ+1ZDoPTXqGmF3IUUQ10KGJ30pNLktpAH7s41HL03H
jeGXydoOrE09DvPDUlKjGjSD02+/RAmTiZqqjaBeJOQkvC18dog1eyyz2fBYUbls8YtnMenbd59S
c5iTjKFb+ZSYP13BoCZRVr7py+Ij7H2DaaYz7iWr7wsY2BlfEE6ShiHT1mkq6+bDUJgqWT10lF0t
2t1DWyVIF2r6jRZB8lQP9kFV1syDoUvsdajyMX+UlJkkM8teHqwm+efZZgj6a20by61SwryJd7Y3
05VxbrHx24XDp1i2nl27tz64B6uaSfY3wIjQ5C/aJzPa1qW/jzrjcRRMwRX0kBjFcRpHOsVEY+ft
lsKMGZnaWEgAXnqMII9pOF0tKzWf87rsj6VX/rUbp9yqDGWB8iwESURH8kAg1TAAiDzfRRiW04E4
Ch7HuoPamKbDxsvEN7ACG59WXxFrIm1fYzwdu1NZTHxIGOfXMkyCxzACliBhQySZyq6k8xGsh8Vl
1+fsvxkSM9cPenII0vnXKFR5DApjfceB3kiNWGEz2Vk+4mxyN8pVYaNScXrgbAq6LKyhZTtFwB9Y
SZUbUJurJQV6neRs5Ybes7ejohvO/NmEdgvJf8bGY/WY0JGHTie3C4n2VOJiNYxMnCkyUNxYwFJN
LiOW7fW6m8J2hXbY+ZnMeS96DEJNRlRWhup7vaSRfYO2l22SBeM1Ih5msczM9sRqYyBxO/0UzCSO
SymhbOKm9VDMsb8Px82CaHbFHe1fCvWMS5hiJNXD2WOwsZqMEmmlg9BA5sKIx07GRB9l19wWBZuD
x173Ztzl1K8WNlycZxC15/k76yOuaGStUI19NYt1rYBqV1Vz6zX1cLd4P8qgmCZmI2Epvm3s8Y2J
4r7NgB9HEkpGKyZCnAyg/ixx0p15MJh9HGUe7lnYYC0lNAEQgWBAxt1hkSq8JYGr2E/2C1gVF7Mz
GhF7aabzOALaHCb6ThYzq8yS+Yd7b5NdApKNAFDtxJEHYMsMT8uoAA25PUlAmDaMJeVcqwBCVMFT
npr0UTaOzsh6pKEMVu0ys2LALCIlF1fb2jx92vrkpKq3mdu+9oUjT10wLUcmA8qxSIKxs33qTfct
U3jt6CF3trJek+HdNtAWJ/aI+UR0+2z8tbhP9X60BjoyDF6NcyK6wzkKmvC4RxAQQcfaeSGKQcZX
6CeE/zO0NTU/nmyGdMi7WHu8InDO9hjdcQUW1KpL7hwieFPbRQzHRhtiw0Hjq5Z5bahuRRf+WKgH
Vn10chMSrPuRiSa2NQbxtG4Js5ykbFC7bMu6uLvwBgCkiHQhb7IqN1DrIcwotsznQZvibhaSVJWW
fcR6YmXCnunCNKY8Gpb1wvR82iiVP+GIK7d+P4IlUWJjsASktpLka7XDMYe/mHM+oeGt39WYVnu3
sz/MkvWzxVxaop3EbSJOpZFRZ3nVEEOcQKsPBS0NmG3whquVY+MpI3Dm26kTqHOF2tlwtpibm+YO
EVt3AGyXMN9go5wZ7gAlrLpq/SwXt/gZdfGibO711jEREeMUrsmoAqAiV5nRbgWLoRVMJL1j32Ud
qY/oDjC06snAu93pcscGrluZ2p1PLtb93SgNFl2TSCGmMJc05ehesj4nwNLtmZV54zfEwBJIRzZi
ig8SZkLkulsdbEIpvNckUvMLM8L+UFsKn/+MRtXBr8oA15mPhk3fQ5dOuK7vqZPRphwhrZs/RYR5
Rc2MruSOKouawX2jO7xZWXQoLN8koRbFZ8sigBLGu/SY1umzeGJyPnHcE1W5sStrei7D9CeSD/nk
Q+x1WbZBSr9Hq2WgUjyTnQQv6q41UIc5OHIOOYOc4v7jGkKas3CcFVu2Cb0dAYlPivQTwicyvK00
amuDqQdx0xXDTfT2FmLiW1cAXkC6p83afA0HBPTdfXsMKeRBe6TmghoE2JPUGyNovjjiuwtD3rvS
ep9CBGab2zF+61nyk1Ej1G3KaOiWIai2tGN3XYLHCHLx5x1Cg4ZUGgbkKjQatq1FdRuCXLEts56d
yqvYpZesmlqrPukMFD9tgx860wsV7GOY/PVgShxqpZaHGeL3jluz/d9T4s3OxUHDeLAy+odoJokH
0kpc1xAlxiVtWZSSWgNX5HbPIRyIuu29wdw0fTCcZkTXm+JO6mRhOG49lT4OGp2RCJUBsrM1jm2S
MYUf9cvkgEadlFyb+RRPfvSayMVeEYZEeZLlCnqk91K2zTnIy+DKuII5OHbfrKlAPsDE3yq+/d5C
JobCfQKJixooYHd/Lqrhb5JtiDIxj+bkRsfWyaivsoQUroZqphuilVGlZ9DoOJYy+r3U6HLsb8br
oEd5od2r4yzSd2Rt+zIWbnJkoxiDBZ+ONs5g584rKQQCeeu+I1cLY/oi7I+GZLHPGLHNwNR6FTaz
JkR0L6HkGq1lo7ogqJZhUMj4tXjqzSk4TIm26UOyjirBT9aUlaD7++Wkmk9pR+O30W0p9fEsA5w4
RpJWRw+eQZpUlMdTbaZrC3nTw8JQl+SWWE+uc3Bb0Pa8ckfMelfeuGqnZ/2ahFP/aCpqvXYcyX7V
fbetZ4ZYOZa9NU7ep16TaTBk2EAgIIrYJVqP/bxB8W5my7nOX5LGTM7glAxggJg050j8zpPnXnsH
vWCYUpoN1AyMkgpsOuD0SlaLhum91C2qZWRSMWTrXzSB3N1eqpGnSvxh81/JMDbrJoZIDZqaJOBW
QH95oH12GbO4OwgmuwKe7qpn2QdLa3qX0UgIbqm+1F1f05kB40vWX//9rZpMrlmZ7EfbRNG0+9+u
Hr6YA5dxeZdDmr1n4gHite4ladim/MW/OH10Vvic0zrPEgOHxwatLstqj71vnw+GYsAClWdouOkA
tjaYm1VYsBsKmZGIAl8DYrsWPUeLUaxixWFnBstBeqOuawby9uaDRIG/4cxZKV0cciurtpb64FLO
DzYLiUdJASJs9z1pNogOyfLVs3z02/Hb8RhKSWY55Cbx51EHBLOP7D2pIU17WlBDwBHB73Yo+sYk
D0pFu94OT62qp/esFhyCqn/hH24flO+IXUTC6WmcP9noT8exup9pHXGUnshvxp0ShSecXKjeJZUP
HnokKjBDtgHbFSsEy3SxGyo4w5kZt1ltbco8Yeoiugezg4dgmn/Q52HK7/yvMlog/FhcGague3LT
fz3UxT4yqbaPurc2mAAV+Ccf0d9qtMmoE08SBPBLGk0vSwshgk1xd4ITdmxLzz8uRvpm9LI8Zfzf
SrQKV3BfiNcucE6+q9lxBdZJdUb0PCaCVwRmCOvG/hwEHSSD1iOgxbBPoHfU7R60p93IINaVhpZl
Velnw1mW1GyCWX8qJgfXAptbtnrfIqIwC4Gwr5XCyWcCkSiC+zGjR7zMhXwIB5tyFHFj7PnFxRHu
dBn67G+RpcMhUDKhcJR/Rs0XgNhVXOaM8HUjx32rMe4cMdA2cXu37vqCjHaKu+pipTnWqSLEs+5U
6cFFDc1eOL2gZTfODdPN1sItXHnKeigEzmNP3JmliSd2Kf30uSZMiQ2D+zSbIKidMtshbKYoDIZf
bRUdj4Osb7CNvB0bB6JVRqB604AHXDAZnaK0IuUDdc6IMHgo8uQQCgj5EM6zOEfFe2jMdgOyJ/vj
hl2CUUv/ixYkpb3yk0NikOp1z6n1o18jtavzwOjj0sv+/3/BvbD2pkmQ4WQHp45R7t6W9pnj1Tlq
ggZCXixoVZ0HSMuQ7znbbuPOFcf+ld5lepcu39iYkn/4FyFO4eovSy+/lhElfs83WkOER+DFpL5F
dBXMjXkqYVwz36MJCxKYowHToRfc3TVk5XVboaQJyYJnZNg56yUE+mz95JartqbszQ8tTJTrVcnh
BDYEpz4Btp32YGplOxdFFwKDOonxDbEek21w4ER4wwz2ySJqZsBfNwhMJgS7c7+eexs6/bLoJ3ui
0Cwsts/oH9v1LOo/4IO57cf6UXpBsbHrSG7sFvYd23K8AO3egp1U5cCK03LGoj9ZtzpvTE5Lm+m0
BcYwYvrGzz9gTFTyj6aaZpBc11UbUrsZhqmJ7A712vTvUk9mf8SqISsq9LFrswJpSJUj5kQOhDsn
hCrdI9pV7c4ho3pTCnIdNwgSjXgYiJ/Fujo9Onm5q/70yAr3pV0gcUgXjlMTEM9qVCwDx4xzSVsO
XJo5QwUux/merw36P3tYsPZtJ9sZVgFcs61neWtXh3daTwtAyknM//2S1q61TXSGZ4ZjYS1KEBIm
cWRwse60IMLZ+It+tZ1ML/d03YiP6EHV+OAp7QpJ8GTS8h6U4NdiHyHdlh/HvLbb5xm6zDkF4/bk
5mKCipmSQ0t4mO0u2IXSO+8nav8sLVNODjjy/d6N1MMW1OHfM3NrPpm9fWs4UNY4cJL1kOa/DU6V
dRARhbpgLFwzZDIh9dq4GPvu1Qns97En8HOwIN54OMxnaS0nJ7nLy1RRP/Y8vYzFh+GBWWEBcU3I
baBIl3f7trz+93v//R+z2WNeD/V51gqsThGlW7G0d46MrOA04ukqQGGgrNtMDuAmVoPjk+V7hFDp
bqafg42FzxL7WNucZphEnkPems414UMscqAGW4xe2WLQ78xT1T8tLJvs3sxXcEsxSNRp9YgjviR1
JXkfrZb5pR7UGdTStannYY/Nc9w5y8RcJ6W6IYHgNXOs14zH5YlQnteu9iZ8qCkDyP1AEvoDL7b+
nFTwMJdfOk/SczRMVzpRlK5NtUmHuUZIN4/YEj3vTIaJeQYc/NpBPHumiHGfOSSGNWT6+8jyvncS
AI6kqVCri+4n7GuMbiL/bmYYIVmDH7e2LZs5SZe9K/PXkyK7JCnmj8BrOZMFJmNreKui8D1xEGfy
k3hesJetChJdzh0hKBuKxw+3HwuwBQWw9d6GjJ/607XLveixaYuFpBz3wNDcPf33y9TrYe3S5p6U
ryLEVlgHl5iWGvRUSq/jTU0fh85cbfsQooOIqBhHOtNHyA360GITj6vOuYVm4IG4H87Y+HF0+QYC
Jw//G8CUrUpHtPwBMwMAeNt23lT4Z/e5qT9Ys9HQlTDs65aY2NSOJUilTOGRozmos4++GIyTr/dR
qf0NUNonbNMF886HMCpekDajb+RaqB2AjVyQha3OtlPaJ8R2X75wiVd2q8tQ+Ag89UVYaOZan4WV
fyyhe303pbutpvUiiWudl1Sw6zZ/wcz88Trk0iSopDvN2uesDqKYGaSF4Fr1feTF1lVwHFEjZ3mZ
PaIpS7Yjk+0VcmwIBHYd4y1wYlui/GiWhGy1rPuk186vStNNQtv5E5aje/KGmWtOj0eAqf267rlj
h6nnMeoPTu9Xb0XEoLkguveLFKVPpsZkCpDGFiQi2A+T/5xV7vybMWZbjF7v8fAm6ynXGVZb6aAH
itDj9tYX09zgWuTtA6ZU/AiNS1KDCwahs6s69sKJBrgjf8iKmgnSPeFQE0HvTBStP/RLzDi5Gx87
kciztkFAae2yxhxc75L6u+Rh6pfuU4SY5iLGypwIbCGzsvuzpPNymTLjhXKSKgHd5XPiuJhvVKpi
BqwdoKasfTQUIMhgDuuLbWCiknlJuBkyzHi0CF0NoRN66XRAnEuHMiDR1fXkrx1INTHXixm7owLy
viBm9DvjiN3I3kwqOc/psuzLwV+OuHKAnxRBu5/JXDnDR3oMBYFEFDy/ZIj/0R5gAmSgXhxEqDoJ
nR42/i8aPeKXczLSlWNcUcfdRDk5G5oobHVjfpRMEhCI4U3rS+ZmiaRpLqRejl3VftsuIFT0hrh2
rVPf1NXNKG5dovMHZSmYZ1Y5b2xd3Oey3UvFFS0mICK5c//2f8alVLilpFo1Hm+jYDq/CsV+6vT3
GMn3GX6JjzGnGf65LhhKNTdM22BvsHyLWFUK9/l+YrP7xDUGF2pec/3/1wmHBwBas/afImM0T+aI
fCoa2MfnTWRfHR0HsEafVBsd55rp6MBd9AlunajfLD3PidNS8iHebIOiOTW4MFaEDbzwA/YfuRsm
7EYq2486z2MwIvh9ZEvSnBQvk+BnUhf5OdSQYHVUsvFYxD4cF8xS5Ij1YOVIsLFuS8mocV6QeFuR
fseWepAMvNOx1v8r1MQsyrOnrmEFtS8PvQnlZ/vUdLUbz6E3vuQZH03HM0s2DoxEVoIUAwRCn2YB
6lPXLONEMU3bDGXzlkGlxLaeIr2ORhJacuzgqq7znaUfVEmOSrOInhvRz4+pyH7K8WjbHmH2gNpd
2+eZ0kSkYuWP6W18JJBmC9Hf2RWSP2qZjktluPSx5csQRwjioy7DTJBL6CkOcW1dRG+T4nAt/Whl
d0hmFpUu5w4Un3jWBdqKtsYWWieIlAfU8FOHidKOFARFGjAmfSkJpW5Gn8yROJWkfAUajx4fxkeJ
dpsQSyAXeRaQ+Ji9liqUNxRhFA5zondEJNGgE3TU2B28Hv9xnhyUYYXxBAA226XYkqm16ulIXbDP
ktnatQVGHqoKZtPzlBByV52Ii02PEjnZWid+vbfGqCANxRQ7NDgQJjrjQBLGNq/rfuvVZXrwnPQ1
qyp4gYzP4xa13kIpfvZsbwF2Q8uWe266s+TMoUG/3/ryTNDu0WjRMM4G22g/6p/NMN/MixOd8yYo
mVCRyWrp7mAXy3RwlYF8aEnrrU56Upm8tjx3KaCnuryCxxNP0SDvlLky2PbV+O0NvX/NyFxjNsNL
10lj2uQ8Ei+WNyDGlcjkJdEHuBPSYIV/FBdZTpa4o0trj0YabYuf3qfwrVrjXKEUZwO8EZ7q2DdL
0BUpupbRkCBSqs78bodLKsRDVrzpDOWVcsynDi8/WWnkEsER9chzCb3wOIu/rkBXH4bRDKFuVCyk
xq+J2qBE1GqWlHiNeqdRbQ9O2ZKlHPa7dgCWqbCL1ZDVBOFbK8lOAIzJGMRj2c8H34v2hHFXBzP4
YNDCFTpGWyxL7EWFOJh2/lOia1Et2TiZzoqb4CcHiKN4KNHztSq4QMG5DndFozNo+2AC+Ghty2Go
DfJvzuzkOMnkoRfMOiW7F+wSZEj3FF0m1+jFIyV9W6mfvkAEH54K1nYNPSV710yy3BRk+p2BMLts
7yN728A+vkZda0FYkOuG5pIw5d6JXSQvHk72Q4vYD+U8XgLDBUg4EO29iQKZbOus4xgx8cNHJraD
LkAZC3gmx/wf1BqpZgerbcETuDIEhAeUCp+tTtasqcNNYSXGOvXK+aqCgAClIL3ak2jjjK0v8+98
a8t5fElSaJR1aP84M5wMrPnQNv1y23hehvVJ5HGgZlCZpfI+mnqsj4t0/yFSs7ZAWdEVhqb5EWGM
iv1KqYMTToQX+sUz461bUOFsnzMCIbCn6n1uVfvETMzrovS3b+hk5+vOO+DsmbfBxKCxFuWLqW68
7daeDMgALBqpM4QLf8y9ha4utTDAOqQ8jYWXv7vmDsHpchhV/gGDfK8sA95cK3dY01DYhdkSV3fx
YIkOD994JtmsW3xea0ekz4WaqSzYMvp642PgLyJDIq1AkAPmlZBJ9P1AqpqS0oWFD3rAUQCHB4/H
wLnrImOlevYXhWHdzDDJT1HE9+ijJeoriZbArE7uDIEzcyKMNTnYOD1RA7bkTI5E8SCBIjiW6n1M
PpSXOnGpyo15f18M1g2eU3wNZm2sXC/H6tH9SNsON2bORFDKbNsXSIfKBBViAMAqZppZw0nlqwc0
8ooFGJnfku8BXFGPRI2+Ol7yRgrshMJLdNfBszfA3DfMfwyyVa12G1retoLBi0yxA5ZedBCE3VuT
dDgsUyMgK5pf3K4gtCrDoS057R4iVnQ7v+/+GfWsT2HH5V0q+zz7yXcmC2zcSy93iG7eSwtsWFol
EE5UfRkNdpJ2Rs5fL5grRfb80PVEw3It3eZa43pseNbHbD5WHR0+PgiiScSb0ebEY83pLq1YbEFs
uQf8Ga8qSDQjOzwsUI/gLuamu8bA316bwOFV/D/2zmNJcqVLzq9Cmz1+IiADZkMuUuvMEl2iN7Cq
FgEtA/Lp+eFyFhxyQ+65KWu7ZrdFJkQcP+6fZ+FOjba5zTPL3zYy9e/KdF3a8XDCo1UwyFdaspv5
TjqpH7pFIND8hqnAvLEiELU1+hCaWnYJmlrva4rKWTjW+Ul2zmdmV9EFCNmLX9l43pP+hVDpr4L7
xxzt5sp1FTc1vmkTJ8mSnR7YpqAMEhhrwLphsXZucw1M/J9fjfH5/1eS/N9UkjgkVqnn+K///d8p
+1Z/yv+jKvv6FX01X22km//Ul/0f/99/9JGY/6JSxCam7wjblP9rX7b1Lw+N0XV9J3CF8EXwb/+l
KBsd/bd/s6x/gfwxXek7nm0jfFBi8h992cL9lydcSECebVmeLaTz/9KXTTCCP+U/F5LgTHd8YbPe
8Ezh+P9bIYnVEXPD9UAF6CLrNHMM83P5MVi8aP/50SYJUrHn7OfSS49ppZ+UzPML5o4f8ajKk4EL
d5bOKgsj+SySTGxaa6mk88XVcsutTAZ58xKOM7Hb2gwrIGL7qXvwAVAnAul8hZ0shWpqwgsqI/OW
ubWzHRCA8iT9HVbpdEVYLhcrE231FtZKIKE/yeI/tUvXsHYIlUZVfS6kUZ1rk5PNJOdvFx45hdgd
9ANv1UcOFnyJQUr4ZrDVmTuCnuLYQHD5DUN2e6fZYqvc9hYKJpPEHIeL3QdvIp3l0RvE9HA5xZQ4
0zdAS8qDn+Tvs0NPkdV1BQfjCLwtH/LBz0fItA5FJh0CzWLX7K82YPaCvMIuwX144OUxkymu7qwC
jHPfOt1pXOAXS3jZaQXjfvCKBbM9MJUWe18/VOfgQQl51eEXqX3imcYsvZchMdvnzvidCThVBqJX
ZROwLWpAiW5HffAcXBf6yf/8wWsv3nrh3K8RqTMYNLG1Y48Iy9At4Xir7pIkMVo3lIG17vlG84wK
iaVxzYvlOfRaF1CyM22iCd4FKQRec1nskujx+jWWTA41FO+s64oq12X0yBe1GGv+DxppOk6lXXuy
8qZc976hrsoGSztXZf2TnRGulSF7B537x7LZrwgdv4xOf4+CPKAqQRafYdI9owQVH51y9k2GQ9/m
bbwb2dHsMwIaOxLi1RPHLHQW8uRnuq7kmutqOT+qQ0ddFt7tKTsJU/8pna+BPcnPxIGgJWl+ystu
BmfK8aiAMBqjD/wJiBMNhftk2qK8jlY/bryBat/c3FcDqJygnneI7le7wJSsW6mO5RW3Wrl1Dde/
ltQRHX5Kgohbrurq4ujp05PwsGXiPlwW7Uf+VLol7aw4h136HoIuaWK7vndcgsfF0kT4SA5UObA3
wsBT/R70xa1B1+YV3ri47CyAAH4CjWGoiXMZ3X4s3RvI0O46sj/YjROODQun7iUYlHVuuTZLeyqO
ZtSSuSQEWk+QXKfQH1e6plRPDUl98tuIcRer/9JPbS4/mnmmPqtEfSz8aOM7Ix1rRRHsfU9xtqVV
40TByVMEIolj9mADS2rDLSytQ1pX7k17+a86NMILFxL3TCgAZ1dlse8QU/B6TVR55A+Um/wtyqoN
FrR2naNB/vQlkCI7MWAJcZSaspAZdvL6Hb+4N6gsGzn6/nGgIniDesREg8R5scEW9mGy6gyERzn4
fwkpn8lYllvoSgwQ37mluzOhjuncmY29dXVpLtlm/x5a49GlwFvN2fBh8+jgQNrz6EgqvUubjDAq
sFWIRq9prwjJezlZEYIHmILlN2U3sHtvPSzwT8RwToid2Z/rxcZZRCwKM9cTa4rWOorUzPscDPz3
lD5TcAgUOVMG+cTLgtULsn0j8FwhrIiVNePX1sGyUfDpe0LaYmmYTah9k73SpjMuK6aCetZ4Zj9I
rhF8IDSk2GSqsluQSEMR7rKuivbuUGsKz1zj0rr6PpXbWff9Wue+u8O0NKyChvVL3TcTuMk71hjn
6lE5MARcY0XaDusqj/5wqrkKw6KEQOJYo3F2ZVX9B2SEPdH0BsQIUuIcmr8nt73MeOCy0ohO0FJX
epJrSwbumW3bYVbeg90S8Pwu3gdpiA2/fjbp894XXv5kecPFs/GUUjS9HpdSytjMj6PRAAGE9uvi
4fwHYIY1ktIFBERh4pIeJejszD1IMQ5nGwO9mNtXrRDXY3f64TUxbod2SSYkx6QhtGfRxAKZABvJ
PP60YqgpFnxluNfDJq7iVxgQe5vWeeiriLrAKyrPolnG7fGMDJ92XHwLg6UDxrI/Pr5OS9nuqu/n
vxMeGeAGBsYz7WP5xyzT444IgFespOneszb7VccgiCmEUbRtHXoMeeS03/Bbvc+Y1r2A1EET0krA
U+lnH42HPiOJlwMLWHsS2lGX/W56hw+PIDXmW7HDgsczN6GxJjfeBrybOiRuRFKbm3fZ+4pbHdPu
l8n06uNhdrrlkom8v4JU22myinj1Al4jCCg2jlMsDApnrJxqlkuR6fM3J6s0NO4HyY1u7cfS2RjA
FgRvBmJAA9tGnKCs1+a//UwTRZxbDOP1d80qEVdEDPOdDzGqYNgyf95qVU2kI0XN/3bKEvMxBP3r
6HvPZYAeNOJ9SJpLL+ggmxg1Q/BhQ9hUBJpC5quGjHTIutz0nvy6jfH5NjwklHjtyvnBCLSzA9LH
bkLgVSomP/E0a4UbkQoNpQsMlhkBXD8/2rnlnqeu3yDmZievkfRhFW6CrOsau66M7fXUm3AAIfVv
qqFynikDJ3fl9C1lx9ki7jhvOX1qNI/3bx7iq+2ogPImaW4DD9w2GtqO3/SnXwvaI52alYsPJI5N
QAHXNEuvmNVggIsLK68OurE+IbVndlnf034EPRJTsyTQr1hRpQfPgrbOXmdT+k28j9meb/JsDs+8
xH4yYUV7QCR4nmkJJu3JqmKTJNa+5HKDM1dQTSyHH8ZspnuHVRFAJBuoBgkF8AGsj4Lm2cV1tlAN
8dUtju60LoC7LDuSXMy7iavukKZssTPcE8BD9Y2qoGRnjqe8E9Vb5z7GiYLXrKj7vRkqwRbb4J4F
2HSp7Pzb6iUL0sWEI8b2tZMfJe4mNA9IwgmW21XfMEcOA06FeKmjcMqv2W+ByCHrnBLb/zK73LsG
KdvrbjlHusbwMHOvoeDd/mBPgytFt7sUMidsCs3Lc4QREg2V5liSlMw/aDR4BWgUMO2GWVa4exXD
x/JcLttYljdCIVTbllKffD2CA3JWXuTppziuzCcuDIENr+qND4gZz6Y/3EqDGKQeR8mGgAI2VGhO
rQgBnln/BIHGbnTApW3nhtymjg7OkUoX3QqiZjbJbeF0N7d14vvoDSmrrik5sXQmCopRzHPVps7t
5i4xzdJ/F58tvvJzwGxJT/lJk+Pb+lmwPGe0C6OIfEQvtbEXve/tJ6N6t0eF8dli02E01UMi8vBK
dbd9y9awsMhLtT5Vd3w+Izam2AOhFyIwKbaGnJhc/7enK3FWWNEvpLf7Y+CUQJCS+Jyb1qvRSfrA
4jagBAgJOG3abdxazZ1MzQGoYvc81viQA6/eTCkx355ACNgAuSswh639YapeQgb6hSBiEZB+nVxN
60aJxWpiqeoYyvwR2Mv8kIcXHC03d8DYb0WTyT3WrYeE1GdJNPmszIrDfqBOpY/HriwoOW+QCTe0
wXob6IowHLAGn5zlIJLUJl0JoY1fKOzQWrqu4/40avZvbbebG3nIpUGLaVHCrBHvEMqxEVcYilVK
t0NM/v8a92TNZ39MVg2fy8aXClKsWT9PZl4fGsMjmBufaHMcXgfMm7didM8zAswgBrak3o9/VuAB
f6nKWjrALflryA19It3cHcHGPQZTG9jZPBgDKtavARCRXSGpTna78d2fwRJRBV0+igqyR8YfuauC
AH5JbF1oPIfDypLAmO6dyYGHjM3BjMi1zsQSZSqGR+G6SF00SKz9Wl0DfFHPoz54XVLd7QpEQlv+
abTd3hHpEO7eGJfsG/nuk65TynwVJ3EbdzsAKswKVoPJB/wih9dKTa+qeGlqiDgTtfYHJy/wX7md
cRnpSDj7YULpdmzuEperalQNWdCGYS4pmbWiDucKVq4ftkWGjQr34DCQHl/Fijto9Kmd7C8+dPB7
bywAKBDURGKGKdpHkT0c87+se41VTY5q8P0eq2Jirdkf/DWcvzN1BxfMudO9leVvFX2YZvqmySgf
3WiaoKyP/lZZ9jtb+VfL0NY+4fN5DoHyIkcR/edo7s57inOR/oz0RRvDe5pTjxaGcE2HBN51Qsd6
JXLYuXrcBxkGCjyteSqeRlH/STwC0k5ONCL2Pyubpy/XDya31DqgF2XbQNSXKMDPumjCsVX0twmE
ErZq6gPYrOWHjl4M+jVd52ZrOZHNg9Ni1QNtBrN8K8LP+Z3wR/IQevI2vUv+skogfsjMoZnBvAa4
1x9Fr6ig5XvccJvz182p78rTH64e8itO/xNdjdkBiSHdGbCM92ZEfLiSwRuwZfupDpP9xKC57TuA
QyKqOWyNNK5HwvsCthTdPc3x0hnDCzlQwgEsxZ8UFL6162xxRtkXq60FYYCSGHKW0ombQUNYrslO
B8eG0paDRzw51nN2LNlQnDCdbNToy6uVsIswCsqVwZCQQSwYc+XQQ4/tCM478VUr8iCpnZ3xXaED
RqTnS79+kL7bG2NF1w9ew3wRFXMPSkkalzdvJnbJKzzb2wENK0P+wj7Cfs7oq1jxqKEvaqgD2pYx
wdsSUHblV8aNvrIz+21glmFZn6OGFYyVQrLMXT87m73PySFuoR8I41Y7VX3KAhOzLeCdVWbyJFGv
XJb5jYG55wnLXIjbmZ0hPicxscmz4Pdjrel45lsYmQPb+RR9I66FiLpHlQ9b3snqOLjyXFZRcJGR
9+H6xXzibYd99KNLq5Nv2cNXIHu5xgSTIU2W7/xrx4trQqgxK/0oFGR/N4IoFoc9wZaKkaV15mZf
wPq5jDkNsSrRKSkUmuQ7OtjC2CleBsWj3maDjRkrSq5C1u6hFvoPQRGmVIYNzyWqEg54Afy4PhZG
tO8pyz31XnGJqlasOh9HT6CNo8fft5TVRbhxvrGb6GLTirbPYQyuxJQCFQGBHCn72Mf5paI1NpQv
GF0vJh/cqhP+n7SyO9SY4WlmspwzmLTtgEWnhOFGB6YHt+ow0a26gRvwyCCyrQ1P/MjYze4zx7t5
to5XBGFf0qHyH90hHSTDeS3dVTlR2hiZCeO6nHe+klfX98ydIUoBKPtUZ327ZdCtkDc+2RmxJLHn
Q9G/qMVQy/k9Izh1GQr5OVlZvKoi9XvxT+mU7C7ALMzivXccOWTDHVdnCtk3Rm4GR+wI+8ga/dWA
JX0dA+5wremPkGj62MlItKaoETJFHfJS3NyWnexpksSROMS3mNPlZnaWZlZqafzE/OkrITH+jm+U
iO1Nj0V9V22Nzl46iJqXMC9IhjfOtxyrp15v+rn6qIXdbbD4vfV9/4MUCPqetUkbQr+IA2fsa38B
yOxUAuS+nbW14RR5FWaU78PC/mtE+u6O9JdKUqR9p4ID4sdfUmwzVUSmscoJ6G59VbPDdJ093jFc
i0Z7HdNeHsLc/C71CL3f8AE2ilDS2UMBJVkB9iNTO22WZ8La6V3qWiceNl3n6yvG1iM6YfZZZDAZ
DaxN9ObUHYy0uT1ROEXXBjNklt5tXd5omWqviWveMUk4awnRfutByNsI7HA3mAUNthzgBBIQ8WrC
P3hOuwyxn4Xt2TdHd+f0DGoDsRfmzfqPZzr5ykjD4Q6jw9kanzY9ZSuu9osYxpe6LeWZvA29uBJn
qT1wBKp0xj0c1sQ5MXHgT+g1ewHL2eUGdaTgSpQyunvK4N4RSkBn0/NaC6W3eTo5bKcDvXHakidh
Fz+jjn7ZaVZcdGiSpkpanCVgjJj7m2TTcGvUZhi8xl384Ix79vOk/xwl/QhyMLw1L6cKl1qJeWkh
WeV+pV95kWz4DeqtFAQGOjSikzNCAuiIr3cxHz90h9dY27uqdfwPpaNnqzGeI4tRXCdhc2igf24E
LNk+FJ/JgqFjFlhZHk/AWfLBsDfCbZ4e6rkBUVkNOzsOzXVRjfMeEDWrIYPH7MT8wwGQWFej64lL
KMeHegL8/tkKTJC9SUIxiNj8GSVNKkaIrmdV7sZy9beKqwd+ff/qJdxE82858qJ1eMitM2xDoo1+
9a4/0KBmf6asOiolaQi1VLDKouxcUJe0laNTHfg+qg1+koDDFAvmYnLUC6zzj5yMIbb35AN38nMN
WZSyuoTaJfvuDk5+a1o9Uw5hoC3VhNj8Nl+XvLefByoHFdZorqRdb6pq1xTlU1653j2W7biBJlWa
g4O/y3silGlAm3cxhsgWDKInz33D+V5G9ZHDM5VomirXPspecZ6Dfza75GC035bHDn1psmzyPn7F
w01LUFpjtYqduz/55gOWx6HJdUS/JN+1Ho4ZUxFpIloCAbXvUg/KHU/ceV9L7yzvBPa8d9aBvBNG
HJhzmGbsyNvo03DdnW/bF8FSnVuvIH6HaoPkHFDa462cOV4Zek7uUURSBDsGnRTb1G6xxJeW3DTT
Epq0PcInjK8siCnK8xTKZ/kaxZiWizSmJLgYLj2QvxVhr+LA5c1DlVPgKsoMd60bMe6GLsD/Lskf
CNf7ayO77bTOfo6qksd0Km4yxD9bljI4lPMNS/etUc20TUtwzLUKq1NlkC3Bx6muIBkmsCsAeEt9
yysiBG7gf+imt1eek75zeseUnxnwDMj3x+YvP1HdVjvogjafq+IcDLu/oKER5wSXTKkk395AJKAA
zpR2uB1JWJhIlWtCUCe/mi89RptdXwfTzsjz05hzhgOvf85AMu8VvAkOzrvQreCq1TDYppj8wCCh
1PT9C82B7q5eiDjBpkSyg+DuErrscLhUlCyIAhfKoL0j5Fs620x/S46Mh2CKS5qpeDULhZgd1ZSU
osqgVLzxTiATLAByY1h9nkB/KW9GmQ6oVs7cYZ100PIyfLSEbMA9wLcIc/3dhIl9NtzuBwN4uQlZ
VY4duLlk54BZ2RJ6fTSQAsHOrFuW8lt2Et2e3lSAMFwjhTJPk0G0NNdy2F15sI1b7jbJe48HQbBw
l1Px1/NJmhhqpr4hbGlQsDCUeLEBzm/q35mPjB3eNygkE36gJPid43c5cy70UpSiyskQC+fWW/d5
Xm8EKRz8fA/c2y70fDImfUXMrZtJ+GuPp26AcJXIHU6SGXMhmbXO++l4ZbrzPSpV3cM0V2+NQ8mF
Yh2Vd9WZ6i6aI3vEX3XwTSLxuITNVTdTm+rRhbvKR42sAL4ip16QIgVQNEuNjfnVBCT3I2Ctnp5K
zCnZazqEYuPRdRnPsj3EnKuog1pBnqfqvKCWUnDKz6q3uVuanlMQ6A49FHSF7mnidJ+jyGQRP/Pl
xA8/2GVzEdMFrx5+B4jX4ijDJVH+reO52DopOgXvkw+TQkWPfvBd3dClqNXdBmS2GlsBzaKE/WLE
KVGm5GeEM/vQ26zcSsGV0EikwrTh6zR6can9KgZHk+mTqbMrrHMb+bXuGR1izncJeyPvecj7CSTa
9zjRq8rDx5dsvMwYwl9K3/KEkxFYlmedm6i9McVtSiSv9qGM1t/GExEZnNfXWpRI907DmSspD4Qf
AJ64YuWH7rEBRgumirE2aAbwYDar/8C6hg1uVSJKGztK7f3CmBWmFBtfGW+FonRFjNlqzsz60Fru
e1hln7qs/orYUDvDwePvskskuA8nZKCkYv7F9qlBvSC6aysiZaURPoIXu9V/Fz3gNabXcgBXeYkV
eugMNt2z9Dnp1UtlBzgGRNtwtk15SVhA5swejRsMFjFNP9jb7lwwWIG2Mby62Nh59lnboAXBzmV7
WGYfZBvyExmi55YT4WFAmk9UHhy545+HWPdXibtE1KF6zDLLdoW70HaA7a1FO6YXxrBTPZOpL3vi
s2XQOevaSdq31GGJVdJbovK3oWrDEy/9ZkOtWrqNilniyGDLpmns43enXStkjtQiovaQIOa28txp
2+TRlmMq5ekxnXW9KJ6hjTjn2u+vRoxVsQEsCDSIVJBntHBC6IQ6AGV+IHpQKmSC+CYke0acn3/U
2uRpllEWaIxqZ+uweTewsq1VaOBLrhJ/E/khvGMEZemkhFe9dj5zGcFGWvaALTTObrSHO3GX6prE
5IFHZwg2Vko9LI7PP2Vhx/hvvfbaZvpLB8y+OQDnfzJouYz8u900T3Mw9rwqfZ+jixbXmtaVQ6iN
H5N5LZbcSkYuMCIWRa6mfh3JfYDV//Aa0PYcftDfU571lJ2euSPMY2u4rHHncSdH5W1SetmAsyXk
+LIeWyQBMdY+bAmXRUZDw3wdwHqYQE8qOLtbo+bbC46Zk2Q/icNcFUpHymi2SwK2tjl+PIdzDbgS
6FFmPOxN8tqsTQlkd+2x7/CD/fMD9+j77In+4MZufK/oNl3zAqHG2UqSu81o3LCGdRLommkK5YpT
1gkr2mK0TaonJ4i2JH7pK06pzckHOttdyUegDVZclAJIBDoDrQw+BCl4WghSot3A3urdkBIhT5xE
HkWmxIFaynjNlmc/zJZ9z7rhuYeluEYKzw9xasP/RtbjbuTIoEl/MxAZT3Iu9RGf9QmGEYlZesv3
dGEp8HlaXMpaveMmiP9MI2M1qi6EJQt+Olr9o5K0nszdeOJRTTDUFOM+n2d07IoyvarOr74Q8bVK
IO4FIDx5BkDCoZUQY41MLjF9aJZLY7z2/lgaND+IZYp4lQUqOPLmq5NWz9XcobVjwZ8Lk1b6LL6N
hYUC7RkXXTAbOHABM73HFTqsmmUgsiqw527d+deg4WwgkvZpLq34pK3qm6eofZaWhTsyCegbQP4m
aY58Xtg/nBwoYYPuAPhzn/tUF7ZGZq570tfAsgx5werevXhAY7qwuQfSY7ymO2ttc9Vd//kROqWx
Yo+y7g08RRlJ7ntB1bHtmd11sFKD8Gu/URXagqoTPoJupLPIZ1wv/fGjTj3jENkUFpdOyysTS52d
lVdwUtCEEKjCsGWosVmYLdKudmJwkMq5BVVucqlxm1Rm6WycQlEOaqDacmPvc/bDhw6RhGule/Ua
9+QwWjDXAhYAyw6iufk2W3vnTo1+yXVFv7FDJWiDIzqOM4ubDXW/jIW5YySxPjBHrIvZ2mO66N+J
DcfbrBGo5OQpzglOqC3ZTwsTtiTxEGXyAA/aWttcmWdH+At01/maKHk2KHu22fpQ3479MrSXURsR
w+BStMDx+VRFK6u4Ad/woZ1wz/W+/wl+7In4QQYgY/7QIEths28Dx79DwFrIDmgvJQ+ffmmpZto5
N337xcDrU2INDOVdxUDkgKIIh5ZrjuFYixtG5aUBO3WzO3n6t6mlG1ulYA3ypS+7Nzr2oyK9qKR8
ED3j1TryAim8gbY09nrkX7yU/u2YIm6Op0ef85iinzulqNtfGruHwGOpg20S5AkAoKXXu8bisJmT
oFtH01+MdVCoacBZK9aU1tILni8N4dSL8GnEv5GCE+28On31FghmBY9qcZ+KcWfpGjcoHS+X9nGB
+7GI6CPX4qvSejzZzJKrXptvwbK5HVtjK1v390ipeYCN2q/Mj3ocvi1Kz8Ol/VwuPejjt/R+UL7e
7npK0uHSYyqYOG7Qns5z21jRB0sTNdXqNTxKdmJAPuhcN5f2dbLgvOAoZI8pZs+WhvaBqnYfL8mi
xx60qyn2pNl+4AKQE4YSwD4zHynv+U2medlQAz/k9MH7FMPPBNPo1jWvyNYjSqDPFhHmzDVNzB+l
RewYEaavCYdzFjYABzyAagyHMrCJKONwbDW2e19076w5YvCR5vOMJ9VMsVwyTp2EW73LfJj3nQL9
NCYaVZysmZjIXkUCHpfVPmK7mlZGm73h/YgQ5V7Zd72QnXpyoEvuVNsBB5heLCWBr2vEzyQWP0Xr
vw5mdHYCkLE0EXsCsYk35zw7JrbnXWfgzVD5ZwglbKXLmtSCZrqbB4VGbql6ebrsTINT3lzP8Xru
tQaGspwcK5afZpDf8o6nljkxzRccvSYnfG3tX2C7NcU4+EQjnuKqFT8SuCiSWuIdwfPvsPCIL9ou
lQ6N9UrUo+PzV2IlREWqx2H7zswJ9yDH3dUk8A2oFAFERddASs0bgSlg33Dwm5knHnRgUtqjt5tq
riHS5q9FYL0llkUruqoUy2HiZ4NNfC12iBvmqNSKK2kVWOVqa9n2iZst2CVqYo+8kIDmwPmKzXO0
TM11k14h4qJDs4CutEe3UrtBvPkw1dKNqhD2IwEx0SVnko4K4WzofvrOHZBfs4qShZHBcmltFHgp
MWvH24BSSubK6sPHLbYeoniF2+VvRTQT5QUbLKjXlerThzQV0EPsLH3m/TJyUokRVik7Ne9d511T
d5f2X1WLXbae310z9S7/IPp+pQl0ZteDVNK46bcDz3JdLVUfRnOfYVwdpJff5oBpwHsPa2xiIKAm
5FMi5BPrHxLyuzGEzUB76D6Y1duUu9A4WdXUajQ2Jrlp14vcjVMhcnZBif0C/24F/QHI+SttMWv/
GegOV4o8dRNMC1lwAlS8OUbviBnjUqr8ZRJ0EYQLEG4mwlpJl9bWEpp6TMl7kDVqhw99jauqBgFS
7YFP6h02BZOaymqf0UxNDVPC7d46O9GUfxJ6lP15uOlyYL1Mz+7aHZb+7B4MjTsMOKIs3peRpYlE
YO1h+BnYDXuYquQcH536KQsdVmxL8RurwDXlSaC6sAhtrZlppG8y85xEttjENF2DGKHVKC4x9WEY
cN4jbH4D+TZMmC/4ua5zlTkHBURlHSVusA/qZ8cSw1vtEQVSjLXXlh3pKNRy3KLMJgvFYeSsZLqa
C1gFHWvS5QdIUCLmy6/sfgPCnElbF3Tw6Z5Wrcm/xRWnL+p+F5rU0F6lPTzj5LYPlt2RNsrslxEd
5uGQvn64LSso9k11kETXlPXWHjjxiDhhW5cK9bSfLfE8DpiSmjmnEaXk2NV7boxRWh2D2Pu2fDwI
uC+uJh/hehgIxuKcmUnDVMJ6Yk7bUpu8NDw5t6Sen2J/uPgNHSkxaX38LbA4fTD2M7VdZMA9yMGL
8zDg9UM0dk2q8eIrdZ+ZjtYYHppLFrKkznP/YYf2RONb6F7cPWWpJ3xTWx/uyd4fkN37Zu7WPXyD
A4ZlOlXds0sCedf6XymHvxM4j0NZFNgC144/0JxGobIM63dBsVmuOnXM5u5XLoqrb9KRI6jVmrA2
H1gLpTcXODWPIq52EEs8/LpcPOaIxS5b80PTOs0x4JzpF3nMriK3FpmUl3dZnJFMzFNW1v0tTGXO
lUXWBODVsJdtUu/kbJ+C3g5uttkt1ym1tg1GkWgecQokwya1lLmOMluejcDsVqMt/c1I+ALG32Rv
HVGgBGKCnBRlW+1oQM+f3GHrSms+jLAqCzNJj5J3Xen6YuV5dXwJApQx7ujwYJjdl2c1hxa34F10
FkuCWVwhHpi73hV7sIgI1QuzIR2wLBXCPzZewNk4Wez1bXcoPMs6cZU1J/BiZjtWlxT2f+32D2hC
zT1LK3PdohxQ5EK0jiGLniBotOvIju1LMPvPXttWt2opNp99/zLxr/4RowPZtgmHyPSD9Uz1NFIe
BhiyUUH8rug6u3ncwzzpvWxLLyzLPExBlSOjR2+Lz6JoxY5l30uU6OlWOYpddcjcoO08WHkFiTA+
h7OY9CmqRb4pnUDeUgs6b0+QG2xWzW0q6QoZqxd4YSR8An+XOy13lJ3QfJfFuz4OC3DQVszT2BBH
WQ5UysoId1D45GBtILztv0vqt0+WV1zLpGpfS9PklvXnd2fqeGrgcNx2YkZCW8KFUc7yTEVVt+s4
XZ5rYqpy9oLDaAe/TNe0f+TBfA+owPuOW5aFibmRvr0ArBPnCnaF9U820NozVGpbquJz4k1mA2wP
UMVnN/9g4fyR2mm5M6t8FxUTSLEOABv5sWg5//z1G3RKGamHpl0OQ1/3gImDhuRTAIL9ItyAIABo
RKco9Bt/Q14xJU7UMWP5JKoc8NztzGo+HfM3DjcuLWS6g60DEVIPhvlMQjJHfPI7ElKkUvt1KREI
4ym6OMk07eFC9VngrSpqRtNC0/imx+ngMGJlLd1CbYzzynZ2lUHRCfmhoeB8OMT2pjb2vSceaqq7
S+NA9ivG/loG/dvgJM56sDZ9mfJwoyObh4+56tvsK/Js82wdowmOJxsoDAm4SClZJS4GjIX21iZx
fzXtKA9BRNDRfLNFtonS2TlUTuJR1ZafMZ0Vn9vWUck7ty7VH1+UjKY/JbVN9LLDU7UG68VNfGdr
NVA488m01pQ3hQ/DZG/XWDxNCyGcg+b27UI74gTSDUdOEK/KtVJsK112acLcvSRzUTJiZe0+SRRV
KONUPqfZh4jfDCTPiN3Ks2U236qB0Ey4zuPSd1bDLPvt6DnelgNEsncKZ0GGEHkqcnBY7RSBRVje
WvAnOcNozokJSiFDVFFdus5nbi9bql0wma1tTEDpEFg38MZbO+qmU6PmPQSnYa3LSRyxJFFHok5u
CQSAEomHmUKjZCNmpN1dzV30DFWKdFCV04EYyP/B3pn1Ro5kWfqvFOp5mGNcjAvQ1Q/uTt8ld60h
6YUISRHc952/fj5TZE9mVqELPe+TSARCoZ1Oml2795zvoPiLmUvgDFETr9uvv7nKLcIZNSEJpz3p
yknCYOwNsWW8M2faHl1z4yAtzjGfAPYfHlzsKC62lFz5U2hPvYK1y4+N8q4EysUSYGcJx+AW2LGP
JQC3U+UMFxSUHHWnor92xnukXDGB8sfEyikTKc9Mq9wzhfLRwGxAd58TjKM8NoyMqisdGk4JyoHT
KC9Op1w5eaQ9MWOXG0gKzX7EurOUmLKJ2VX6vOkccRGlhQYy0Kl3lPMnwwLUKi9QgCloUO4gU/mE
QsIVGVzFxY1lOC9Y6yH4SWqHsah3HcmIpNK632OlvsGl8y0scSM52JIC5U9qlFPJVJ4lqwADnqWG
c0zUH6OXQnMJjYcFn+ttqSxPEcyNdrCQp+Pd00eD0BxMUiNmKZy+zVVX/ikLI1WiHFWe8lYVymXV
IZOTZfpk0oZZ5cqJ5X55spQ7C24LZwDl2NKxbsX96PoGZi6JqWtU7i5yBN5s5fdqSaUngd0nL53A
4th9aZU3bKL4d/jSKaaxHvNYo1xksfKTSeUsM6L0lOcKLKRcZwH2M0abMfOD5aFTzrShkfQrcAsK
TGtTBHYwRrRFJFBPLxFQy8Kih88tyEyxKgQ/fTzMzEtbn/tKS1ltCTa5B+oefdcnBmlMgjNsdJBN
QJUoZ92gPHYChZDQgGiyru8nbHgo3vHjkROk/HmtcuqlyrNHm4d4MuXjY8lZuzXOvlF5/PT2gYNW
+uhi/uu/XIDKD4hsFyUMFkFNeQUTnBS9hntwUT5CumbDlbP6AwOZ5N7CbMgC0B4C5T9E2yRe8P8B
81fuxGHUf5aiKI5pYLxoiA7cFQSLeBMm0C29WKRbgjXxVU+1X2J+1JQL0lR+SOrXeBtjkTSVVxJd
Bes+9slI+SgZnaPKV97KGpNlrdyWIcHaQvkvpXBi32xSzMmKwTLSTi+ZEVnxUPoGBs4ywskZcKlA
JyI7TDSXiEbl+IS3QUKfgQtUYgfVInyhlXKIstPy2OIZxdWpX5lvGwArcJQWylsaK5dpmOA3Tb+s
p95pUE7UyvnIzGACSzHXN7QVuGco9Vb2ogRCWFlnLK2L8rbSUGDxV35XHSeCpRywo/LCspBdywp3
bIYYVSmjCmyzcBeSh045aTOFio/Cj9FKD/kQ5duuIkQRGK/vdi993mUHu3WpWwmvN0bYxnMNBgKz
CInm88JAEKSBp03Ed3QsCalGfLhZHSCSfms9DdmAyqXV3oylexuquqVYw8UShk6+js1PSyPgw2Me
T6xDUTLjViqW1JjveuU9jpPnCCtyPdzoypnMnA+KmXIrV2nB8KiJmrtK52SS2TZEUJvMjbwZD6nJ
XKj7ThgoaHItgOamnPOKwyJ7xIxTiLx2pG6AXznQjCWbhIAj1xDdo1zAPIShNZy4LzvwdNBopWXU
Wyh/o+X1yjH/Jk0GI2bqNEeB00IRgmRrc/DwyGEkkImk04EUQBvsAEE6sBM3I0134DSTucniaaCz
wGkNLjyDShudNFpy/IvZGywuHt9xWZnDGG0y+wpX6pDPGoKCZh0QO9VQWxvFkcHms7Smx3oa0FT3
NFmJDSmgCcFoumVs+9gEGQKL4TPNvGOaJ+hzQ6BYBulXtBD5doH2FsfdaSIRM22wI+Q58rEWb9ya
8JXHsWfAx9w+95elhppcufalKaApMLTyBYJOWmRI09U0bl8HaGACopM43OTY1gj2ZjpqDofTnMUv
miN3Y3EjgspGki2OOD8NLC+AtCezQ5ZJ8xjUDvZ0fmXD851+jJ6wwNRzfJ2cYYtX+Jhk5V2WDEjl
NZOJ3uw8gHw8loinIYCNG22Q5rl1CUCyxDJvOD3L2wqPWGy51X1ttfTlCKZ8N1o8dIll7eADmLsl
JTADW5O1lko8a1hNf/HQW+VU8VNfTId0AG+S1dGtg3BHZYwuW9fUw9sJc30JY4iATIdfizQc0NfL
wTVmjhaTeDRH1km2PTA0VhyvdALYx77X/MaO9kg/WwStmTjapnXIcdzf2iTfwY0LXt1OX0X5Bs6i
RASjlY/mUG0WwgXWDhAZODB6e7P0TXtTeAxc0ll/R2JEqdmCEu/N4dWLo35VO2F8dPXqLWi9dtP1
1HoZclfMKGMGZ6SG4Tg8Co6Qp5Imx6G08+8hLnj6FuMr+ic66lXZEBfI1sUQ8zVGuXUGtgs5xhqY
yYXh3dcfvP78WKn89Phv3Vrg6lmPDjAX7NvCO+c48fwpC7VNQkjwniCydY/Sy+fQMH9LlvKVbWA7
5eX0LKU8elRlpzGLOAoKi6SI8qEy0IJEk34JGCGmCFtv0cQbKwyM5o1n0CB3l5HxMTnpW21Mjn0W
5heNFsSWvXk/d4NqM4B/WqJYpS2EQHprWVJFYLWWviMhn1pWRU8pxJqBBFKn+YpOcnGbaTe14aPX
C2vDUFZ7MGRPZNU0NLsRd8PVIdSEzm2A8l8a5V62KZY2Nao3ltofUxYIJH2veitHlBwqOLQUszJq
O+eJ2Orz1NG5SxcCX7Sx68/2ghNomGJS/sZjhGmPGNvukmXm5zAb9k0mgKzS3Ss2GmhzwZCLBr4G
CrpPX/O6ae9azt22ueRXI2M6kw8d3nkvvczfzMg+4DlzvuuSKZUFy9ymcDsQ+BLf58VNJsV0SckY
C+YkOGQpWRtk3ITnonVow0rl5tAyhzWE7oAXKMHdGPX+MMvpRJ4EYhTEmoyYl9tu0ZYjkZUPbl9U
O1v38q2wM6JB48pbDVYLu5oUVKSJ5q6J422JSfUQEomsVmA91h+NoHRAojL2couo2xpZ9IM5z9Ut
QvuQ6Q7ZJNXyzsrJLQ/9kEtFS3Uw2YwxcBsGtA7atmj1EwB3xX7AkvYIn8Ph1Wg3UinL2orL6Dk2
Ch2nEWdXeIQS2PKg4zy7fv2Btu7VJr2LJS+aNg22EjrJvBnL0d7XWkofPVmOhYwj8ubbC/Kg+cSZ
nRaV92EsFVIIs6X6Iun7lFiohUpQiHNm3U0VQ+YFzFQ2uB9532mAWJrnzsFTygHtYpm5g69/mFAl
WdkuTrw38t6M71n/HpHfCpMs+9bhfkPNz+NjADh6mZDXRJY5v+kZ1kUBPiaVEcNgi7q2HbJz2gJ0
kR6WTAbdsqDprkeULJGdT7eZW1tH5UpamiS71UKz9OOc46/IOoJpAWWmFi+1NlH5Jo21q1wqIkfG
NzNV81prGsAOOr26/ip7mP2YWw6F85obLc7AsCfAWXxG/YJWtIg5ExSHzsqgeVMy4j9zGDATZR5f
ihbVBVDcgCRQ0iPSqNtpMS0tyyEgb7a7HU60fD2lPwnW2RnFnG6omVq/Yg0sUbObHKpJ4kp85u7f
rdqBZp6LnyTS7bTxMRrDazCiYbKVh2bA7K9VSXjtG0u7jFoY3UwyQEhIbrrkB16RZ0kHVAJxSsRe
avZbIywNSyJZfwIBbe9Wb19dGoRew02U1ldUBvOeRAebglK/eFEYw138pokWmaoHFrSU3WtATdlE
rN88BQWxHDUWtwhHQppATiBryw60VzenpbxgNcf+7LJb64aFzq/FDQO+HvJwk0BRsB/NoAmPjOQo
fTNJz9sM3FsLpBQtLHhcHdMtK9mWhIpvEHHSE2Va3wSN2OT4xLZlaBU3YQl7MTbyQ51j8O6aZrrG
I2sP6jKittCfEGFEogARoQd9IlKZ1h7kxqDIDlXNSKpORehn1UhmKXhNW0P1igrtWlVgkGvSQ6p8
qNdaHbwsAZKzOpTg8kmU5+L4g8ag3ijwvwTts5PGn2CuUW1GFsF1HHUREqjTB/SzqLXPQGcU4BRM
fO+Y9zQGWj+B4Qc54+dgji99c9B094GQO7Zyc36A4QumKAo+JNpdZ6LDQiez2oiU95PjcDO2yyHL
hpOO5jq8dJoF2lClL4zujDSEKM0Lqv1x55G6rtQZ7AQhZVhvitew4lesiHWglQKUMyBSrSTNkOui
8yOjCY3tEUgMvNb17CUP+sjAgxSmbvDIQk8mhEnKAZiPdCqbtr0bk+3QT/ex17xnvf0jT8ZvoYMO
IYrR03eAXUuEaIpG4uaXWNh0B1xDXxckhvYA4og8YT3Sl0/iDXaEAv4MEiJ9ED98E+jcSCC9Fe1w
9oSjs/rE90OwpH49FuNuhHQGfo4HpiQMK4BYTzw5ZhQKSwvb1E5dAzHwa5XOiJrYdogaDOC1J436
NaKfeqWAecxEmnEYT2EBgpIIWiYPwe1IQLrfddRJY5m4K2fWHFwmKxHy6Q7KezD9ZBMBvSoP2lz7
iVH7Ttxr0FgY1pWT8zmmkvNFtRy1JXMQZKe2D8P2VFjJk2eNBR1spkKulhXHDoAtYHxa2YSsbkyH
Q2njhPkhNUbJDL1+aUBJCYjWXVKH/hQkEKFJbC3pRQBa5EyXRNWGNRIOnLF1SKippgdiQycPu5Q5
RwMHgBRhYqpRflE+5S6xIWnV37T6T6vAY4vaSGz0vIFTmYSXPA0/bRU6l0Xyoysd9CsuNlA75zUa
LBrxHqq7MZofRJhIbjfzoWsKBMrsgkZJ7gEnCRWbZbNUeuWldB/zJnuWMXeZoZ6C3o4/Rz1AdWYg
JKZVMvH80GWkG9XRZGB9BOfzac3xIzJa7C8Tdtt+KpDF1hcmcu/Am8SmrfuciFomPz0JU631gCI4
PwRfdP0ie8Nrde82ntin7SvdD2jiiJrB2aUT+jjIL7HQyYJNBGD+4mLAPo1AtuxN8qDXJlYK5Lj6
NwAZOKAXDlRh0V41mrob7LmYe109WRkhHRhXapdIjLeVIoY7VEf+rNFeNhhqe5xE1ry28ITYUCch
9h30/Tl8mfH7rr1A9W+GielV5BCdtZB1nHe7Pgp5LVPUfIxWzjQG/cqTYKJieIaSjWNNe4sB1UoG
1pObJB9TXfCQFfXRHal5eSYvgdZ9aEHx6KiXryRntJ369tLZP4nhJepzcnPfRecYyaVeFzqWoRxM
YR01NK0CVjKL3JTKlDdLwLhSONCy2kJsnPounNrq0RrtmwVe5OLl5HF6gMOCV82wxbmuaT6jDvB2
YxPdaLntnHS6Y7lJXFeZH4e8TCjasAXmaXLJqvCIElBuhF5CBdWzyudghDml2gYmt4cUltijlFsL
h/ktbojW5yTta0mEeJ+iyEG1pXvaOu/lrm7K0JdOhyAR8kSR4vbFdg9aI7CWDdkWn3TSGOL87Mn6
yBEsbbveRRJS2fcF7oK1Q0NkZXXOtkWJ4luCu6Nqcn8OmXvxnBRb7DurmrJ3xcwBCUyjk0dmt6tp
rJCmG/EL8t0I/hznfBHad+PsENNKymA6Vao5Acp3gh2UxwmK1Yo+QdEwG4t5wnsPUVjQdqewYloy
ty5xxzZXmtqa408Hat6M9tEMqwjLyMZc2GdpGa57Q8g95sRmLQxitAKin5FXIuYoOkWZJiRtconq
MDvtua9Z6xk7pjvpSn3LRlgf7eI+Zk60jZsEfZdInph9K5EI1h4wSdOq1r0WRl1sIXK07wev2CPv
oY3vsPOZZFfhvMOGHn1GUrNolYXXcYo+uBRik7IAQnlG3homAFTrgA5qZaP8UA9Nk/fvejnuyNr0
CoTEejIr2X6w0M6L7uqQLXKpwUOa8FImw013y9hPiLpNqBB0XTu98SPvZPWRfQdXjl2KdNu07JGc
29pMzUWKttslktm3H+X1W2f35pVydTuXUlIJS3RX+Ioru0LVjTV955btzvE00gqwfCBFPWeD8arR
Gt8NFKWr1Js2Lm6veSgP6EkeRpsZ8VdA20ygFcCJinLHdI+psJ7J8XjTqmaLV2fg1qm/u1HwBEbG
PJi6+b2X3nUiBmrtqsf963ZW9zXk4WhtyWbY9raqb8N5xWy7BYe8SzhKqcMt7U6MasTIyW+UoK9R
HH80IvlcJnb2HOTxJnlavP5GdTIppmysRaAt19HCHipJXISesdQersUWKSO9JupraJAtV90hM6Ig
em6qx5dJd5F0AaANxtGiMxMSOWeKB86jxKzqxQYpb+h7PS8+4R1HelOvWsH+a0VM7rxpctEYLcW2
QHHgDd1rGUwvU4Tjoq6CH0bQY7gwmTaEFT9yzfxt1df1jtvE26CHqOaIEFWs9s4COHEesSTBhYAe
YFH19sARQqLb1zLmtu5qNPxZmjMqx3sI5wfbHanm1xF7bs0+1E2oips+5n7jUyDwuWtRi8evmoAp
LZEo6ujaeGwrnKkp2iRfKpM8f06HJxfVhe4SvRPSvgkznsNU0+4nnbLXQwLeFfa0o3lP5n2DbnSx
iVFxhc22kHG1QgZzKzPDeuAPP4gaELu2t0JkGvPua1cuo5kwmAYyxoyUYymCHYbTZK2X5qPmljfo
gSgtJfk5VL4VQ52v3THMB3rcNsU+TW7p60bz1roRryvLQ06hB4jjOE8E3ggEOnGcf8ZBxDZIqTjE
LEZ6K94gIux0dBdeb2LyYxTydTHMIPjkUPq1L2tJ4/CQbzzAMH7oGgy2KdFKFwIG08JDSupZlCoZ
8rQ0a01OL4Y23oieMINEZJteDtpNarEeLS32XlXraiwfUT0jo2JdahLxYk9s8n1kMHvghF7tJxt/
TGCH2vbrRG4MXXDuMv3y9RZSIngAFLqg2nGCTO0W9LFcQVeHlbk1DZWu1HXrfq6PQU0qjKbzPQM5
Ps6kOvyq82a4i55cqgMtW1SZDopEWW7duuJFIXlxrVf9fboUV1K3PlFdA1vJtUMf0VGBCcSmw0ga
WzzRlITcQQEhZwgT3KoZiS6lwkzm5WVpBMOEpjyNFJEbGdLtiItD7eL6jk0eiZZk020vDwk7MxMI
VnnkZhz8o5ZeJ5fHUlUd3nNiYK2UPaRESCgc7QKY+lPTWZxIXKEbqjNs1nCPYefEBeTUDtpL1rj1
V4mXCnGAmon1H7E3EGV0ImbKELBBr2cWoNwKQZpouqb0RVeHwwFGAMGdIBhrdwdbV4ZDTwrg9JJW
+E1w2/uDxZPaWXeuNwHzQSzKeVXbtILTQ8eJoGhCspaKbocg5NOStbP2nuxweQkjypA8YKGaQ+8e
u+slgj3S9yV56ijyJoM6uzdV2R8wV4VaDnX3OQHZlLp0C4imk672YNbU7ZqkdJER10am7knHJtmN
1Lgwn6I1Om3aiOY9T8dtB9LFNzAjsTMf5opmPoq7TQs4ArkVYn+Kwq0o3XKjJTkDPs+5r2VmqcPv
xMKYeFeyEtzCzg55mr6Fen9k6PxSVtTy4QjGp5TRNtRiIK4T0Uysjq7kRuiaazpCzB3owG8a85XU
vYiJ1mqYB7qnDQW55iafGilMjcNTEFDUfj1f5FWu6HScANtiQ8DhQ4fNV4+EpG4E1jc9tQm6cssl
pKw742XjPvF6XuSO6zYYbKYxMZTICelJNMM+j+yPNqWyXsbuKkbVToq4abMq/vzaYWuNq8DkHaqE
VHX1VMNJGZYPpyJ7gTUUUSHlIRY5yMwPXj5Qp1dcXnSEHPcKFkW4W580akAIYIWvBrbLomVcPZQI
YmaL7czlblhPJSvNAJFxhc9dY6i1Zt/l+pFlSrSTsbXjAUdb7rJHqJNmkwIUgNmKtls3KTIdtBYm
6X6qKO7S+LasyS0Zu/xnTp8VwSeocSDdbGgeThAXAN2KGUZuzS+V55wCy7qtDcrzxnFIAWByBEqe
woN3D4vV+KYbP8aywKTQv4ChOAcAGRXC7UfhEf5HUCIdb4aHeTgdE+42zg0DelOKK1AtrW/l+VaL
ANEgtgIcRxvZLyElWUTHrEab6YAYCxrzOOrmYXmayEcmbfUmzfPvshN0zAtGmSjzpkdP3saDJO+R
hdAfw+i743E3wglFTIqBai/T1Ocm+iiIGVk1KfkGBT6zYuZp8kZ56rvsYbG4rYYYHhSZLvavI2vK
UZI+jIs+e0xv62l5yiHLrZaazbkKZlzFMCfW7BWASgCMBljHzHSAX4/70Z96AcR7Mo0LVmx2TU7E
PKzfclnS3B2JvI8sOey1aBC3YU3KVro8u9LwNg1TLuyQHKdFFZ14qn7VH47LdUf/SALRz8Y8sfql
SG+R/yerSfLLmlVGIWEcSM3YRnazHKYKFxDhELjD2kjbZKLhTeG0uznmRRgD9xmNwcQGMD/IRs1/
Z2e7LMlAcsCjGDnd5m7BNWw7OEYDvKna/Fm7YQqJgrUpNt4B9PFwYeOje3aIY3jnRtU/YkDx7gMK
LGK1P742KRoHvKT9XNB0dRgU05aykAE04NGc8aN1HbGfSkGtL5wfCL1ueJz7LbCRVWr2tMJijXSn
sdkg76OKsDgyQUdnTEOKxQ5L8FMVazrriGH4LYeudey40yFuWu65qkL3qVv6AykHHDh1qLYhVqFY
1Axd2ZeaPnd3mpb3p55IH0jwzSXUWclQae2mpolvnGBmtTfY9B3Hsnzabh5ZDQQ+uCPbfEZILYOp
PNx2Da2eUTaMxBOMldPkwF8zXN1n3JveGpwIyVra/X825/+EzanQl0Ax/3s257X/7D+iH00z//1v
P76+4uETsOavT/sdzWn8ZniWtDjRSgP9lun+/W/jj7b7x98d+Zuk2HYkoDZp/HrP72hO3f7NsQx4
nnDzbZw/lvEHmlP85vJySo9EPcORJtTO/0KHXstsDsui/ae3/1b0+ZXOW9f+4+//wuW0OQ5YtnBM
D2yR45pwOz++Ezca8sH6/5KVNyMe6UknduVrwC3duiPjo7B30MWy/6V1PzGJcM5VYX786Ur9/qP8
+Vsr5OevH1BdI5ij//Strb9+ayPRnTSl34VpIuUwEkHZJWF1z1nifawBJ/7772aqL/fnb+cgK9RN
1zWlgGwIfPiv3y4JCJ3oVPb4oOXwbipEDnpoXpjMvsZOeNNkIxpMjkPbua2QeifJTtDU1kxcgFnW
u77ekOjeaska7aPcDHb/QpLDa6y91NHFQjcdL/GNC4iyc24keluzZ4XE7p7P5fNsiLO5aNd6RJyI
pDMuk5NuFq3/739FQ4h/+R09T3ddWK/cUNx16tX+06tpNHlL8gVc03z2F4wzO5SZhOIRun21eqQ1
Jd6tVbiET7XeMxfpFokLC+p66wC4i6oXG1bAYdRuzUzTdgGiQ4pMSeuMzSAe+/cMoFAlsm0UveH0
JjKdQwrtANdI3kl1P0emtTPK9N020f8i5H3sakoSpqdjiNzUyJEjJi7506gQ91K4DpmexXAoOBsT
pVQf+Od8H4KH3Uwl8PXUzR7JjLXp7XPK1X6WWraZCQ3XUOUbNAVRxfgBce2TO+8sibEOfIcq0lp2
0XSM/AGbZYEFKM+VE8c6BlfAZmsJK9TitATSaVeGxkW2e6v+bPWzwb7GpGj1hjhBnvSQ8FgiDldW
KMXew2bYEQN3HOa5PehVeiAASOwS4rKNyC52bWsjyFNb5lSYz1ajmzuoXYfRrY0LB9a71hqek5n5
jCeje2K8qJ1S/dMYFvcWsES0Rhmzx2maPsDdQ92XobitMw45HCNKHTdp2GRvXEIbGmd1yEjfRu+S
bvrmR07i2ibt4DfNjUMZ7eHWmaR+cKwnGnt46ZnrrnOESVILvOPgYhXqqgl0oJuS2Brr023MfCwU
EO0Y/m5tsP4oRkFvjTnKS5IvxpOwqF/Igj4j0C0vVomrq/A21eBlSJSa5FDY9hsdC8/X5hCVl2fk
NxVHjb5BX9g2c09OzC29peAwIAOM42UNdBUFpB2H5BoZ86kbaTG7bYt0BbyVlCF34pBWyFWqc0Fc
OcfkBcQH16y0kb/jpMIj35I7FMfJpzthA8oTOGJi1rp1K2FHduC+an1Y4SzT71LZXFoj8kUxIm2I
jiVGEALMtrEbHaPO2jNf33QgOJuUgMw23zSBucAAetJbKBFVEqB6Q8yyycjPAGhDlElfPjoZ9/q/
f3It+U8PrkvDUy2IFs8uAAxDvf9PD64XgjKqOkKzktQ7G1+WuTYDovv1119/cLzbIoR7c8TSnws1
vwxJlyrcEMMEXlS4wWh0zQnpi0Hw74QI0C5AyTgxxz3Ify6xwKD/KheMZl3CCZw1c4/e+GkySIgc
guJEwkOyrhQ2ljvze1R08iYzsnOVPMeGGv1321YG5ADZ7mcZ9PBOgWbcxg6uGvr0/U2DupGmfpxx
lHXarVUGl6+L9L9/Ya//snd9lNXcxHiwf21l//fN/3wsc/7/D/U5f/yjAmf/8dYNbbKyLX92//aj
dj/K2+/5j/afP+gvX5nv/vtPp6Dcf3nD/9rs7/ofzXz/owX68l97rvrI/+k7fy8ZHufqxz/+/v0z
Z7BJhdvEH91fqgmLvf5P99O/AMIvTdy2f2GDG78+5fcCxPmNDV5QRdgkAVBPUEv8KkBc/TdVlpiO
RQ3CYUuVJn+wwSX/CADcEZauPuuPAsT5zdUNHc2up3sWWAnv/6UAMWw+/q87s42KUXcxnZquaQlb
5+f7882PL6B2Yc0s2xKCAkE5NgrUaulWbW48aaXzDcHwOUQe1HDOsDDf4BPrDg4WcgCuPxYeVJya
zcoShOIGcbEdAbixuEXVjjjv48zg4NClxqZtx5vsRQzdSvZSZ9ivnaqOJaeNOJhbGgPxmv0hbGJn
V3jjPixZ9FsV9NoDq5OyuNd7tH5oq2wSoZNTVxY3bR0+tTm8ZGa2DyYOjJVd2ccY65k2fB3HlleI
0q9EkXPOIU2cx5YNCzxZcO3D5GNW+viSWTGfov3QrZ9BxRB/ehCSRJw47OOTkzNVHpPDzCx713I6
2Y+mdc0XPbsszV7qg/GgWfmGHuU6ccb2EOpOvzKxCWG/qQ0/SdqL5QE0c+tnGOTBZtrGxH7fBa73
jhC6drG2N4RUstNxtQmUxHWkFgu8AWHChU5sbS0waPt5jd6oT14UID0IGMC6Jad9p0B5yTQOlU0j
nnHaPJlwXIq6+dbZxaNsxk+ZASaDr1WgWxvani4RorVVL6HmcZYMt8yYPFIu7REFbOs3iB7c3hg/
kjC+CGEN2wbj8J4UK1q3DNJua4FUzyJeBtVMfphTKbCR4FYHm3Sf9O0PON8J4dlNtzHtwLxWKehZ
L3Ltc9zqRIvm9T2qi/qmc8XRREd1A9sCkHpFD9hc7G86bE49w4/QKG08IOnSzx26khSNx2BaMIQE
DprxlDKmFfpb6RUJeZBEGcFu3mZ6L644gQR3J+aycJpgp8Hla4aQgC6FWogpErfGHD4Ojh3dLZUk
T0nlpqMTP4aWtckSBuCNiZe1rmAIhQV+y2Uqy3NTt8HeiTq8+2bup12nXUwvguxXdzCy+sW+Gwh2
nr5XqbOEdOB1P+qGGtEX8bGTwAA+De8BGBjf7a2zORHoNEY2xRDEBAYUmwAQ93pEUs2UmjTONjch
IdkvNGhOjRmCzbDekWb7eJYfogZpATEC69AyLr2HnrIaH+ggSIb3Tuab9sPs1JRDNfbXAO0ubVcP
2pFER13YjuMjwcQmAnN0G7LPk3Uv98tglvRQsZXOtnyzafVuaRuT/T27DJGMXqcL6r1prXwTOV9V
q5tg1TbRvkddij88O+jI+oNSu4KZpE3flFutcY9SGBurct7dUu7a2XyrQ/Otd5Cs0dPFi7O2nf42
NbkDCoayYRH9kGb8+pVLU1AJC8HF6KvgjsM0iHFemSR5qpLPMafiaJ30WvUW6Tle70utbS5iFsnB
mJxxH1kdKdV5hzhZFsQwm/W2Ke97jVF2umADN2t063TjRzz8QfgRBg/MjJ6BNjKyX5az7uS0LUR3
xguN4LywK19EJaeiPC7vm6b59AZylMGYLERGHjkiIQtHvkCEi8nuHVr3Vk/rIu4Ngqk7lEojzoLz
KElALst2izwr2RhwOYj5qz7DureuYN/iDVUsOLcpcJH+lN75629QdiFC69rINLmFaTF5u564eSPO
f4RN/1iGmOOK5oEMr13gCINEG+PblBIsNy0/sXWsyDe5jUvoh7bETWWMYHpV8XPGn+SpAQc4QVcp
sG3vPcjS9nYZ8u+TBWxcaB5ax8FmcXLwPVsG2gYB5fm42MurTR7RDUlKZ4TZ00EPOvqWjomMNSBQ
d8yd9Eg97JuY/N86J0U6h2pAbzvtFl/MtOsDO17btLlZVav1aMrmCiLFQLPC+DNcZho/WocEJXiR
qH+OPRDAykDDReSkOPUZmVytzE7VLEgq6tMnzskb+y4Ma/09GCmpU7uerihLq9PYITQ0dHfai7l6
ZwNVTE7m+hgUAp+N9r1t5XJp2fR8vAJKR856PTX8NoSRkemA2O3kafrVqKbhjGPgMW109Ec0tiiW
a27MUjBU1ASunRAKXXLC7IK0ySkgBwjA2BSZSMpKJiPk8/DDuLempw2HzMU3nTThp8NIgBOUMfi1
bZhsHlawi/PqW+qaH62ZyH3n5nurEZ85TutdAVt85XBYvZnEEGCfx5to4rMz2+Jl6LlQQFERHksS
zEkEhBIfyuDoDOYLBKKe9c70IUTVtznZZwjZCO3DT7LY27r0CPtCjPjc4lBvcI9PCYI+6JoPLYzP
G20c2NLzZM8cod46LHq3Yqj3Q2vGF8wIiMfyzPGrCBSGID97y3GHINuB5cbtXJynBbfJ1x8ow/LV
NCHvryYPGG8lv9sUnqvGpk8XgLk/5I3yx3cz2RkjOtkQoZ9g2PE4IkltRg9YUE4w+tgFvh2hE/ea
eHjCHmtuR/Tj5GrzJsi8adc5HdqhnikRX8wi38D51hspSKQ6mOhERoiDTN3PBWJFLAGhBCyP5QIB
rBMtPsTCYGN4xmueUgowCDw7i4l2afluW/tavA+gfjl9tNWm9iIDNrxYQMcmu1QwBKo5Ta1klr5X
QNw3pheyU0qERW7qKTXGXSqCu5Qc2/glsbkOdNg5sxdoJ7S7iBQGZjh4/qyOFnZ7Af0aAcZ0rouI
N5mpDaRKzdOG1UNj4gbdvQP9uUbk1lPs33CdmOoiBdiUUfRMjthppEua7BAO7tsuuGTLQMhE3Xt+
C/WadI7CFHvUFSeJcQ4BfvQ5efjVJ5ITbI1311WDFQxfL0eyrAVdGDwtzEewgM++nILx6IXk4Zm9
Saln1iTFGUtyrsMk2LIS32YVejnNYNQphWbt+8iDKKeBYE31K2FkuHnUwxgaFvdvOB2MwnXvDC11
7+bJMjkuhbAS3Io19hZsrfm9CfDA4MMMV4LAwPP/Ye48diRXtiz7RSxQGzl1rcNDiwkRkYJGTSNp
VF/fi7dq8KoK6OpGTxp4CDxk3sz0CKeTdvbZe20sstaaBU4CI3q2keQzffA4XmCeJ4rnhwMTuSEQ
A+ZlfxznNxXiBdfz32zKsyPgPrLcGNiWEkQe4w6X/T8FKqLo3/w+wc7MicsdgoBQb30B+P44u9HC
bLDDj955DrsFeGVSuG5rvKpVA36L3eR4TtK+vYcAf1cA2uUGCatlxweDluDePsU+nwcAVSoGM+yP
WbSaHRZuLhrzOWnBpUvT+FVqKFdtR6GnDCinaNxfCZgKleNTSIJI45N3Hm2dGqekxv7ELgJzIx3t
C3+S4kw5licr9OkLD2feRUrs/I4DeFqajwLY6UVKYa3JB4mvuJhfDzvJ8erH1t1n63PIF+QJt4A8
+tqbvr9op7h2tlV/thENC3baGC8G25AtazbIaPEjXv94k3N4fjfDMVmRJjKuVkNOpAC/BUYk+pPn
5bcHE+bNw09qmHT5BWqSHOej8VOGtOV0VLkI7d3GetLXzmyJwGV0UoxGalxwNj1ZjvjhDglvw8ke
ZIsniNK0Yzqb4pFrld7sJK9/OwTgA/qQf2K/ENSwQRj0Wx45zeDcpsIpKMBNje8m0eCy++CVimx9
qNpQ7rnjmgdVkmwYwme764Y3yKMzsj3mKgIh3rsLqWnf4m8hWGDeoWF0r4GQ5S7GT0whWLUAl1pW
BsohM1z6Ef0FnfMiu3lJ9zfsaxLpvPC934o2FueylxeTxOrrPJUOXGd5sXrffjW5i98hqhxkd4Ie
O1wanX4FpCQf0yLCIWbUNFsM1oThAgbWxu+DGowVv41rfj571fBiCBLsLUP+JvCngPaREk5kaSTn
rCseUurPsHNZwGypffYgPGOMaWh6CLS6uVXYHYK2+jGnTN3++cJmdx7q6AGnDUPV2Ox6NVf3bvny
D7acWmgBQ54Ve5OfZmt0nsLKwQzcXdRYPDSGK2CNIezmqfUYDhWPopzWJSey6h1uQNbwYVAeZWB1
hyJXpOqZ9HZk/qLDXKxNqOosYGyxqW0iM1go10yhPPJcA5UQkumLmHJ7R9NmSAF1Wz34lVyZE4ec
kRrr37gOBsxuf6qs5KyH37BxR/8q6sC6dyVyim2+NZE//ULLsfLy9k/PTiXaU5UMLAu76t3vyJlE
rf8lhsHbLeniV9kPP95gZzeeaKGlHr26NI+Je+oNHt4R0MxeV+4WFma3b30cv3ksiNjB8HF8wShL
J0CrGIvI4ZavQZe9Ni58vyI30m2KzvVt99+phE1ADGjeJrJ3T2EtH3TnQ82r4AvHR0MnM1uoVOzD
MGGzvPgxdUWaE3V3V+iQiJmjnwAmiVPklo9jVqqtZnSAhkNKIHQ2E8icTRKRlPOzAc+Zn1knfApz
eBzqcbzQWCjok3jioUJUHtwCy/igX9mJuCQDbMhxDsShmLpsVQr7AE06fwCXkVwatt9rv34b67z4
lCbGRN6Cp0bOw6W1aTIwKdr4Ku3hHWIrCAJWzxcf0D37+9D80nH9WiRR8YytITybcLUQDfnvgyQE
+6yq38uoVJfYxbzY/nCmgls5ZCo/vGt6rZqlwcRwyuDqcEwZmzQ9WM6I16qCl6oQYGfLlZuhfYvQ
YceRrXhhg2Upx1zsuI7RkbX/kli0AdY8RUCL+Ye8iFOOFGBYG+Xy4xItbanamZ/YNuS3NFRQ7fZk
spYDJ/EQ6i23rgjSrcyz6QOrt0Zjb9UNPKYDk4yYwjWBSHlr7VnfEuSPnRO5LCa7vrt1TZ2v/Ep7
GE9Fs+rDeXypk8R9ZJ/qkztPlbbe26qD1pMg+ouQgYOn8GM+JEBmx3R41Aa2xh5727pgN3JWflSc
uzJxQTxKPhPzCFiE1qKtk/ZLzJYOMhVRqyvYKr/axfRmQ6B6ZsN5A6A345+Y9VZpwrugsx00FLwM
VW0x8HsatG3nbCetYBlVBcezjH153aTMYTO7B1iaMC4MiISEqI1rIyfj6viMCsEg3I0TG93Kgef2
gNxVsvTux12tpmKte0InnuYHYnH6TZw4fNam/OAz3sjsA6i2+WS1ub1JCmpbPWZP7rxyP9KreyVL
b9MIPX72sfkppFewGA9etGuFF8zyrzwhkn3R2GQKuPxbv9B7BKrsWsjgkb1hdyLof46QYo6R098L
ADY90GMy426CTYQEg3uCpa44Y5TVcziJ8jl367Onb9QNq78JDtsCB3lo5Uj7eqpXfMsYT9KBXJFg
OYBj5k/mlYdUQf20PE0ncf5iGzbr8PlzGvJsB0v78yGP7G/UpL3lYizKeC8zRRKzFyMGfIZZ0Pmf
pJxhehUkSnj5fxvYgOuE1FYXfw9+0d2qBpYhmTMQowyhp1liCY6UfEuXnUBR7GdqpzaAOINdqx8j
LNV7M3XJikfupk1uEai+U+hVvxtr7nbYRtfIdd3VpwVna4C6OacWLSRRRy9z5+jiZXKzL8ubbbqc
4f6a3J8vwx41P3zI8l7eI5wTc7ZsZKqpPpvxw1BU+fOUOj6HM54JlLiU3N3V3Z1xwLV2O75nTglR
DVBJVpN69IIkv4jly6A9OsCW/4cx55AEQwPwztG7CODCXQmSI8hL5zqYFvM+M5qy/fM4SEBTEus1
TL1+Tb2u4nlZ5ZTTmzsvHdJbEFsedu5IEpsmeJIpEN5d9th0YfdsYwE/N5AiMW6R27KB1rrOEPNW
wpbFX2qyBeqJ03L2K4yTDFT6TJnIh0dh4KVtw0tJbfBL3SOiaO+VgNsDOceZ8lEnOU2msyEonYNk
1q/IBPMuj4lEcGfmUwaOjmj/FO9UFstjkQMDScEfvhfFDLPVcKLHkuaJHQ4wLOhVsTh86LjtG9d/
mAQo2lrJUxgNLsflwH2Ed3h0zNG+/vNLicgxppv8Pf0hIatycwCnP6SqPInKbM5d4ORrcyzwGer5
Ko3UeZ7qi5/a1wHe4o/XJ1+LB/jgxtm48/Jmj4AXflStN25JEvCqoSzaUy23bh5yeSckLusBoQty
eRqZOMjt7Ffcf7h59LI8OTeCtmqhIOdFNQZuKU8wJQHBhL8BM2vcv0F6jQwbgp78xLVcrXXXYbkI
ydSjZqLCLk5eRD0hfxNJZzqkHwEx2CiuNrTc1mRP6KEausSqbUSPlW7UwAVdfcxvTlGjNdfEiCsL
hSzrWA1WiYpXpOu+q6S/FILK3KWPc2WBYF8FWcuS2aFuFoBc3hcFuDn7r2+lT9kCIPS7ZR24TCMi
fCb1WX81GZEmi30YM/n8GBWxACxXZWzTvsbOH89ta16FjL+q0itv9WJwZNGF8oU5b1fDHNpgPStP
pei+vckaXts6hAwbCNoh0nLnTP4Vo1CNfwFaIiLCX5C9S84Fich1utscT3wAB/XeSKqr/eiK1znH
5HKmMSY5JcwxS71MsQWXOD2ABBvPgwluldluUUScT2cQR5JIG6M07qOj8ksQfHhWNzyLiqVslmXx
qw2kjiioGndTMjUPUfpWkM5Jip92lBfY0i3HZ7hAyWwfUj6ZK1MmJ3ZreC9t4zEW5PBAtH61ScCH
qA65kRPeh1nUbPgrlzPKfHeL/FcUU2WUxMUunLO/INUFgEWRLiekgmyqC6tiash6RjizCRw5hxFj
Ul47m6a3v1ooCSxmebB3gnvPjDuubE/CE+D7Ilqzmyo8JY6DAZtJ+9D7mYufnwtI9kF7Q48xVwaF
hWfATlt+Kb2OnfHh2UMK5N9P9pHlf0IKjFBee+PeK6wC9TSf2PFhb5ta48EnZ7wKW80tmQzrBkwI
+wmOPxuv58qnhQMvt6QzJE2Eyz1YDU9+bEWchIiDNI3Dj22M9Saz/mH7uAUbgnQ1OMw5ZpWld/bv
30ntv4sCEtlkgQ8DsZ2/kpR4xVUV/7KW7bMR/UL3H4hD9+Frl1rPnUO1xjARFndyol9EGUg/BA+4
Lrd1GYM2b+8X1riscN8dJxkfhlB+53332mkPKF+bk0hprPKSJXitIoOTTUuXEim0na+h8RkMyxsK
zj+7NKCZpQ7TvWUVElpr+pmiCjzNnT1T3FByqCBmsqZprz9O1Jw8B0Y3HhWLEzJPgb1Boin2puWe
20ZUd/Lz+WutrA3rYgvEsyD+XrDS9IFBkvyuTq0Ah2OESyDAxEUw6vhc52FxEMJ/LT2IDHmh011i
lvU6Cu3iZC6zFcuZxa/nw+VoHaz1ZX8HwaYzJKuMlQhWk9YH5xMgh+2LTG2nfOA45w/ww/pj6hWM
4mOVnKz6uYSfdgqKeE1qxD6XXL212ZvXf74swBMgzo8hlQKnTETgPKPjEB2G2pbXnGPkvuzC56nl
EZl6fCv//iW2+abU4K8XiN+6ymz7qnEQRM4vZh55M3KCSh7maqpkvfqS07rZpdzYRqYFz+T5nPLg
vnAIfOe7MpmpeWmAyU51M72wSmNCCcS66SdGM1AVVHeOV0GLKJSj1jvYyxGO1DcAYa5noHWtj7aP
0X/OME7mFhwqWeP7tjWqRy0shoIG1RXvDJ8vSnOfC3ygq36hYNYuPHtfOPecLdl+bhhf6J2V3Jm2
fSbf9VTI+ziO8q4V71rlWacm7RY4hPkCGTZ9BO20QXae19B7oeQvB4C09Qgeh/b3NIYZ6VJeDf2N
LmuMmWYxuAv7mHnravT9noPlPkgK71ONEfFMWElJci0gThxlZnKUKhtO7jRebfg4xZxDm2Ft/R3h
02PfZXYERJec6TK1tpqZbNNLVIGQZP9qTmp9xJ6c3vMGIctU4tsW0l9lS/9Shoi0jQAN73soVEtF
RP5ONhYFfLTcu1UbX9ouU6JBgitKCfEcDRXjphfcZRxdpRUPnDji7sGMqR6p7IqFTm5NlzjrV30w
peu0K4Zrn8YV/5Km+lWfOndobs0AyipO0vFaVzDyMYRGSK1sl3hq3+LWR3ihPXXbpp9RlsvnAEfM
QJ7/aDoGtEjVO6QXWFWVcSW5PdUnPoDN2Qh8WkdMMz8kCx8D0eSUG+MEy2A8zJaBtxMH+0tYDoK4
Yuq/dYv+b9bGTyVxWpscXHdNY/vbqKWiITPa9GQ6SbOtOEYftcZno8zsDFjagztnvKOH5Htkmk8L
085LSv4C2HXNVsLMiCAUbX4cXB9oycQaZLa7ixYFBwp6uvw1KFSMwjBmKs0NRSQJXv2py9e2y1Mo
KJe2s0HfioYa0TQseyhtQb21mTuISZI/H/p9CAsFyHh3wxI2g6DZu7bsLsGsr3w85S6LfXLk/ph+
EA6F0ygORlQAopHux5gT4c2tatuXBjzH/g0dED42p7J4NN+UCr9KChJ7YibNMipZFiUSvgLdD6LG
ivVb7ac/ru+c+5gAszfSGon+f7WkP5CscMtDpzEFWwUFGg4gxI3TTwNvwOBdQF0dQ8HqAbh0j86X
PtR2UD2I0H9RSaRvFaNmhf3rXZo8XUNMqKvaodOitccf37LqJ3f54pOBB61ln+j2sIgzj/7Zaf/G
brJsBqvhruBgrTlCPkRl3y/ig2JvEef73k3jk5HZlIdUDw0/g6vSsNZaN7TX0XCGLjucA0C1O0AG
dMwuafg040NMbLGnGxXDspqlegg62z2hYuH4DqkVx9uV7ULCJICZzeYlHcNur4JAX+CCFG4G5G7u
fYZVYL/cNxAeGYUOnkpgQsXJY2Kk6ZNqXc6a7VS+l+SQcrdwPumhm1fQ3ja+r78CH500CmG72tWe
oAC7BSK1lBnvHWd4Zjn1YhY83KbiJYj9S0D5Ii0MH43rWJj2i6cqsrdzNyzoXJu/k2XvoNIPxfVD
Ag5zWQiNK4qKayth/LZKccPBcpNyZKuk9QraS65iAt42ljIL6CZqOBhZKTeESaajRRONTyp50+Nf
Z1Xc91u37Rl9aYxfdbQe7SMviS93ugMpj8jlRzG0iO5oYoLELQkgtA8+QWR2FWcibVOSLUVNisj5
lRm9fVJtQ+SbBQIJrssg9Bs4InAKVfeXc8xFUYTZARfl7FTvOpYGUTFT6FGURP5E9LsOzY3hV986
LPJbwU3GzXO1igY4fpnTgFoNwvZctxxZgmYz0pHy5sTONTLH/ZCXr2Y53Wh1uIe0o6wMQfzU6Vk5
Od2zUztvtKLKlW/DSLZzjhAynT5zYrZ2lZOisKPPuqcDO23FK77vBYDnXOLYgRCGG6qoF7Cw/LAz
Dyln03NNIr9wc2kmMu6WB/4jQFnf1E79xzQIzIpwxNduWDc7H54iwjxSKkJKQCL57deqGK2ToVjW
ZFkwvskFg9xQcvQEwFGti5Hxr3SEv2VmUI9gMjYkjBhHqvH3xLOPWr6+vQIbZws3pReja8wPap9+
0oZzdNSTR8P6R9Z80X+kCtq937sl0YdpXieE+7aqMfUDF0d7wTZzdeOqf5kT84ase5pHx7vHffTs
sw0Bvp2Ani2UPqjBMLZVn2HH6wpclFGbbxgC862fWsWjZ2IewzkbsqK4T+BdTq7dksrsXpshZ4Hu
GkANJp6o2BF2s0VCL3S79gTVvHwaff+pHqLoVs9SwusYn0GoOuuMrgwEFZOxRJh3hjMeSnpindmy
YrJIpDeyC+6T09THCX1xVaU2h4045U9m1Qs6prkt6z/JXHfbcV04GpSyNaOeWM4Hy6rPpB0PrWVA
qfwOI/Sg0XvL4vTK7AuLhGKNXD8mJtte4f4oNI4RCjjpWQJvTm9vvTjepWRyTl2ARin9nmUwP28H
8g0gxAfYEOUpdZx7wML4lphUyxWCQtE2jDdOAPqTXKHeB9L80fDEzlZTZ2tfZ3gvTEVbV2UhL3bZ
Xnssq9qUm1DDP0N3FDjA3hXzxgeitm0hh+0KSZ3JSLOEtOnqsNL4I+J4gyLTZ+fM0yuOTQ3mZSoq
CPuBYw2b8WBtkRsRjhN9kjH9HYEmOtpOaG9+aDwYABibGo+PNbGRt1AC16Ch8r3os++84bmeY2xJ
6oC8OAvTrKL/B+9C/OQA22gCP+MZgqLed8O+0/g5RIMWM8X5FVGJruHimXNSbRY/sx07O2LR9xa9
pE/DlJGgRgzq9DlgyLOSGUNG9SRcOPfTZF/RBekG071x6CXn75SWMaM0/wSTSUrYsO+WDtU56Ntu
VxbuYbZN5zwPgz6wW6WgBibCxbbosA88K9pVFkH3Mpt2oeeRjRxN7oZN5bOfMxjz5J+EqvAX6Zg/
uH1oNqnYuGaqlTs65q2d7eXtG029lKj3HugclfA4gWx68aiQsL0yZxwtg63b2/3RdSkAalVEAwiH
Mgad6BAvx9yhR3Shh2troBG+zOWHC+HOXoCZnl95UDP5okLC8sCaKAcjuE1DrQEfEdEwnmux70x/
PIyNOdy1Pa7axHVOtLyfICZ3uxDVa8MrPduTEf+hOfuJfwQZYMBEQRdo/sRZ/ZaktwpZgiqIz3ER
3fNUOG8woHmwQpMNRjX+Jje7psThrNPRO7ZlwLJdOdc0cvBchEG1HUtYXf8EiHB0PfoqTDa+QdI3
ZMinpJOWXBTultalXRDyKGJ3D4WBjHfEuse09FuKE4OIvX7yivliwDbdmn7wasCJXrFGIhGdcdkG
fJy7SR/Z4hJ7JFy27Rr9k5Cuawh1roWt+ByN5tNg5W+thITnd38xMeKRTqF+qt9L79IcC4b9iVEk
cfUxLzuiZNUYkOQlSulzw68m7gvpbP+RGVymcZnMKEKqhTzqnhMDAGW5ah3yPOBq3ptQ2EfmF9g0
i4lLL31S1txuyrQz13VJeRpzZnYmDXTFx1Gf3ZwaLitFTurDhpgyx8RNOTvOLdAnf35HZI7Wdlub
q8rLftWku7Or6vvfwi6+zMZ86qr0F+/xyY2wpvUGxNEkvvNQgGsxUDWVedSrOODmWO7h9GlBl0X2
xTCHrWkyqeXuAgfDl72S8jeHbhTwEkcI/HZsjsiWtW2j6YafwvReI/yCs/B/jXK6RDMULeCINeQC
ItAVYTwMhaK4VQI6sLAabmobMernsvWYRPP4yTCL4RizmeQ6Zo0sgHd2EUgnQ0xngAsAhRZnjG6z
M89Y4zaE3i87aIw9QDAjEPoBcmg+RcWuD4cnDC1k+O29n0YVXvsI4bNt4osyqgczacWpRgTARq7f
Ilbo45LhH2zeBkT7a+EfpzS90pH1RvE1KhekJNocMtgekAdHy9+Tt8DYkAzGesqcB3aqJ2hAl7Li
pMaRl+eSOeyqJDqHjfFNr97erwDeZH5wGdILjjNwpCJqzv5S3WOnLScZnIMvuQ95r/xIopACKJhj
KTiOMwEbjvekSHy6ab8EYdMVPN8PMVM5zXX1MUnYcTPz7Hps2W5qEZ5orCGlSM4DdFMk92VgO/Qe
lGykm+Qpsv3PUXvpxeXdZwLuz5yQT5U/HBKHZMAcqxchFW81/Aqq0/ZDwEC1CGbtIQw5nY1s0owx
ajcu79KsuwNPsK0M+PcNF25JH5QbGTBTeAGWc+YYkKB/Q5xv3hDQPEvwDk04s3f1lPwyxT5wiuvg
suFJwnRr5uRIG5ov7fItX7xiXcXCWEJUGCOgazNeV45Cojo1uTcdusqP0DkpFSztXj5ixAUKOcWP
prD7c+kANaf+F8Zy5oU7HI/FxnNrjlK6H9eCKN8RjgA/Si/9wZyeMcb29l7FOXWfceQ+zep79nCa
WVUCwqhMfzL9MuEQOIKjf8H3wQUdfQNmA4ap1cbog+orkawcOKVgSD6V0ruHjM5PU5HJTWeUzSvy
/XGq2pc08/WPrTzaqFMalc3e4rGwWLipdL4PDvqEZ+ZXy483sjLhwJvgfVznY1JleOQpl26jHqJq
FDLjBrKsAAyRCGK+oVMtAx5ZUEVBTxHbLmoSczfHk8WjIkhtwr9/HaijVtPtxZLAD1K4bJgYvktQ
Q2Hvf1kKzleQlOAXKpNPIAik3HdggNsCDySmUtciKDMbJivmAG07SbfFaOCRU2DEQtN+rWYHOjNp
3b2GHy4Jmq3CEFyaKYN9kWC807bclD4UIKhkRJntB3NjStpq2qSu6ILm/CTI65oFcIU6fAb/DXgw
5r7E+rJZY0ImKdFHv0vae1tt7zkr/DUGDnsmEjJ1zJAveFyuo7OezHPX9C5CPryroE6+ZY/tWjnA
dUqAjStwpwSzy3ChYyF9BLytVflaUNy4b3Jwu0N+sCQOCba23UyUPe36P1XdgMvDjG2xEu45OYWM
rWculmnVBgcMsKBj7GYXNM1SY3OJR5rQ8WRuBgZKYOdL889Y49JWzgqmoJm2csM7l+0Tz3ovuDFU
U/TZ/TVoDW0qmAa0/yE5V/5j4q8188uuTGDBJphVlUl+zHLVniB2w6Mv+GeB+zqFTKnA81xzYHcP
GYYYG8me5NbfjI4fZMw6O69acGLtHPGkTt8GbzqljT44NKozyJUeCx1QT05C+XvXv5qJhtc36u84
CWfmHzBEVfuJc9DZkOXD1ndlE9av/yVi8B9hjH9N71lLMvBf83R+6IdO6Ak/NM1QEA36z659hF4F
sLub2cO27Xaypb3JRxHsADOOIUsWIrnWpm9CNpOmsffp3UZkqN4jTFx+R675f3g54r+9HGE6bE0C
eq6EbTnLy/2XBI2dWNUciWzcVy6qWIp3B7xSs1Vz321jZPmtq7I/LL54WFjJlwuRqlZBtTda/48g
GLPJy5q3bnz1m4hL0rY2/8Pr+29px1As0Qbrn7RFyLPgP7++2vOQ0Yt2qbYFwJEJbEC1G1EXK+CP
Dk1Djhq1b+XX6b1j+5BNdfsxiR87rXnUwDbjiU6N69AMWAa4Iv95df9X0Zr/s9zM/0sA5//HbA1X
7/82W3PXZfr985/iOP/+R/49WyP8fwtx1RC1JCi8ZHhJnf5HuNf5N4KYDgAZ3xXkb0J+5z+yNY79
b55lCzcQRMYAC1h8dNpKd5LkcEgkmIuEP8kni7iO/X+TrRHWf82VES72eVkYR12P/7n/JfQax3Hm
J8Q09kCIASIUZgBBMHCiOwUDwC4DCNgAFeS9xDR5mnruk8KNnGthZSYk8TmipLk3y5cGZC1OHQ9r
bx+pdJOJnN6zmHhcwYPlEOBI3Os6A75smR4WsMa4+4QR1iGOtJ8ub4e9RGnHF+LMkJ+tgWpLdj4n
TODVXRrJeIuUCwujLHX7AwfJOWAGCIA/lPZDLJMII2AbftW+G7+xzpd7yo4lAjnY04Oj3XCnLFE/
zG5h/pngKuXQb+Pm90SvwzZwR+qWsgmfW2pNrFhalb4MBYsiMBejs2rbJWDJ5tA95cM4X43ML88V
qu5ToiuH4XfAmFnNuTxOuaxeIX24N8OZ8o1hY6tY1XMFsJvldLNscLDT9PSJFHrMqcawkN95mfMK
FvqHAStlV6D8b4HeTIg+yjtyfGChjdUm22cYd5Fr4mQzNLH7izggDoKRp3LUOphayFGCTULiZXSJ
vWcX3/UVmIwAs8AuudW++vDpSeVcN9W//Dn6K3D3f8O2/YoC8IGraeYhTGVDANE1SLM7WaHwg5Vp
feGZFx5Ae0xXref8d2AX2LC4DN4g/dLWq6HuKksZ93KuA3Qxl2N8jUWHkOriISH9Yt66zBv3bYaL
SEdufA0nGiZqZTJDglzldFs20ZGj7Ii72WovTdvhqg5c1vkpxfNJZaPu1I0ht4VRM3rASi3usV9l
lBuMKOCKlqb3waHhPnYr9W5oc7rOnQIty5kDA4olzqrrloo8SxEQqvhPVx5u3UPd9S5OnnYGS22r
cNdYisoONIZjbJIZyN0OwVfbgNKAOOxa8rMvIWLmDmtZ/u1Lg1GxTQD4oslEK4uBiN4FaF0Aruir
xiKxqQ1KPFnO2ObBBG66F2GXP7n07DxYcHc2gCubkzT9u6IvEUiUefNw/27onSCDEtniBWB2s/fy
Ktz7VuMjNKfqhH2k+c6ScQL+kszBo6FG+dXLwuQJQTA27Uv/Tv02Hm6jcfmWiuhcJ+kSE5aZA0oD
G0Adp8GqyMlAsThIT5FRtMCVFOoS19jB74hsAejCzAeHK3xKEfJXUwVQ0i6X0pyJzjyTHlGi2dl8
iOaObQyZnJLCTFq0eYaHIFQIw0cJdgSH730LHyU+u603rUkczFQp5yV98dC+eLWIVxBPBE5nx3e8
LWPLUtU4lhfGAP+jdIcQ09Sc7zWk4ke2BnrTa0PusMkJepSppIobfvgFYJf9IJqUucjX4Yn1fYD1
l57NU13I5Llwhb3rwmjEDJ9aBNaq6N3J8azTQop0Eg79yVR4lKkxDBBRXOSk1k6gMoPSuvPZofIt
QYheVebMD2MgdQ2DEWreQvmFWxjTQqDZUQfyOyoAgQkg2nQQ9HHwkLutJuk91afMz6ujNhPnYTCj
nmrCHpIfm1CPYzjbro8G6/NWSTd7zrnJrej3RvePCnbbdrlsHrrJoyAbIhcnFf9vM1vtOpwGcevz
rqcLUkUcissUGb4ra5+KB49V/tyVD/OAXkv2Ibi0AlUy4+N0Sio+DmGZ2c+elc6AYhzcmcXc/5mH
ysyoL2Pv1zrk9u1+8L/z1GHHWM4QtKdW6mQDRsXiBo/JX7O679YJqfWnrmvba4+GRjte+m1a46kv
EYQnAzXay2mXkGMrLxQSoOtVmXusRsLg9hQmb1nduJ+9awZQwEGOHSalI3CnfY/iTf6//hhngT8O
Z8Ch1qq5kyTr/tBDhQW3BY2B5tyGT8k8xkc9pPON9Xu3t72RPVQwiXezMOhbQR2nXZfJgAmTRdul
qfAF5dFClBBGl2SPTjyoSx38KQfKj2lli18NN2gf1JgFsGmQNLyuCcp9T5myv0nqnh+gNKbqGdd3
wLawopuG8AuoU39Ui9jRzy+mNtm5EOaXLvFpIKprtdS8D3miHvHWVZcaju+16XOATbjiyEfSeQKE
nsu04uC81Xagtiafug2dzURhhiZdV6orL56y3OfIbzLY03XhXCKg4VRvWX15brgSDoIc08KmqTqw
sGMwUo+4FNInyu1P3JdQNBd4e51jxMtDfq2Nxvig80ypjXIXLnAJ2+wnbGv7IoUJL4wHZ1ywa6kK
psTURHuzzK1XjsRAxsG71WScdkmOHEXtRPXQs2HfmUZCXiqe2viLOlvSkqF0NZ1ckg2v1NZbGSmb
BZgd/zgiDS7T3Go+TT2ET0aK8sgJ/Oa48obhhPIXGkE3ST84BzW35uPQBNNz6Mhh71rCuGtqO3aj
26uz7s2O3id99dO2OmUd3isdttGHyD3sugRuadWZ2jMXY0TPky9uxYheGxdV9xpigX/jjVCnDDL7
2Rb6t81RHWxERFB9pinTkZ3xFHaoz3nDZox5XOpNMkqPLJ47E0L0F9V0CoL2q7G97iOnN+7u+xyG
uH5s9S3cNCBYPCXYvkYj4a4TTicOFNEWpcq5D9MUrxF8rXlxd0VPuMKiI/DzgcbgyD9HFAbdjbyF
QdCV+r2WnbqAgm0+sS0ppEyofuSVaMZKVaYO1EwYe3rj3As9gaD2ctWxYacW9NGMKWUeOVWwrY+n
R4FGd6UdLgGlxsaUk5Pza+ad3CPZ2rcI0PO6NK0IBlKhnk0PPsIqwtbzv6g7j+XIlSjJfhHaEEAE
xDYTQGomyaQqbmBksQpaa3z9nKyeXkwvxqaXs6HVU3wUQAi/7sefK2WtXh7hGzCEJLa4amXxtTDC
xHaDB/a50AdCL1oJlK5Pk9qXMbGSCt/RGxuj+85pI3rC86zvyICKvVW5zES6Ot0NmPqoVpmr78Kl
PFfp2fAMknNFYy+I0Q7TdAiFYt2m1+2YNWl+q6bZOBKJAToYlrLErJMnfiRkuu2YgWItQk1KKRGz
U32fp270MoCs22vdPD3YJkxOi5kvv+BJvRS6sn0GG+tW0+O43oTSiNgRCH3VsxkGkGzFt64V8TEi
7fU8rfDC1s6on8jyTa+uCvtXzZj6S4Ha+WZHzuC7dKcc4oXJOED48eTQwv2FqQ7QSdmaktaQpB1u
eptOzzTjGA3BgpxJBBFzflJpfsxN4E+bHmLNWU1tBuxKg3c/Ufo+pt0AsH/EotBaugrobXLZUXX9
inN6PKZ2xIm1S6uasFw0fLoJQRx8r/OeSqHZE0mivWt2O370eohPmNFOdMbvzTpXKnXPYmlUFptt
7H7UXJifF0r+8KXkg0EFIrw4/AbRnJyaPLReC3tMDmWmz54U4GNblKWPWtXQXc2WfxKOi/yWYdc9
MJ+aL27NRKZeaftChKdllIzmjs5r8z0yqIjw+hBHj16lzQOfQvlrSCkUlbt6vU+5W2UbRprRkbYn
xj4N5/M8qNx1elOha6X4GylV3ALiwLqNU6RlE0va+cGm0P68osfezFiEv9uwXBmaxDbtNTgmZ1yE
HAyZd6iCIqhWjs5GcxgnbGRZMg7BIfyQGDF2sSUiaTDFdeSl2rzuy4mzJG4cATtFaC4I1bV6zbhb
oXFRYYsOZCkM2QQ3wDFCMcxKtg6rwFJgE5x+bkuczkUUiwOirHntoMrth9qc//AcUthBjWr7NaW5
/W32K1GGQbinsBEVY4RweqIBL0m3OiKEV1tatB+HpLippKQJy6JkguNUbokrJ7LZt4gNH/XYLMAV
LMITWsNmLlV7njrRgM9Js2fdTjHPEunM3rA+RC96oiJ6AcC/zYIFSdohy38nQQojwXenSgjrknTm
8JlWWucZCrLgmInUzxyrczbWMmZHzu9tQAuDc60HALAIX5315Eat9VY1JQExkGRP/3Nt4v9Bdfj/
CehhG/L/Kjo8f6VfXY+e+3/oDv/5X/1v3cH5D8O2CD3942+YNvf+/5QdLPc/pMPB21K6kJZ07oLE
f8kO+n8IYbgumr4h9f/UKv5LdjD/AywBgzJFASdriVL/E9lBgtX6b2ocu+dd73JsisbQ5Kz/pnZV
ej1j8e07zEoUYiUsbwzmeMyjy1yDnXWS7qUYMtp9msXPUrBjJjvqQzrdwGrktzYVp9Ko90JSLjqa
7ZeZGOuxMABZF5Gs/WEknrjASPVBBB7DpXW5JJhUkFburTCS6Allhgk/cpr6GaJ+9C23kdwoMuUh
erOXSPcb+kn4o8MjTwx1TfoiPU8yafamwyuRjhb1LxFGJzeFDBa3hh9JXTvaa4rLDF6W5lq6J2G3
efQpWbjA5mTnjMo8WRF2U4ce4yjsd05hAaFfCZuFGXMeZ3HumTUjx9zCQSoZYG1YObNKzUQliO21
ep5yQLpLrL2UWrle+qn6dogHBqFMk6B0bJaqYW1/aQ+xtXNHqS4cEoCixtbilWZJlW6cDleakbMt
CRTjW7j17l9O1HAr3J6tM8O2n+n9NKje6RUm6olZ8xVKRuiNTvPAdMZ+VJr5CYFbebQrm14/GgQI
Q7ZSmnf7PVyJTT+X608KJZgIkL2XcyGODFQ3xBR+jXE3f5qFjlQ0lgUn3sPAAAuXcEkTlKJXHroh
ThG61bgTylOW6N96P04+fuOEnpP+VyRTghRjA1wook1sXivPmKLwwHOOEcQ0ICuKIb7WNuB7W1gF
9yz+Zwgb6XsYUbIB+YFs2Dl1sV0x4kc1r5pv3KI/64qRSm9M7ES4aDMZ5ObkfmmJxa+55vojNhQw
pewg23UqLyTwHY/Kz09DIxKVGdhmqtovSxMLkYGrG4C9k5JR0eh85CwiqvJJUUvuL2I/MO082bDh
oqbDoBTj5bhq8z1YFAFPX1q0noTVOZ4+4tW294yJc24wNIXl92bSGaz1FAdpbf2aWP6PdYyxiAHD
vRRDvRateWPy0XFZoICH1F16Ld2WOJdDVsRFlQqsmaKLtXOSQKuXYl84gCfutpzO3Sial0/s08Ce
+BpP/z60qzrQfbJy9VTuNbbmR51u3Ra/AoV10ViS81rtD2q4Kp8LbnQ2w3tfPCCw52IhY11r73aR
TJDvCobrqr5oET0gTRETq/0ZdBm/r4yLcf5oCWNLzFBY7b6y3nC/E6f/3dg0LtkF9zzRcyWvJgvU
mwIsLzpbPndNqZ6LIXw1U4JGDpnh82Iu94v1UjIdyf0ksuNnpkWP8VjGZ2v5REnBrhoNv6iSrR+S
7AB//N6ysfxJ++S176rlifz9K9O2+pUT3BaODGlgw5h2dbmMJFLdRxnK7lzhQWJaGX/ASMyvpt3k
V4Gl4C7FJYQC+C3Od69Qv8UwkDxpHZ1PLtfQoKNyTppNTzWc+siiteIqUlcnMcCWoxA3IK9ob0EH
Tk95nxqbRfM55ZC9XjQSh9YIcXtgf9dhrQSUA9x9xGNJc1VzVCirj7ii08d/fwL+P3EpL5rg39+L
jXHEcgb9pEwGBIG4wgFA1+PJ0gx/Ygn4momqMQM23h2jfyWuLAl1w+XRhykCYhJqhzpasRtSpGC3
LqUy2aC2zipviJLg2Qh6bMM7aSx7r+JSMa2ioKty62/IRhjkJHSIYsXw5FiRb2LmOmq8udRE2eqM
DXRdu2VLl+wSpDk1zG49URHc5IgUlAqVRvXgxK14mPrloApM5KzzP2anHdrerIMuVJQhj7gNV8ns
GJQCnNcwFAERWPHw78OqrwIhIDY9galdowMmyHMysGPGONTBvswx+tiukk+vMzCeB55rmeECRbDH
7VsznxXRCuAuJWp+RCko9tm3kWTM0p35ygBaBiViAgNbn+lwmnUCln4OcC3tGdwYDlARhcci1uId
Gg0RITzIRxJulX9fyHia/dYirbNa/d1vKpcT2AZYrlE/7GpaSTdcA+3Hyh14f6LB2Ue62MB6ofc+
pa1ESxcqBfNuq3da0OhutQ8RXH0jOrEQcPlRdupzaSqvdjTAxC+/5ySmwwG33abQ4EDZidY/Nfwv
Nnk7blNndh9GkkJ8rwmZoHWkl68ncDbbh1nPli1AjxBuEoh8w76bhUsgl3LES2DTkVESEtkjCfrU
r8J9p6skiL9Gh58UGo6JVuWauyZv0DbGuaPp4UbbjvHihG3PXYMTZG7S/W4tlX6qTJvGRJ18LOzg
XcEFNkN923AXTB5z6MxbkzHuQIPib9Px8MJdZBtBmZkWFvuCGnKteTcIJxArKyF40iZIGWJoHlF3
aShpyj1GLPsk8YkeBWtd3wz95d+HoZb9JeQuclbuT4Gt+Qxjxes7LuLOeuce5dPfSk60Egx2/D2J
Bm266u5JgNizi4yeP9IYhxFzyig7ec6NIvfbIpfEY0eqxzAwziT09+zAahdiKLjNyHvYkoh8cGHD
OZzsFuEUjxn1J08Fr4HWpitAHFXsZIGGlBRaTsCx43kWmFXKPKHwR9POYC2jC2E6DBgu+C/LpAKQ
5dPvFSY7VZgUZllw5Kv5vsfOSjuG5FG8OQa2zGpWXMYeJnrRNd8WxrRtEkcY2Y3wJ2VKccnT5II+
j7FzNO58L8LEPSnjsphZ3ZGl2PpcUomSgDr3kAAv61ciFjrhp9I8U7XCUhelG72UA0zkmso3941x
jPZYLTrngaG7Kc04DTVfAC4Me2tB5KESjbtoNECP7FYXq9osTs3U7bBDnDTTyF/DJF1O0arR3DM0
2QlP21uVKesYZ90RelZ7ojhO4yJHgDkbsR88jUabY9A02JNHix1u8tx2at+SKj/0EG+k/TtL0mEX
p6oLspouANaGT2K243bS9W9njf/gx3zglwuZ3Y0Ew2JvyLskyDSiQkuD8QtEyNYp8shP6MnaDIM8
ZHA3QewvyY3ATnJroXIQAzQ3c0IX3bj8UimVgo6cil1MSSJrVUecgRCSwIL+bsQ2oI3c3ZVZpB9a
ZR2oB1HfwsDG3yiNbMWC7gmWCxZcGPZYghv1JNXNrqevvF+aa1Rh42JPLg35nmCuHqJhJgDTJodY
e19KO0OciQ8h4HXkx8lf4U13pI59WFK8XVR9TRCYPMutYRjAzrmjWnE0O2jDeMFbry7FH1Mzhg0V
wO9Zbe1TfGhbatr2HH0pfu2nwJJrdrSg75mz9Uyx8vTR2b9pkYcUGpE0xxJFx0bYkZfpsLuY/fi5
rNYXGwr++o50RdfOviSOwvsxYQrUbVZ8t2Vp7j5rd3IABczv/dy3+yScObctAK9XuetYyTexlRBP
6EgsVKAJIghx27qgWH75Y5PD3/z7rMXdfxCJ6IczLKVh9YjAbr6kJDYLgUJnEuegTY8PBL2XoDen
13lW8pEWxh8D99MuxxFwdiu860XyUhF8PgN3b3zZakuwgpChvLTCjm+RByna/mmBb7tFPaOOmlRF
0EwT2wrZMZjK83Blb38dx6TYIdQ8dvmoaPKeNt1MNwPp65lw0TNzA+OBY0u0bVJsld2oNE/F7ngk
jqkfS6Sl7bpQddPNX53xi0JNPMRjRT0FGQoJiMvvbWU8h4ieBz3Ln+qY73TuOSO3GIcpZE60QFJa
KO4HP9HcuyDcvtyxKQAaYziSm/R1QaX3teguOjmxeylgy6pmPtpEQyD7aEfmvy/5Cv6kgQ/ttaiR
F5ov36pI56lr8PNjqG1PqU1Es8bBw3B0DEyzDS+5m744yHKs0K5+xDQ9uvOfcSYFU7jK2JaNSVek
yNURx+Udyl8SYqeBmTyYsaXvelu2XEpArZz1kpnZ2nIWx+MKO45Acj/brzq+fjWTeZzIbPdT/1LR
JLhx1lo7Ys9nYNcnsSe7CJkuIb8+Q8maHS3i8GXTs8J0249sZoRU5up0sN8WdDB0tfpUlCGj6pK2
8RzP9lWPJ/gU03yQi3nJyojCZo36vJmLzq4A+fMgc1072OEfaCFX5ZjzS9TuOrAs+6KmW3nokUhb
GRV7N5HP6f1yEJEcvmU5Hlw0nHv6BVq8BgpqV1Ta6rUJ8zbTparalYa50dylu30QyXT93BnpS1t1
82IvGSO67mPCPnJZ2+KzShUOQ4mHFWH7gWEQQK2qo22a767TS/21TZkkpLGnh2K4SVCWXgWhggOV
Fij6vLdpGjssGvZ9aL3wIIFaQaNbuvPgcEjiQDxeIOLAhaRPGOIMa2lq0Y+qmyCZ7Uqj22vmC7AB
nyyMjR44pjlTStY2Xp4H3Lx+Qrs8sBPBz9ggINaWqbrA5juEw4zKBHL02YjdQ1qAiqhG+ZazD/hh
tWSnMHY8WcvkKWrouO0t1Z0QFtpNyvsSGJq2HFtKzngJuU3ibKCjWpDYGga1vDSj/RrDtgUylPYU
PdDdi1VsogLRzU6lmr5oR8kw9iZ0KzSTJOJ39yKSjvIiN+8x28p5t5KgPhUTKeae8dgO7YCSon4y
dswNz4U2CJINQ7+jcZagjEYtOjVkYFPuT4lOxQdOPKBIWTCt+Uuzlvh+1TP1t49CZdNzKRpuue0S
bhjat4cVIOsOFDI5/pKnpG01HyTfV+oWHYiQhYr2xCrZxykpYk16yJJ29HItJp0PkWMJaRPCvAFs
JjP+qNb46KeI3pLFKt9TA9Mz5zx3qcejiwcpUnVHhqUrfHuYLss4Z0HfJU9Dmc/kt8VLh6/wqBXF
ZbGGv83AQLC8N+8JHlImd8kZFjoUQDFscKfbh8TmFphV4JTyEjNwtCNfR99DSKEC7W4cQXhqx2lA
Jhyb4+ieDC2nD6h1frdOd7O7modf/133eDb0YjyGoz4HLIsHUtGS1maemNkW8X6orNfBqXrP4AgJ
JRbHQF9Yv60q53gCnccLuebiE1w3ZUyTQkk70lGryAZQOkjtzKbb66N8iKafKqVW0TVI6kCDh2+N
MVu8Nhx4d3nkPGpyxoBoxPvWFOqULM809KxM502EHVm/TjG0n7wXv3pH4cwMV/hWA6Rrw0jhoXaY
MC3zOib6Hmt+sVlK98no+mFvj/TKrOa+k0NJ2QglblmlOycmK7QPOsl4A0lHKXNW+oloYLURqJrI
nx0iw8gBSi3zWVn2jHfZQDVIXxP9fiY3huJuZdyqaTBJdk/YNV3y8s2I8Y4T9hF8Y44awp26pvkU
6puqcea7i7NsF9vaQ8t5c8fRDEpy7y1LULNSB9lTlpXl1a0gqgy+xqCFkVdKGvVOJNFv2ve+pqXR
fV1yaLNsSoKsVffC8rFRDXoF/rRHSdm2ZbSUuwNN2girAndQ9kQ7F2M8Y32gJ8R8xlhrX0yHho9K
OJMv9UQ7ZNxc6qZRnkVsksWM/RXEuIEBgrtIiNRISL5FAhFW7JdVbd5o9wJT3+IfH8aaTqxIJwTC
9UGDYsUYnBqiTLPMHf3vpARnVzsbFXPhmaOxah3KF4H4naCRcaJiTMl/OpwTa9EDDEo5gSpSK0ZX
0NVia4JwJueGxs18PC5YO51xDXpVHySmFD8zZryXoObAC0f3S3u5c2Gr62OpbiPGkVXoSJXR8tPZ
Q7OfFGBLuDjERfN42OULrukwiePH1GFbRpbcNNpqX0NXIgmVLLlOX7an5B9YlSETSAKFUIjHsvgK
I4vyLUGYdV3Ute4YEGbqnGqD8Vzd7TzKHHhFsQL4fRwRua7MLMDO+icts+Fo8ON6jp35EdGuvsZI
Oi8CekMdLa/0lQD77SOYG0QvvAyBywOTTMp5cK/G5Ki9QkrB+Z28EGfX9TD+MzJ3IldXyltMk0Ng
16u3qCz1eTnmx/J9zq31hhMIzP227yvnVg/23xkl4+DEmt8XpDIMxZW8LvrM74knB0s5GocGM7he
ZikzMyTEnCniQVPpvXWIlpwce3uVi1ttEDxhQ+zu5DU6vbJlvkB+nfYuqEymGOmH1gmIefDNdiw0
XZU9rTjuOaxUpCBI3ehW7BXsn8Eaj9f5TsTTQd4SU2Q2RU5yDAAjOlvcyeFWzD/cHXd6Vv6upnF5
MDnqRTYVeOSiJt9eDILlSROgpRFzx3WEo4jfLgx9jyPcYx3Pxxm3LqkXi+Yf7VUu4gmDrgYrhNFa
t4lrYw9p655nIZWRKuMzLhsEOzPdc+l96m3N2JiTZHHFjkADcf/S8JAP8Hc2bWLOW5z6NzVU4GRZ
DPo5yzYag6hNqXTpR2ZyUlicp9kcN1Wb7tjXe96o8aYXtC5aSzlwtrDqS0a/A3BFilCHAv1DMXpn
VHYeyZdvpzfpWsNBDxO0GApxMdKHYHemAxiGrzbNmiBfm2ChMQinCianFVLxprUdMoUFo8wk/OIR
2UccS1h4011rTIImHUkfWERQUJX3ujfYO7K14tMwO/0hWd3dzCh4H9WkhtpuCO7x7zlC+007hxyj
DpdKT8QjFhEQF/HWkTHo5dj+mGr2VQRlUl1FSPq8eTVc/Y5AqblfTthsK6O/b6t7wuDZFp/AWz09
QBEtgtCy/w519F5RUsTTqhCJD0nNhS3PDc3vKtdi5uBi+TZp356p2AWoHcrRprDNYIFYTSYQGQQN
1Iz4brsvdPnbzAe1j4k5CUgpHrTGYHFay9eUiLdAfSi4Kvk3GRevxGlzIK+R/jQJ87Boj9JU897B
6TVU6a9uJAXWmNZnVRQtPR35wsBzIfRnx2JbNNRWJGlnbk2DgPEcfYdO2AcNrFlfY564GevwF0F1
bCk9/eNVZ2JHdpOTWWjNzoyql2y0cDkN0w853MYHlIsFIXEe6Df5ocfznq4PqdCQPxR9yP4pYz8l
fo/6Zrh/+kg80zyP3Jg5vxZ6tVDqYNuyFlK0aV8rohjtIOCP2XBnO9F7outS3jGuOt1En5fIJ76q
3Obyhd5WthdAax4GaWCUGFY54hB+Rk0fUdMZFS0VUin6WPeGG0B4FZkpOhuNIAJGtJswNHAwmk7w
7519NvV4805hbUOzufe6CeTUHgJ0MCvUt7xcSU2SPbZRzeNmDGyeMvadr8kkDmwNhIo6WvlWuzYI
B7tPQ+38xa5g+G0KWoMj/VbLheW7L23SlkduJNBOG0933csUTeACVLBIi8F2l1+qxDZ3MKr+IN0d
IJe3PBnqj0GoBe8SodW+7nbJJCcConxIGTpFyVujE/NoeHH3kYbqVQFISpMvrE2viwBKTOngozY2
BaknCSB2lN/8/i/deknAaPlRKtBNmf1bfbt6YWj/4tb7NnDh7SyetGruMbkNlWKv4sDR8UIUD0bP
UzHa2eDNrttuO1Lgk0ZQJ6yAJkm6Fjdpi16/igH8ZmttIJrQnTvzPhjmr653C49wexgBrwa/C3AJ
7N+Wg/F+6HmAwhTBUszk5C2JM8LMZlBDur2luZ7vzVpRKYAogIp1X7PG+OtCNXftcM80jcNFU7PF
SOXLQewqM5wYd2BS00gnlaIc92P+PKZ4laeCmEeaDLRt390HEXFzbzGhw3cuuSMV6HpdBfqCk28y
cWhVlMrxJeRbeIZwFMYs89oCJXOe8Ccgzm9GM11wIKCRxMW4v4P1LNkpD6qVtqqGxENRkqyhxj6i
/hyIHkQdZzcpwcG651tfeRJ6ZpB1ZT+tGhe6cODxnPqB+236nEPehxD3YyB3Yh0LN0M/eVLev5wK
13Z5LYvxuZuMv4VKf9wCn05vwZ2ZmnCTqP5buTQOj7F9N78BVNXkJ0fl6OQAIdkYa7Ud2ztRxeG7
SEkPZov2Si5ZH8IfgD6/FEOM3tV/9IQg5oLVZ1sVHEYkg9gtDxi7cY6lJWQKiXOLcJjWw4isHp0V
WGabNbc1HBMycslRgBMUKb+iOZ6vpYEyOmY9n8jQ3kbLfXHn5iJrfgRR7R6SAnlzSe8UuCj6ZHzy
DIVxP65jhmkpW72qE2qfixQf0zxixEEHJCNOhJZPDw/+xtWZO+6y/JZtS+LcfY+n+1dZJy/Wkjib
OFm2ibJPc9QK5Ltmo2b5SOubQx4GD57CfhNRNjfyA5Y9txQA+68Mczp/hILCwWLwONFhnZp3fc4R
Z6wbECetG9jOg6G5L4y993MOyHT2mqUDUIiGlmjAg6U7d547La+ZljzhvHlotO4jFoJaiXw8Rx23
abBCNNFI81kbRb1vK9QgXGx+/M/tE7XnkTzCJdZr0oQcKpy2uSgIIVqnXbBk4Cifsa7Up3ThnVbO
8g4Rr/TStGBrTCKxyXtXXCy72/XklJ+sQ446cnLHaD0l0RjtKEb+UwMeeuSV/y2kjsBhyZ8SR0lY
uhLiZj6RQTZy4OeKu40DVqQFbdzPAxWeha1+xfVPKSgD0OoarzyghUHF7cG28/HY6uqHwc47rD2o
QXNZv+cTS55LK25ScFisU6m8hJMCcbZQOw2D+1LXnOeISMDwoqXdw9rOEUx0EUwCLvVrQ6+G5P5u
MgjIBsj5dBI7e41OH6Fzq4fX1nLuhglKULZWBglSBUgioXrUCS9mEjs+wzSYgmrgqIPsFoupvbSD
QyUq+nj+M4qGm3YkrcslBQvjN0sjL3kb1l6nhj/8HOorBoR+2xdqPaGyTdu6pyzeqerJQxlBSunw
pXsxQVqfgYh7sDnmd939caNgs8sBNNtmm1BYSGMC4VhCevzIthmh5D7q/lgk07XS+JoEenK/ekYF
wCkPL/rfbqF9utSudgbCmBTgB0bE4xxihuLg48y+AKgC8KT8dPPBb5tq2ThGAT+CLD1+d9iQnTjG
lfk9rPGAqvXLmXFxcw5mPbS9ajIe+hXp1Zz0b3oXCLDh796YMzSa5JJo1qvWMhFv6S3bkPJkhRnD
M9Tlv+BUL7rLFK2nk2sYGHFPZkuydmg2zJ/ZnrojMJ34FAnrjcXBZM7M2MotLxjZrd3C2ZwcNCzt
eIiOltD/uibh7+avnKn5dcLi/lVeBK9Ppi7ISO/0zwcyTz1JMwhngtJPRQpl237Oq5AubqXf9feM
piyHPapDC5QMiLTFd8bb8OW6DMpWYXI+dWu+dzzge2xnF7wveNvqGPKIg6PJxpCNUV97IZJI3L2e
nlvdiY6D0XxwKY8vMfGJQyLqczzRjDpxsj/gdzCe9L7Zp6tKP/OJ7hPz72IjgOWxFDeHsod9oi3W
bkhh5dpsOZs4V9a5c7HdZUwVfZ0/tHU9PuOIW09pN986xMEzwZZfgjqADbhR6Q3cPWg9b9PzPBYL
tViWHZiKAP49iORhOWVm1zSQA0g5i0omgSWqzp8Y7QE3rNcXI5SfEmPBCQsAxKb7eavqcmJ6KGJY
0DCoyUS74KDXgG6MPF/AXFfjBMbNgF2w7uyysvdhWsdPGqoJuMg64G1jn3cFgEI9DZ9l+0nuXtx6
EAhb1ck3YZbTKW36KkhS10YU0qyjAMs3mAtm06RHbc5bBe6pWygoucv29KAcSaLua2PaFxhuP/MQ
ao1jQdczFjAL01zIrePg5HdlyWpeuMOuUSV+m3DmZjP8oY3TfIgW29Pv7y+KClMNbn4M1BBPMXuK
IO5FvWkJBh7cxhy3NdGjQCAgUb27jgc6RQ1P0BkwVndRO8/VDkvypS+gkC0kolO36h8nm9Fyxx7r
VyK8lRB04L/NkmERJ5Dc+FB41/05I6tMTPismEOB+NPOyB6gGnMDJdSh7Z2EddS8Ft3HypvqoFDX
zKEfSj37DjNEXqV4RQv3INO8/aztkLZR1+y4ncXTS5ljvBlMH4jLa6mr36SyFm5P6ZuxhJDIzGHd
oskrj1po2E8hFh0HD/61jJb1qUfBJplrwSVYl3iLJXsMKDayA2clnl6XKnpIpXsq07rfr1PaYNlt
EsRTY9lw7JpepuiOO5l+ND2CwgorbiNm6UKTA2DAdLH1k57jG7FZSgPMkM215nwPFg8tubfZTTDR
w0vAFkGVASNvWpbhhEUvbFj1E4hTbx3n6GVeg6l3f7Q4zwPKCS1oXTCo1tZgKEILvNcUUnvHPXXt
hlLtZcK006wMvNJLt8ubdvEixp1I/vbOsq0iQI1uNlW4LNx2qUPWNU7VqdvcygrKH3YstJi++Myi
Ep9ARwcR8OomT8NDNmBo7po132OAfyykG11gGDMvByFNMobWnQ48pUaHNmdz5XUExJ4MvXlYeBwD
i4He1tCRuZa4GoKEjMixlurUJXFzTFklNzrM58OdyXFPszfgBmikDdXBHbTnapkEdEEAIvdeo2S0
OmY7MgtKIXESZN2bPZNPIexcXV1A4rqwq7e2fEIgftCtOmdMdMYDt34lKXNxNxwOdW8kPoXLaNgk
hf1QFhonluQ9tVb0cewzzJAZ7vAeB1MxL8/CSjkDR5jhNIuYtYIsljKQux/eW5CHcl8hQ7pDRt2O
do+t86/Xm+i+11jgUs6ZVZgbCEzy2cr0l0i5426qPp0BqoN9HyXLC5VPB1fHY8Z8s9jTHgxEzWU8
mt/H+j1QQTOOP8YlD69Ncr94VQbpjy4NMItzXWyMaKfoW9j20TLQY2fxcyVgoLpk3moaN9mMnw9U
hIqid5Hmh9gWXPtoBADqZ52nPPXNOGu2do2OEoNs3NgRF15Lf59L2z6D9eR5kY3cizo/kRzKyd7h
8B2aJbv2WuMtEqIdb5e5bQssEGrArtAby6GHbrBP+nh86EL5mgzmLUsAKpVr+ze7L/5Oo73r5gSe
dyloQch+8lkvvEa3TkzU9DstDkU+rYfTvw/xmtwqyc7SYVNgN8fR+BFOYwTiuIuQd8MDh/PoCST2
H7Kjez0p419xU7yPRYILmqafGdH4TMvsp9224Ue/oP3JSACQYXR57wkKYlC8WzYxa2tTJc2w131B
hK6pMFnr3bByiFQtV+1kqNsHh8vfFYz+SaRMJ+pyuialA1vBqp9y67MeaceZCIWiQOp05cTIObVB
nIDN+XHElW0Zk3Zo9OZKjxtBJx0n0dilXutMtJxQbjYUbZA5jIPJy4WUK/Sx5856Gmg9T5KN0QYt
Dhw7pQtwsNfnzLbMVxtXm0UWxVkb/drk+SvdrOtxNbqXxpq7Xd2PHT65d4d51TZfeIIkctmlqDkX
47B03gt2Ks8kPgUVdng04rDf2t9t06xwyWG5wGV8cy0WESZ45oaTc3dyUutBtRXxGeA8kZ5nVwnx
6PrvT2Vp6A9GwVBAZQ+MsQGU0u7mgzoIMLbZW9Cp/XGJpoL6qJA6o3yYdrY2wBuIl9WLW6en88Cg
DWeCKksZGRPJYlyfzJM5OdAEs/j13wfY0XESz9CoJ/MyrB9aHa+/sEQ2+3wGLj0IR23wfLk+UU37
yRgN4TeCkcm/vzSLdDhbYfzDuIayjtn4HKHbefTD4ResYMyZVlZuDau9CbwQW1GwYjvwNoMVgi2q
ZXlL4vUlp3XiZkNMi0I1v+Bwxe0uipHSp6641n31V4S7gg36XE0DvGn9jmviK6aszDzGoV3s/6x3
6rVFQc1lTczPMf1f7J3JjuRKeqVfReg9b3M0koLUC5/n8HCPISM2REyXM2mkcX56fUyVVFWC0Ggt
eiFAm0Bl3srJw9342/nP+U7ZbzHosG+ga4ij9OSaKjrHIMJXgxtfcVwRGGxhgpLCW4a60z34FVwT
j28fCJXu1tILQTBG7IzFyrf0aMMfjjOJsNpKSFqgigiXh+vVwRI/0Xhq2ScT6Klq2NR0Cdl8HJdB
ZnQHHKTBA21RlI2xveju+OHVKQJBtHDLoDl1SQq1QdafpUBcrzOhgXFt4CW6BwtI3tbXkgAE2GTd
irHfS73+DEL93c6JhZUTe2UjotCGw5bMQi83iXBdTHKFu40auFBsPcBIUbEnm4aERF6fSo/2jpgL
K/obiO7MJHmJSJlU+gswUWoACW+De0AIMmqck2loGzgXh1WkGezykQE6NRENbFCvoly9kzhiu4v1
dplWGjOA6NxjjjlqLzJrr8WSFpvGwWKb2J9TpMyz0tpx8ZouJygGgNRkc2x7QPUeVs6IqzaKvOUq
unZ6COM8z+Ac/s6yjHFy5OZ/VByPJ9XooG8lp3Vn1KgH/iuAwewECW6pprE9To+ulS/NeigvAiwa
eRfwuU3g4EPMjOE6msaXVXjD3lI8NPCZnDTRXOORrXnqsfrHlcnWimUYjdG58RBhkNUbcS8DtwQ+
3I5r2eqvYSDGvSvwEc6Dyqh3fLGxGymSb7krGqQmED3AWBNotX6xCptyT4wDdr6l9A3Li5Zm4dxY
GtIN90poNN4FwFBqRytW0kH30eyMU6XN9w1arfTc8m56IT7GEi7PwGXI7J30bL95fVdviYeQKuRq
fmr+/QuZrWKNDmHB3nojK2LeUAKKA0cq+da5rCEEZsN+4RCb5qtsLxb9KeuwrsN9zy9RdrFOx4BG
HCU2GMRcMkWU8CB0bUU3Drsio503Epmzr+c3zZwBeqnD4ReWwz3gSmJMvktwju8fDCDcHIGTbeqc
k5k6uZO06CmSLVGfPlVrxaLpGFU2o0s24s8AbUFtFxPtoAzvUrcQ5DoSsCvmeHvLPtFahl1Ozxtd
fk2olbzbYnvBfsa99WXP+DWVPC2L+MdRAXrH2B3L2YLRtdp86VEIGnVH6E4fW8RgFimHWutYB8QY
tJdjP1EBM7+X3BnUP5JUYU8yQVD1uWczUlGnkHTjVxjN7VA2Jqyaj8bh9w9//y/HHN5aBeDwrz9V
duEPgUFsUbnoD7FVX0X3FmJ82k92T5lhWe+U1iE3TP3GmkqWr4GK1yIk8BaVHV1hhvvolO4mUEnx
kEU0XUMAyO8tVaNmTiOiiOke1GHNJdIAbYVSkeknytslM2b9DMM62BEjsJdBR5agdn+5kJMovMRY
F3QJTOH+kuOVW+gme3VsYGwxMo1TLUHIjSi+pNzkKQPZyFlcZ3sQrp9YIyqsyoZ80HiHS32u++sx
e9RBzDs5AKoZ6zRhuKNnbvXBwYXlm8F+MI1gXajQWlGSXd6SKJW3rq7+dMPwNTG0ZiOcIWdAjN2r
Jb96a44UKMYPzgyGfxXjopUvFu0UmInimO+HHBYNU0yNt1QT54lZ79gkIb1JneOv2FI/eKrXr1qe
gRVkoXEaFRpyABLZJ5lh82zaIA3T7tDGX6bDhFRN1i/gFlu7DaczWu+G+CHwQNJiv3+Pyq32Pk8Z
LrMTjD5VOusUp8ejFxN51KEXrpp5ckvyKljptXH2miF7bXMCVV1OTyhcQTa71tIscs7bQDiXzuGI
beS0ZFG37vEU41ab6kM1anKPX2EfBrCTWgzDNyCBT7x83RL3p31sy8zjBMLpG06vupPnFG9RDJkH
MLN8TXIE6MW9coazy716qSQ9j1PTFS9EwyAcufHSNmeqV6PrqI6myawUhdeObT2nyBBASay/kVmc
dePjQw8NDtg2NPKLVlCca9LcPFRAvco+u3uu1NaJ5+8HL8oes8g0njHkHYgRkvzsM5cX+a2rxoka
x/wryakeZZZJ175qXqjH+aDNzVoy3x1H0TUr2gbGG3pGs46KH71rh1XnpeEO6DQmlHEabgZycoxA
CQ8RiwMefQ74QfBQCK7N4H9CiY8f/eor7vCvtDymNlWlPdbje6R0WhhDQaDZp58GZ7VbswAOek9b
+qbfvSKdOStWmNU6CdqP8apV2Bh77NY9m+I938VsUTre+yBYxSK+Ll2XyjXhm7/w0lAKca+oEgKa
2ZIEV5jZxz44yc7ASMCfb+tNfK1TLiVazSdLw8k05BWAQSkUrqe4WnTadOmVnNhda+/S0mO8FxK9
twq1q+MRTzQMqZ0rI0t5NsVQXfGOrxyRB48JFwjoxQbDWRF3GzKl8mrjgcghW/Pg4jtbtbzXCqaP
3Tg4EfEY9VSTOH0EBoGtih4RrNu1WMZF8cFtZocEW1BQPK10UY2XkL3BoLftA67VfJOnIGgtLY1u
7hSHa0JXdO+x8Wzt6RXZmv07ABQsQwEVlg09ao5XGcvIoJSQGCXaGts3b8RPkEi6wVPlRwvfS11u
Ua6gmVPb6Q4umbaub1Hoe9vOfLNTeg/0yXNeRss+Nz5c74TNxEPPAwgA37CrwLTue4+xt8T5mk89
3YK6+2cGD2bur5h2pl31267oEuobNFp5qU1KTNWi8GvR0hq5YI3h1Owdx73EUQ+hlS3dOfKc5GyX
BS9ExQnaQrqMYKocTCu4QybGgR6N5dLTiInBAXyrRjO8TZYdb2vJu/n3D71xtLYh89iSEAHbB17t
BdZP2Hm2599abwvRxH6wV7qUMVmTW+16+fH3D1zUqJNLKpxMM7qEM0P7RhsaSzJOkGAG1tQ4M3DW
IzDbKyNguuZZgX6aG1y3zQiPOvUuq8wkno4sDc2m9WAxasO5m79EDrzZEDY5lwKkKNypW7M1WdtM
e+Imxk05bnvP5AtP6HE5Jb275SGVPhksyvdxGNOpIkx5Eo39p2RXc8/Z8ALVvvda6N1wqCoN34Jl
9zyE8qq6RwkEFdEXtwSO/cnq5AdJ2P6GfNXQMkdknwXvMCzG3kROEc4J7l4AAQ5DrZ/LryRpKxoH
IdFb05rYLrfk2RRV9v6PSw/EMglratJYvlOzexsNwzi2fM/XxuAf9Z7ljRySbEV1Q7Mwh+quUUs6
aXW8UVL8aXg1Olz+EVmQOxUp2o3tyl1DWpHpoDD3+EHLLHG5P+O1HwWsvCRPJqLJBkAxzZi4Bvn5
TouI6A3WfT7S3tF+l1XfCMDcuJVcmZO1mMY3u4SUxi9QWtw8ySDq1rFXwtZpEx6rWuveugivVO2k
R3LeyVT7B6tC1jP9UF/LSrLocyqGPaIT60JY+rLu9XAzBq2H3Y3qmUJWJ6Dc+dqqh3Q7+TDcJRkT
yEnyplnesRtbUhEZDyWi5hPXKIcSj0R7DSxvtgQr9sgo0IsoZZsKDcf7lXDpW446BxgvFlfqEqUJ
PwIXig8La9ErDYk0VEzveOnLF11nE+m1w9arc+9a63xsNXp8tvbY2c9+NlwHSOVLrffQpxzgh45t
rrjD57fU+9IK1797VlhA++6H4+8f5hP9Nl2KjRHsBAVP82WQaUPea7GZeL4ShwgL3PnWU91xAatD
1o+RiM5VXPtPaS/ag8EykmfycNYmnO+RJK2TQX7HgU2Xo2DfhWNMK67DugYV9N10TI1VEjsnOHif
I0S5JVmSg1Faxq1HpZJZc62VHz4Hikdz4y1xKViHLgXz1tbU1DhTok5V17oXrNxUM8Wed22QGUm+
y43bFOruzWjGLNTmOqlwH7Kj28AGZN09F4drGSunJgU+7WW2/EVfDnwnX9U8RKZPJP8QGWvcza0l
ngK/l9lcaDKXv1M7zt1p2yp2gaVyqrsAre4So8xCdvjHUoOQy2yRREty8HxO1c4c8HWZVmYQ9UZP
bGVvk0lx7JNq9WzXt+5V5I1CgPEmGAbu16DIYZiBezTWjhzqi+pbit7E+Ct3s3ELrqnDTEH7lJsz
6ETuOXOM5zJ04n1JG886QVOqKzaQFmpXO+nGI9We8CZ7K9njVpxYquElhzxH1wgtqv34oSLXXJo5
OOrC4yKs9zmOoMiiQ3HK7lPHLSd2q6eGTb3NsbGNKq7Zyo4x5uvq5mg1uPMRp42V3BsYSY3AX1o2
Zbovez7xQVLnK7crMBiFbPFKz+o2aesREa2Es8mCYBt47UNWlnQcxtYtrrhjMBV9OlXDssMPqSpS
2ZsJ21dBTD9iltfIgMFoHdM/cyOpz25XTutG5kSDg7Q5ViGlGdm8rpsSoqThsxXm7qYI9JtORTUG
5OwZDxYeQty42FLLnZZUwZOXtVs1QmYI8uwH3tiIT7PZpTm9vzqDyiIZ5jVFGsdYgjvIWQUhTxtP
EytTmtk7tYrI1C6JNLe85OY6GLNpFdO6chrePUMbOAo0mJotPP5Gkw+FDV2f97i+EFW38EORbdKi
f7Z4YR+y0Uj2VFi+ywDGoy4adnBxsqIJ9VdQeDMlQlHdyN2DewULEozFkFosbdWmGt/yifiSA40x
8u1npVnknVW0Z39HkVTGkDBZfXtirF+ZXVe+Bz3f0pxr1lTl4Y47RSxoWS6ECR+xVouWxNe5B3a1
aEgrbEgAkK6TJVARVx2wd3xgiMoZzeKaPY34iHO9ODcdH15GpB3DpbcM/SD59Diok5wuxKy2qajH
ZLoaC9NfjiRtXrIIxgVxDv19MOjsAOS5MBSTGt0qzY7I26+gvZZmO1FJlP9ZZjFvQcTdLWZYLPSO
f03aHGE/wXrntQUwI8dbk5nd6Eonh0Dfr5bqYt/EWIgLFi9XD4kvKTRv16aorF2abz13uAkWQgua
gZ55GLOqhGUWdy1QiaLRltmAht4NrQ77tR93Jr0HJMGxFohpF/Y9SdysY/M3+XIVECLeGNMIWzka
dvRSpEsZOi9OW590g0ewXmc3apDY2vSduRAdn1Pqp6+idiA9E0/JR0wmuMXfhsaoVl0y86OLxF8O
z7adl9sM4tCinFVcEkYHrufmydW8iXwDn/Mw1pxdIIOlM9PfGXEPpia9XdGI6USqFw5rwGfUd7Xx
2MdyOg6qCDGoFadJONoGBfklc8NbFsKCF92fbROZr4Xj4peCmS2MYVYR4JQrK6X40R+7Desp/mQ3
vYgY85erW8NB4G4nDP1ugnJ9c7S5e1gX4dnE/LrQYI4tiyQhtFGATBFc0h4tVkHcsodkkZWR3IUE
wTdFDpdKjK1cglWdltyAG1Cf50DScZ8MTz4ukV0JwoezC3GSZhWfZDwrRY/7FI7Hrdnc6z7prj7U
MhSN/mpajXHJxvSaVCZ0w97PnxgpN3kFoMppE3fh2BE23FzVe1vm52SKc3oY8o8iGZ7p5UDpKrr+
BLN3osPE4nHlkkRriFxSbLrg2VNABpwlZXD1XAqoaldeGKxHS91HSUVMNKLXsiag84DWb5slotno
5yCrP5rOegkHO1+1bE97dQJZbRvyM4mpJ6O6tlzocNAODpmMpzSea6XwiMPOLTfQe7uLbYj2Ijpj
Q40caLVdkKEoG3qHqmPgqyVw1V+DrKHWoTCItD/CVHePDBYwsXhW4onGlWZ601MSOd6twtBo2Sk+
/lA+VPM1kFTpG/Yrl6OZOSwf8WLHfRGebAvLlgpzucoryaHmqnrjp1CI4+j1999LRFZIbbGO0TlU
CgSvgKE/mTvs0GIbxFz7QKjgo9UIqQOMc4IVFIJ46YdNeOhDyaTjDM9D459q3byZDc63VJIXKdUv
McfVJWF+fP36N62kLg97ATp3qJp9YLfHQhrGFtyvseupkTE73944dnuFcZOcf38hoh6shtZVd/NY
VkbNkyKASFdT8GwUQfNYjqa2Iq9Dz3BMlgZ4WrT3a6gNU2efAULxDjAs7ZJ6xZfeyfGou/k98buM
rE1+cO253wddk14q/pQ0LvHADsWiazzznPtZijcrPpFXMR4Eb6TzaPl3HSwySYJDzj/eRZnLg9I7
aPVgPnZMeWbm8/d2PbxU2OMphqYTJTMmNuq01bPQI7rSd2wwsREugwGydG87apX2hVg5oJc2kwe7
2aD0whDCW6lUbqXon8Vka2wpWQo5bI3PhN43KmTSr+RdG2LaabCIP0f+iZVeuS79vOJM9coz8voa
8ru5BFNQEkng40rCcd63Z1zi7HqlCtyPjuEdqxRTrlPhYpoa2mrw/xEmgPTU+PQamB3nAb7JoLkM
0PHeyhRQolGk12gYS9BMvnrhJxy7gK2RFb9qphuqUPMRHbqNdpAQ2VDNK5AuJfxpZKX9qFzWSKpK
jHUZjxHIwojxvg5M1gDYHqpU25g4t3ZmUzGYVMnaNqLxJIOM1trRu+aJNRxzl6DRkMyXB3ASGw7E
E+OOwRQctTvLrn9kpRDvZhtcNM6yMKnqXdfsGGdIjJTjDjCseQqrayCkvbWYcFcReAQTnNtxDrgJ
PU6PXfdqD1ly8qT/qVV1eCYcR0pVQN8BkI6tUaeoCw0+QvQa8XjncjvxFn6ssPXhf4mMnbKcFVVA
xcPvL+OIxga5rdiX8JQ2CJvMI4kHWDJzK6J7rUXlXAP2vUDTZ/FP0+t1KjH3UgyZwr2GtxEAgzsm
2fSk6RXLhaCcVrQGkEvK/Uc4QxZ7JJxpvyvGSNt99cifi14b1GMy5HyBOEESsn/S3a/JyofHGUKf
Opl9kJLhxhUZYUWp7I3f1N7WaIJwS1Bn68d58lJaGp0FbNT0FGyiRnw1DShqS8spOlWiMNdd1jyN
pWYcfYkrNw2C6c3qYBU4acWzpu5vtsmnGPcr/r+148fhtykUN02okByk4CPTAZM3ZndxKXmCLkDY
fATJFNyzAIN50mzZitp7Nmdvbc1bvIx9+yVIa2fdMVcMPKaIikbyHnN45oVxmZQ2HS2y9P5ARxB5
Quui2z++7ch75CevjoWQF3VYfwAsWNnFiORnDrUjoVMCfsIMjRFQptJkBa2geCLhJngvVms/9+Sj
VsnTaAfNEVTD0nInHkZ+3i1HKs5YVCT6YipQqzh4u5WeJ+5uSosj+RV77UwwTNVkuOsgocG6Keaj
FpcQaTJGzaBp5T00gdA1n77VOJwiBoE/K1kR/JPfZlv88sSLws260Ur5CdFwWhW24JHKc6ynMCwx
pDqEfAJ3oEfB2/o/qnCf2TSUWywgMfYPXz/Gk30NqxYEReY/FElJok8Xb82oFzs3pb1B07VuoQGf
PLYCA1dSPQhzlYe+hWrpNmuHbP0mrq1oqTu4x9mGJXt3GkkJegbrmrwFdhPi1Kj7j0rQd1xnGlmn
/INGj+aELgloNShPBSE4Rc54Nfb+PdGA7itgu4T7Hq1gWGOZp5vF5BVnO87nMeIVGMMt+UfB4C7p
PrQrDx9Khvc/GPHe2Cw6VANnpSgtgg5d5OwJZNxTG5YFKYmcluNprgJKh4r4dR23KzO1u40eVo+2
1M11wnzFPzd90zONDXFQPkVowXvQcVxpw2qNPXA8w32ZUyu49uy49HYmxsZRUOGUV+riwVMm1cf1
gwTurp9epLGT84TfeNFDoLFqNEc72VqV5y9l5xwj0K6MKSEZb1jFC/aUAOkj51XF2lfA9fvYuGvP
Mg9doyMzyA7lr21BXLC9ycIgOoTKxbkD224VJma5H2FaADBH2VR8hjxd67e+QyVh1GQWx3gLAKMe
bmUiUNHt+kKgtzjxFwISB3A0oCthYC3aoZNDm+3LlzDxV2NtXkFmdqwB5+JNlm+gGCxrMY00hNfc
c6WQ716tQfxLongbg3D1Q5rBJ0p6CpsUBYL/8/8X1tj/Gyr9vxGRzNAN/Kw+TP3//X/+6Wv4x/Cn
XH00H//wUzRxM14+8p9//l9kF2Rbf/wtkuyvv+xfqWS++YdlmcIwoLn6nm39FUvmG38Yjg6FXHj8
d7jnAMP+giUz7T+wLwqHOgEP+4Rl8p/+DUtm/oHUr9vQ0LEdeLru/VewZIAp/p5K5unCErbFbygE
ApmvG3/P4A/T1qh122h39Fjezar/1WXVJkms91gPCb5L/WnUEZ8KcW5A+ZHkhavVzbV3yaCt+kgy
D0UHLDEufXrQBH4lY4Y7Sdnn3jDQzJqeWdTu2pXMdUB9+pEb7By5wRKOAb+xjO+Q939RPaaR9YQb
rKXAC/pf3n+EN98Exe6Jrj6WapP49U+KTreoacwWfrnW1DTHrR4yc9i6ztwCkhIgoyxX6RyV5qCv
ldfgQCoYWYKP3CvepKPtFbPPenLGx8R91nNKO/TRfWFEOPqq3FhacVOiNzD0yXs35sEi1OWmNN/1
0Pqsh2A9pdo3nR4XK6uZm6ClQ791X/2+YUh0h2QVYWZvnW9HdAOKCFjBaeL5YlEXW+p04EAwA6Te
vceKaXQqT0z19RFnx7jtcFZNpKdEeA2Nd8AOkHIytwVHzBGRDNEaY+ylyRpxsD16OYV3jLS2xGjF
v86tzH3vsjmKxRDv4ipd4ZndtiQx2eJgTLchc6yyzr4lOluNwkei44onH2sDV2Lf7jzZb/LOoQmk
M8odOMXa74+BKM8Z5bwkFybqaF3FN7Uj5lAGXBAHgGmGjoBTMHBWHs6LTMMcVtX2UjJj7PsyjpfC
DecmXiCNOrs9iPykbtgpmePQrs0U6xnIBmD4wiIGbmP6ikMsAN3KF0W/jYGIsuTMWUso+LiiP8so
uUzOM04U/STK2GDNEvfs3ZA5RsksyPhDUIfEAJoe8lMQ25intH0sNGtJcE5fNtge2yrGuV/H2TKW
7k8xZXs5AphtWK1hsEJCZvVdr1yJqhIWTOcqk9k+S8bPThr2NhmbDZCsK6nuQ9DnR3gPeFVU9qAa
nFtSRjppIewPoxFCA0gxVCD/bUlrws+pzVvWEDzzWefQ9Lg0y/bVb5NLrq1Nf+5G9uJ2WwDPQEaI
SGBUL2ajvTPlUWJiKA+THRhnDNV8d2mr6TGjN2bEiorCl2lwD0YBkKnyZuNzg74f8AB2+30JBYrp
pOm3oXSp2p5gvwUuhecFGHuhfXkyQiwIsWNnEUW8hh5hYwaLwIoZS6YwkkUaYf2gjCfiN0fewFqd
bYHkPcdU8fSOd/TU9J1OgAe9ArSorle3zjF7MoMRMjTAYr6h0avb5HcbtRhZnp9IxxhogncVfnvM
lX6igqRdU+EHESrljTbClUm77E8nadHCsKPSMbB1S//dMAAy97m5rPL4bNMdbyORkUvtTuiU3RzC
bE9Umvdbpaj6SqPgs8v1Q+kKtUxqDLdkqCkRHeOSwY1NehntSMQ9xUI82Zg6qbFt9i6iA0FSoEWd
zZrJQLoNEABRZQlN08NjikxsjemH0ehDugZUk6rmdGDo7JvIWza9Dy3J204pU5sI8N9HkFe4XoXJ
Ng/kjzsGDvi76YnrLkATN9lmSTMsCGxc6G2m8HKqeebDc9n1RXNoe1kdBmrsJofiBFiFQdc+6T1X
lhgbPRU40QuNjF1Zb+tXFmst90oO0piIHkm+UdNd7KAjzk3mMKecxxF3tkvxrUp+cY5/GqEP2iDQ
hg1O8x+tuTvCu3Wj/zQNybWwQA3FpPAtn7hLkNA3aJOS1odwFZSApWrH1fZZ8AnilG1iKAVWPM9g
WchUmoloiwl1OuBsJe2lgXsVPZTF2k78Z3zAFcxJkX8xpJKT5SaZ4mgBIlTcAO/VS/jkzYYRM+JK
khRLFHO10jUuxab2ULuSnF1n8wBKaXb1sYXZRfzYaGBb9aJHK499cma2wjIa9vs6s9DDySPRYjMX
PAIArBKH1InHOzXUgVqziYonNWDDjnjQ+4pFxaUKZHymisLYQUw6A+7hCshbZ1039lKQVYXoHwSg
Yt94bMNJ9lOcDg20YFNiD9cc9TIYwfPv2cw0ipiMNpPt2IhHKov6g2q8fTGML40tnrMa+knvDzSy
ZU8Db4mLaYmnlPvwstT6owMlbhlo4VtpZs1WFF52qkdjDYXg10QdxlEGbbBsu5YJlBLg1KxO6Nfh
AXDITrPt6lHUVbSOFC3Av3cocZTupKcwJlWAQYFEHdqg/vGI8s9viks/YNXBA58veYFIBThrrpou
ZylJpbQfCesNrr8Cee0QEqjWWhU/UZT11ihxoFpj5CoNu8CuuNQNmw4dnfAKEAhdK2yKC8p3PZ7I
7BL4tpyYhxKzPAXcycZ3m5FHAfgKnwp2bTc502s06fuL1CVFg2DktxQ9Yu0ukwfCbTzVce/jGfvs
c+O71QgUaq5FlxcMnflA1LlA6gqgYGpwT0pYpJWBp91hchNZJJXRUult4MNYTaDmgs7z7rFu92uN
/u51gni2zzPWhEbNo0NeABCCzdi2jtWda2Vfx3aOsZWdWFmGfYcu5fKAJ0aR2NnRiR2iFbobLCHi
rOoITomb838yUpaSQEpoyW6u9tSpJSo0+2CJMuc4+WHOdoUMEavJxF8ZO59WXaob/IJ74IEBbIsW
99skWRS6+XXgRTlkw8nGLrZNYwWrBMgje/MoX5sy+pYFKNTCoAMGa9ta6OzQDXNF/aCzkGq4YmHQ
tk2MkK5xFT1aHZ5xABObEnMSq5X+xpLY2BAr1ljnhsOWDfI6Cto/2zx57XSbtKkHh054bE60mXzo
q4ummeqYkvmh3asiJJcyELqUuesZAhzzBEzZuIy2TcN1fTI4Vj1uT5qbpRvJjNLiUWqd6YGJdW6O
MQgdteZPw+2MOSQhzgMTP/JBbnjkVkbNIhlAwQOEEtIEZvGLKa2+VCE5UeKICworg5VnMd74hUt1
XhndLRyEywkY4tIYPZ9wW7JnT8BqTIPTRxEh1l1FTR1z2Unz36qgMCErJOPK0XmbVBU7MnjQT7wH
Nh1782XfF1cFam0vZEFlQvDZxoa5ztXoLs1zbIfRplLWq1/QDkR8czkN/C0mVIVhTrhWdrBtpiLc
arBoYe6nC32qHk2PooOwQnKsB0BgKWUgJIK9idnNoNABNqa/wnOKw9K5tbTPQw8DtJA5vGcZP7EN
N7eZszuwxp8s0HawETcxJv4tYJ6PxMZ2qZLuGTU2hgwSc47J9rkw4xMotYHVUYmOj3eIHev0MpD7
VcgGyPhwUHRm1b4wgR3g85/Ku9WneG/fOpeJo1DJq59Y4+632NkBMFraHdlzEJNbrEcUbDv+noAA
qV9861s+0yZ1AjSfA0Djky9xh2pvWs5alPWhTmOorq2sAu5k7PxMCbE9Cy1tRQPLd16LLyfGFuDW
NFKoHgICCubTYNE4bFmvaUe3pwq6cG3W93BVzWRjtpo2lvPgRYd/wTEAqMwpDmbmWGuL8p/alj/g
hRsWRZ3gecUCaTdBfvMKHmYeT01yjwtTOa/O4GAfIwBmJQkEJN/C16V8+xjxERtSlbEHD72NVVZr
Q1LcmnQIJAwAdmrVJxT5KrMoQ5EqOEEgPMxhDEzOcIfN4prVu8ZuyD8SlifLcc77loVB0f04IB0w
fd49KOKdBVneGRW71Epo/iLonJjq0emoRzbZKVZJvhsjQeb+z+BWYoH7TFs4WnJLRDERBUAXY0qs
sl3Tz0QUHzOcyBaSkrg1no1+3WoSAg+WEgTlWxlHOUqXr69kAFjAd/pszx/6NlYUalS4AGOz2Ve+
/A5wReu48xdh7+DZI6TlokBb1bQErfbqha3GyWOdkWc3BOczyIMNw8sYY98IDnk0fCdchqbgAuiS
7no6LJaSPTAb3Ycx2uqm/9zKgwPOsY6h+Vod7kgP/ZZnkHcoU/0tzZFt3E7B7su1Yuto7d2Q8bzM
0racwo8AI6jddKM1r/vPaK4NdDoMkzJaDUF4NXz2gPih1ooMCHHw4ie0zMfBUxdjAHEw8jhAsPdM
OtGTM5RGTtEJY5VTwf5oca5zOlc3Jy1xIls4OuhIVYl78Y3iOSmzL0yDTDr0Ptc0Ybk+0MSieEtM
PJMSIQ8Axw6lej0JsFVtfizBFLLW3bGF+DbAqCxKjdbrxiiWXet9/49481t/eRol+svHdz6Xi8LX
j7+av1VhUFwE/Pf/i3Lzwbb+Hy4f3+1/8sv+Vbnx9D8s2O+uZ/oODYr2DHT/S4+d+MM0eEtyOaWV
zv+t6fxFuTGsP2xf54jULV+4pueY/67ceH8AUTD5VVAKXFrwdPFfUW6M/1ie6PrIQj5f0JB0Uzf/
g3BTV5bXikEQNwzltaQXiXftji3VNWWdZTva2jZZ7OfNxSXpKCPNWQQWKYxKf84dAet7ALgpt3/z
Gv4nBZimYfLv+7sKTBQpF+EKmr9nQdYXcyfl33ROEqumdBkc4VqZ3OEHZ85a0h6LbGN8CVpLqM5y
H1VpPFaUWHQxB8XoUUJLoBK7nUa22iuC78pJPJ4UxBCC9FBNxnil3LbY2j7JtyhtD/aY5Hsv/zYS
HdqW3bgnJXEA96SQ9kVcXE3aYTc4Bp66Lnhjic+f5GA31XqNYccyxzUxqE/Lwn6Lr9VeqxlMn+y5
PEF5jKCyOh0kMAOGV6qCC6hRZgFLXEsba4JIjHfyUf7Ozvp8TYhwXDUrBG6eeuzDFnM73lkVzVtN
B8DWqeDtpul40yUOrqYH1ZKjXW3HqlPw7Edq9mLVLRHdy6XPYHZz8SOck0p78NVhNpXSH7zwOz9e
pv/C3ZksR66k2fldtEfJATgmM0mLmOcIMjklNzDmhHlyx/z0+nCrpK7qlqlNW21ozHuZTDICcPzD
Od/Bt79q4/FHDct3Q+BFTnI7LKMCJ7gsuhZATzjdMvWWibhilxF5Lzrg4WaXQ31uDX55V2HJp/1e
JyGrE1uox2CmQB4dHg/ApKCVnYbmT0Wc7MBm7uiVJ78Sn/UUnJ006wDIIPdTDlDKFrJl6OUYy0JF
565GUs4Rj9FXAC4tD9qz3vp8tvc+FLLNIF8iTUKWQHU5xf18aoqNEcoLY88CeKRnbBvzCzyvuUfr
eIJwSUzp8AM1vLdK7OxTWIX7qNvyari/zaQI9tKXn6FLTAoSTrYPsR+e3Ow56H5JbV104v8YLSRh
qmuX8Jzu2maY0LoOpgKZf+DbMGOlFZ6izskepplhzQqSFUby8aLlaa4Q2tMSYI7HcmnybYgtgkfH
CGmsI4MyDxpt3qpfNOrTq+8NwRb4cplkrxVRCZq3+LPywnEjchRuY47K16Ob/hY11XdJoO2XPXbJ
msLH74KnnDd0lw8i33te/yY8niZzbi0MsCQDK7TkoQGb2KP8AICaMeWz46DZp4vRN40EcoUKKU1l
Gve6DF5xm6T71kTuVTbGsALoRjpVabPyt0cylKzg5OD0p4bqYUwkBlgjTgJQ43ov8cnvW53/MLoH
v0B0ZtcLyYlVSKc7SWDxIvWDgLUf8SvlVthcCXQPyYTmgoKYQHRjdrST/KRKqZ4AxKc7qaeC2GDT
OAMtem7C7NA0gbzGkcVKq86X+unv/4uDlY67TyE/cRAdY7f4nsbNtjTtZfaBQTKI8c7jrE/m8WYs
GPBZxm9qKMOVIEx3NbhuvR0HT519GyVmGQ7JbsShcksGHe5TEf2meE+vXodcZLSbE2IQvbY7JMiQ
cPUq7Yzh5Lnw8f0/QcwMAgdlzpzbu0nRXQPlo0l2W5g+kcdPaKiPIiMfz5vt1zLmdHCTSR3pdLpN
zNh1R0wckxVzO5IE+g0KldqZ/VRRV3VPc9/oJ6kyuHd2+u6bcfkam8WwJxeKkVwRnew5Tw4jkaO3
1lhyB1L3iL9m+vRAj4PdOsZRr7cso+x9XrZnPbEz7keXafUElsPQISvFk1vMwboTOCYCA8tIM+Z/
/Dhjrht+BBjuzx4eUGQf5zL42QwZs6oJYwb75gk92lzujaR/JNn8ni/iQUAUJR0mCe3UszunySSs
nvl9lijh80jeCXGaIfszhIokVfOMh2gj3Ok8KZQNo2cyiZDqaHcuwMnIfvCjbaWK0Upn8J3bpIiw
LEc3dPUmvjVi3KzOUNjS69M4WFSv4lvN0uAYDYx+HIjU/nSvhEPQZlXPaAZwNqEuv0zi2lcVntSC
WzTuTbCIHh9S9oBWvLAZi/q1iZ4ArQOMsh5Qh/hOgmjVDJKLyJ+RYbdb2GaQthyKS8/zQelVGiJG
5VzjbvpwKWjJE4Q8Pi6aEFbjtttlBIZpvB8Ng3HVhmpdQ+zcNW/p0PU7NxnfnBay0aBzxpPLQ0+H
oIqsgGOQ4d7RAw64MhFSrDG46q2rlImHrtoALsLc6KDqbM0nQ76ls3kcl7FsgwxkDUn6h63jnesI
gKJNsPZNmM6LjxiFwRf9O6qOPmHGO+BwnYK7TYzFbmy5QeMZ6GXsex/Sct+AraD/HLft7PRbRnl6
A9z2oXX920W2+d2usdOY2S6MkDMG/oDYokORAa9MrmDV7l265a1DACRVO/QM8gLPhu+6mOMtDVKU
5PewAyvBxRttFeTxU4fUZFV7MtgmeHEv2fIBYyUyOtzfHuUbY2xCwi3texfXYY67EsunLQ/MVtjT
uSl9pv74vJGotkuPWIzXhPXqpeuaaNipSAOqKRImv2HFOAValee8yDj8ObBJOjp57N4wjn9OvR73
oysZk3IPDIGoLw4vxeWe+kZ9RlCjzuhccBf+9WH5oxtWzXnHVhwCTNvNSNsLjtYtCeqYCJRdnhEh
VeeyCqt1Krg3JFR3XmbCAE9+7iX7Osl+UkPoXTKwaNBDSTxMw6MIGQryP1ISbszuunPi+r9aLBEQ
vtgrJNX3Jn0rrPySlEgQimD4CiDjn2OA3mtiFsvztDRLnv0qOjiBiQ+nuYHhMxLseYoi5bMOi1lC
lXI89qPDbp0N2CWNvnAmu8e56slt96N6/1dqRdEzyxRzd+nN4HeYda+9NxI36bgROjU+i1w++7c/
YrOeWUQZYEGW12fK0BbPdmLvhUruPdfoZVw+8PvNG5ZbdQPxdeJ6uYVVjeak73Eau42kewVsBhGF
SLGJCIrOAWMXeP0Fjc/GjWvF0wqCxTi2yVoQvrZtKw83ZWD7jxFyZFaVBxsSxrPs0jeD4ezJYGZk
gLMBkyBJ2GT2m8XaXBIIQYRFhCYAs6S6CMJjovXRa+P4OuSSjZ/TSgZ0sNes8FrjvLyGZALOTped
3UVWnEw4YZikHX0lbgF16zXrPBZOdocXqjXUKupNet3JaR/aSeBONjyoC4J2cq7uqateyI3eFsQL
XIcC0nsrkFCRJw0Kc3wlMa0+DNpEawWnGjJj70eYLQFjGqji5gEenhrAaoLWnIqnoTG398KRtJ8L
ZkSoD5aCLesdnDM64YtdFf0qNEErCGSGVc05snHQMSJkmxfvFzBh7jpHU3G6TlQB7YNdJhrSb0c1
fEv7djrLIGBEnOTVNhmDaT2YZ79vCCfO8J9N3aHnfNo2rXzCRFZceflZLkLm2c4q+PSNOT2acYE6
CXkpVI0Vlq7qTiGK4gQ09jgD2hqLpN0QPdlseNbC9xx7QIlsj7Ber7reGG8aTTpxTRTbZBUyi2eE
dupsY294rNFmL4sA679yfB/7AJMzixIgpBpukuUphFner2iRQxUlK7S5gUTEKZWWTv7JpUd5WWMM
101+hHKwFWiqqn7Ivo2ZOlQpQl+7n/2bk5m/5pjXLOYx/NznnEPJ9OZk4qn3G4tpnX/kIcKzd3Le
WqISNn5r5Jswjat9IvpNXIxiL+rsqHTDo3rIKoYYBAvyn+kQErGqTXyfJZzF22yuQBMAhDYuQMVA
moPtpfs3AQMyClhnisQSq2C58ZlZ1ImDPKnRgeKHrMdtzwrtF5k0B6U+qhJfVzJWxQv6gdMwFMlG
Ynw7cPkfCxlN+zwuF26K78F5JrlhQb8AjdmoasSHW/lwYs1pOpRlcoQPTa8x98mp63jExVwyI1Xa
a49+lMAX6l3o6yjCK2l82rhSINhZ3E1veglswIhjkjTSbAHbFj+7BJZOYZ1sftJv5H05zCvNaJcX
uv40O2vbYNA6uzUyp7n3kaxa4Rd5DkB8o/Cedh2OcxmXxJiZh7FpQky3vknoUtT+EvVNo51BGYv0
vhgLd2W0c/DAWAZn0gDIG7vMHS0HnsZsJiwILWCfzogCCRRoehVahfuAkIPV4DkgFxIcbK2/q0VC
us0UeISpDS2kFk89IRLYRGF0smjeVm2Wkw0W4Tnmk20EPOPJSa1b2VnYcJY/eTSfTxZSv8YIi0fS
/GGn1d845KN4bjepr/F24HtbI6IyqGKYvMaMlAJ2eidn8MMzRsno6EfeEdBbdKsDqa8qOOR9F2w6
sjA2AIuyW971JCFRkWYdX+2UwxtQ/WHlwSDY5z3nfGkkH7TBd+5U4q2T8s8wMxWL0iHmuITuZGAj
KhFICe6peQ6jNa+gflItm9LIkSZ7tI+ehdHD9oJXIwmirekaNccZamYT9i9luOlvRx9zj1CWdxFN
GG54X8lOwxh7ZzD/yzCRCaY5LG9uSa51B3ipFNcMAa9td8VW1VSF2ehttTCs0wwiiKAaDEWkcZ08
w+YGT2xjlXWdcSqH3Dh5lBmn7ESi6dJY++G9dNGYOjGj9lkl+rW2T1YmCDu3nqZ4gvRTeKzfmOVD
LNMrK2vUWVhkZsGgGl4shPK2/GorBVrf87bVnCjCphAn9soEr8OR09U4+mxCSPq5SzeL9fPB4TKg
A7W+8ZR2PwAx+4UYvndUiYcysSeuUjQXCHRGQKXCQvI8I1aDpTVUNTOYlqs9LINTEpvUqQ2ak7w/
DMR6bWUCaqxilBD6mK017xG4I7za9eiy0cNOzAC1HKyNx3hpPaZ0HoRGFGeP5gSjLzC7h6kz+7GE
KxwBnFKNIpe2a4u1tGnuZsd2n0QhWQzK/FIVkMpSM+GJIOsT7kf4o+QrMXqM3Y8pvEZh4H8fLZee
mkSRXb0Qds3ElEdlNuM6yKx5g9StPZiGfyKbs3kwRgE9wiZtS8LQOu2YH3tec9cNw32ar/lk1B3j
e8s79rbWe5OMI6bM9FvpSJuQRLSb0KYwinRJAJ6PA2eb4ic56IlWOCjHJxiF6jCzQD4TIgR6vJcn
Z/LAWzvCPbXDFwRjyKgBQIagqSB6e8WLMDJ1qpXzuynq4Wygd056dXGQCK9G4YA2dXqTh3YjH3aQ
RwfeFUAfo7sHOsKiM83fksSc9q3X/eBJOT+EQfFfgbaoVf6jyA19JBaQ+dDof4UBjrvFdN71mbPD
0jbdRVVi2/NMUFD19zb2xlObFckBLsAi1BDWakSMuJlN/9WSUYUqZqjvDtLne4j8fZMC1AgFJ3oN
dQcyRSI2riyYCDW1e5vGENsTj4nnPCWcobYi5yHMtl8pGC1l39sXH+ITmzC8VpkSZB+TOcqmqz9G
ztR/CoKqWZ2wGWb0sRqygQTsiJWhj8+nz2aeVgIllVvpGPgrXU2WlzhW5uqGV+0ZWF75QvdSn3tJ
aku82EHK/K1KMczTOhXnWxyXzYtbYfmf6oGA7NpjZUXEjmK27ksKgtEMrEdh8jtUQf898ROI1mLY
lxgYeFgZdRo9UmO4YIqzDpl0gf14gqT2ng4TAaP95RTxC3GxmAspawJZDa8YV340uGnwuFS7IXOy
NcEfRDQyW9iNEWLKgJXelrgX8vCc2j2a40ziumn88CZ8OkNtPw2h4a1KYwvbuDnIgOI5VZN/gz3M
iMfv3udmb6HX/lDV3GztpP+J+BzkPT3To+n9ReckyVcyFFtW9AXfyy772YSie6lb/SHht7kURx92
hLNAAp4/Zk3yo27giuS9Hd3CUhA9no39bSScMMvdYOv1jSKJiis5qb86ZY1POsOpPLI+SGi2DkEW
PKm09nlVuXo7lPEFigd/bEhOqclBsoNB3XrOlqeEHZo1i3qDQT86WrrKd2Nil3e2OsUh9z4hXCA4
T9qZUG3zYCUWSzK3yXd4G6CdKCCcVjvyGSjp/ZQf7EaFz4G4Mduerh1SDK9u1alsnG++TOWpMIJg
laDV8ex2eJkt5HO6dlDndunVDUY8oCz/vNkrd9CR2UpO3e9xnKbHXPTXIAmOMTGst3ms14Q8lpdE
TxK3xvxTZO303DlbgVAJNRMhwAloF5cRp6/0b1Pmal3Guj86BeIZ9M/erpNFj1wq/Vm4uqcM6uG/
ecOFTd6wM5KUEC6LgBonnwKcCrZ3ayPSLF393MTxuejoiCy/alABQR0yCwUfPEHtYFq2fiLkTD95
8A2aJJGnxKXnfseEcJhyB0CTV8Gn7ji/TZMNdrnz7foWNhD/Sh5y3NJNdwotBnCqPojGHe7T8qGc
u26XMe6h/dgGDA3Zj+pFLdO+5q38pToSpUf+usz9nD2aMA4IoHiOyz9GwPOeTVh9rMFa47H/pbg5
WbDrkxFuC4sYDySBYQ19kESmfJPb7NvRQzQsIx3lvVSBj9KIIWdfXULxZvhedAbIssV7RkS6H/4w
DWnt5gLJ/db12dynU3kEHhnTlOGLQP7WrgSzx8qI9rWkacW2t64ykycl5hHYCq2N4Qr67pubxulq
tiSlIJQmPaUJU1CKbty8su4RAUgWjHmpt+bUfY7SIr+trL/0eHcMaOFm7vUwH90zzsYUHLrGe2tu
s0AfxnoxmmePwGFyG1U2+7dhM4z+uzGgp6tjBAJV0cIlYWeonVohiTnWVUf9Z6xDV3zNhThbnvya
KrlPmqCilgiuwhY3J0FpziOI34c24JhmobP2xrrZto5xYSX4h7JlQuK5ZxGktqnu95Xt77S1mDHB
vWTNm+O+O8wNcWszy0+kvchXk0UJaX6xCCXQzbPPQ4isBMu4cUFCsVMNQCASjpilecAKRmIGUVQw
94ERQSofktuI9xs3lVwzo8u2lhHx/fT8aEreYXQ4NJTZF06WYZVPwOaUaVWHlmv3WZgId0WIf+FT
ce2s52IeN6AFgVSVzjmPhn2jqvJmGswsfV6l2KneBkSczmg+Cifvj+SJRz4TMTJsjcNWa//CimTd
J3cXQ+Uq0RD5PWCFKdLKIGuAOmzS3DrYoqNLYSS77Tz6gQjg9go0O2ufmIRQ5tpxOG1tYrFVBlas
qgG6GCa+xNy5W0B5rTk+gNwkdUeik++J+kZwhR4h4MnmmB7yDT8EmRQOF5r7ek2KXLTl5L/CHCI7
nmhXtDKsQTSuCOAsSCED640BS4EEAy7+hEDNAWjZ+Uy8Sx0/d6Gvcduk7ibzoaq08yfxv/7WD/aD
/YMtBbzqPWGVv1TZ7cJh+tOk/sFZ5DnpUOTnvz7gdRXED1Rrph4GVAOmynbAXmHZEDuK9Ngi3vRl
Ep+CAc8jdnUG16a8NVX7wRL7F/FKPuWyubbJojwFoj/hWUU3MKhvsIOHyTY/3GncUU/gOy9q724S
CRx0aoY9274TLuU9LZ+kpAx9V9ZrWefDrvZmf0Pw9O9EIVhx7QhYsibFnaZC7kuGlOy5JvCsYYvF
DoS4MY4lzufeA61OPAV9ycY0+wUXGzWvduGcwQXBxnD6+mjP6jOXNAqZOWgCR3FimwVq8AhfDu9G
uQt6zzoFbYoRsFV4SxLg52uUjch/HM5/hsyMAqA3nop8ug5NFJ1rbRsnpnjR+a8/tvW+7Yj2gZN7
dn1SIHtV1wd0wMWWtIhrC9NsjW8qIChtgxVDniZYSXkJj2JUTbat4E28iEcg5wQ2Keq9mvePczTJ
/lhBXB3KjKyd0VbXJhijbWSa43FIyicxCP0tIZdpXb+Vsyl+QWdOJeKJau6G08yCdxPBxjuYMTwH
NfjzpQrnA4RyIm9+D51dXzHCHeIiCJCQF85mMCljVFpOKKY97xYO4yERg7ziyFoZRpDdwLkMiVbo
MehHw3E5q5JgIB85mW4+yTbg5UPyb0nVjDE9vwjCsUAOQDdoIXB7kPPw33NwIs9b2J5RD6DWPQgf
3hc9dXWqO8Q1bA+NS+FwDOWZe/ExYd3tZMbHU8XFK/NLsKzbcuJzy+UG4Ta694wHYwY1q5rbyUjR
etiZDSPdLnnnmV4Zkyk2GG/oZWMWEiBxDrSj1UsrUeaMfYbti7jbl9YdLi52+O+D1X70xCau4yXd
E6/QAsNI4VioTCD4xCIjTPDxEfElu4DCdKPwBeR5ZV/UPO68hIOGL30W3Tg/dNz/QuhiXD+qFrsR
5KGbBXZt3eHKYH3lyRffoqSL4waNOQkn5HO8ZEXxAbZhUYnk1S7DnbdL0NHncU0l7pXF2RpHEHAD
Z0Ip/XuUq3nlGmPNa5eWzV5wsC+4Acb0BZJpnkZdhv3GpoN5CgZhsgmBaTtWLTDn2RweWdx9S1Kn
orUWgnmNuLQGHlXpOPZTannTTuUKAHqYHEJRtPfBdChCavnRo8cyY+KtcnTAr43ZMD4tWboFyz48
hReThvoHhv+AeU9/tUzGyWA3SJQJxgm6DnraWswZD1KytHpFVEIMPGI11/gGZFVY91SmXxB95L3T
bXxTUEFAPIGbDf271Vre1cs2osYPHlXGo8uy7jgEwG9ly3ItQvW7HurJP6IXWKOkffZnNe3MOEdo
4xFMx0h5lxNbc/QaHvzjPPRPWe6DNer1zhnH4DVB5EvgQc4mCfK1dpBQYrm7lqXJwAYx7jZYbhMG
F+O6a9Me+VuMoNVP2Tpp8QJyhBqmIChSxedQ2+R0l0oZuzzteM5i37y3+pMjaNz5tYXrvHfl0ShA
uRZI0AgTL08CDOm1yVvSQCHernxwM+fCIJTKWH5gJq6w9Wz65Tj3vLNo+mHd0m1rzCaziCTvp84A
pfiPXGBlqafWv44xZMFa6frARs44+UL5K4Ld363WtH4z8KR2hGwf1MJj3lXgs506uVG2VX3aWfBL
VzGuRlTXWAtCokrr8Bs3zQTxfhpubjP7lxRH6Ciz/h2eKmk+E6NdnCdMOh09PXIgIRLn8SlcRHiw
M4HgqT1WYbyHI3sku2fdhAUvemeZQu1jg5m3EnR+RkiucaafNQaKly3gtRSoHZi82ciz80hV2CT9
dFGWnMCrKHVQkUfMQuycir5xTnQ/+2r2wlMtSH7XMzaGefpiqc440K6mPZMbmhwxwb6fkhV7ParO
If0mFRDSwuESm2A+UdIiGPXVTsvZ3BI06qC4TMrvbN9HbGt9fw81XFQm8a9A7om88OO92SffKfzr
PURRsCciLbdt2V+9SGTPk7ymTIVn8w4Y5S0kuHPTLdOBGAntIRM4ULEUEWYaOps6U8O5C0eqyDg8
j6y968AC79qP5d2pWGYMHekglKuvdVrti0AQb8q54Qs9ntG9r6OCRULeD+rs5FH00RWYQuvafk2j
0r4RI4AUoPGij1AzYe9cBlsFiFzVElVeS888VzLdRe2cslmrj0E/j2QtUt83A4Ca2WscMgGCHRGP
HFIT0L1iIiJqSHn3Zd6RqjSjBTB1/pCTUu95/q7K+QQQsn+2qPIyyr9TFpLD5pQ8DVTIOMsB7HtI
87zYhsTrHuKZoAkRFfmjthlqBgYRr60ulkzfQ86vj9YjjG52W78xDKufpIC8MNEPngrcmcpYspWZ
Hz1XmI/XVtTKvYwiB5tt8DzwWx0KEYebIoObsSxEVyGZOhfyf9cN86mXULYRKznvzkMbFACUu3fP
SO4zlOpB3GGR/eysunsBQIKoOHlt5jYHUZQwORuwz6OeFVFWXao03/bNbJwRwq5r1jdQxEVy5h70
Itk/+jLbWZgWdsqP1C6hbHMsOGna9oCvzUzoSkndqpYWuoI+bIKxF3m0GTC7rfi5iTgdyelWZwI+
Tv48NmsjkKwj4yZB1JPvR12Yp4Bl3EoXEdRMbwbQbL5bZI0cwpBMwL5DJ1TamEo80H4rijlWpk6F
Rlp86+sOq038UiVRsc1cHikhqpKDZPK0clG8Xvn9gRgQBLkC0xBerfeoj+OLT5hJFVMvdmPr7LRd
0bhiwls3Ggh7U9jPU52StWUH7briwgFB5H5Hfm0A0cDTXngoNrWLNaKvpQF0mchgKrxneGKmJqjS
dPzoDpNgnQ1VuzBCdmUm1HFAowRWL7/hJLaOo0nq6hRKHCkxI0Z2SAQrJZ8dhNRjkjZQckjWhq7h
gW9hm3t1t7bT+ijqNWHp+LJuSs3T9j8RlS2SMczGUVUef/33/+JhdcTwaLLasRHimVIi7PtnSVlp
dW2XJ7LdWmH+aVNg5LaB7qAqL8Fo39B7fWvMmsTX8khqM1eJfMJG9FXn+MmQRotLTxchgv7Z7Niw
UBThE4t/+PhsJESsRfEBfZJ+uSz+0Nqh7FDN6v/+GyAU/A+/gCuELwNKDynE4sH8J00cqc8WPDmj
3XJnPgy2hGHotqckU7R/0xshHk+jo7P/RItnmsH/4Z8NrEWHhylcOIuV9Z//2UnPvYWVEGewDt9k
iWbGHNG5WpVNDGzg6j3k0e8G4bWXPGYAmFmMHirfil4NZGoFowcX70NiPbq2LT+Afr4wbifUB/LD
aCAE6A3ky3hEwZo8vJJAmiId2m1/HqzeZf2PcqejK0FPF6H/QHtDk2+yKyGVAaJJuigZ0p7waNaF
ucazNCQEcvQ+Cr+AOnHNhPUnFL5o1ST+NWxQNaUYo6LwhNYBNRjP9rja2nb/0OgsKvMLRcxpFDgi
Yrv8VjjOzSvVR2z7pNCSekxsOc6FriBr2PRerDT5o4folxydW6qyaqWsLzetHolyHlnYP+EmfbV6
67c0XMIj3RcdzW9OYawmvBxpw7/RBMbLPIVnpP7ouTXljk5JaLH3hOEd4jF81GT+FmP6Gj0N5YDQ
Tn2Li/Lh5qi8huxzYp8UpO6OteaT1xn2sQezXGe53M+iaTb1SH6Ln7kWwcgEOMeyxCE+AnQgkHf6
SMCgx2x81qBYyr2NnGqLlGaZKZDw6qeGsTWQJJzLbIvfzv/7lfxf/+5vfvz9rtN/+Z1/siJVScR5
869//B8vLBar4r8tf+d/f82/+5L//8zgronxHzXwP934/9EN/jv/KqOv8l/94P/2N/8hKzb/ZqNr
sgPp8v0sYSPc/Yes2PubZTu+QNP7lx98sYr/L1lx8LfAlFbAOcgEErM29/o/DOGm8zffdoIgkL6P
0g3b+P+LrBh18787NVx6E9O1fPYWgW/zb/7rqZGAbtV2CijYZ5/04SNv23dpo1k9kEZwaFPtPPrY
tQ9dTTwetjbiqMWkBax/QLR3ys+AUiM1rJ2Epn8BJd6+kIxF7JGccEiDW/dMQKPB3O60cPBwpnTI
RKaGTYT/pFJk5HbgjEgG78gBJmLYP6J0wCfJRip0txLVAhFiEjBmOBX2T9GG6QAHR3V6FWZZ9COp
M82cwmWIxEMZFeY6xL8RspPUCtLLVIhnCEIjm4keO98G/qKoTxPr1F+jzyiF1nDES0PIb/VKQKCR
rdy80d/ShXScNG58g+Y2ddyOtXgvmzyh5s7gcjlemAmGLLTCg5v1oM2B+IaDLF+AVRRvImmJuAlK
qo+Vz1sM96wIwmIFb8Yct2GrgQn6U2rRhrOn/cX61L7YBqYpdoRtwKQPDcl7S6lM3lZCOpLFp8uS
14+wKXXmHBKciu6XfJqas2IoCDOSGYoposba4FDTxGFF0E12xMEXPnfB0DzRYI+EI6FlWUBz5aWY
pf8Uocb4Ewd288uMZvc6emwtMbDPiHEILdl1XUnhI1zCh2ZF5A9t11utSZ6GhZrsJLj5A4/B8kQa
Zr7kkqg77EbjLrKUKi7IBDntaXRwO+axUhLtZRm62RFxKz6beZ5PsYzCR4XM4DoRD7Hj/WCN1xfY
JQZSSg/KVPMRglSwBvU4bJLGBzQ+dOPRClT9WlP075DdV7CcIox3bh1QjwfoNxa19ZupJkYetJOD
vx5DE3XIXAfs8boaX1VDf78OiFJnymWM5fswB8mdoWzNjt9SDaykCV4rQc4nK9bBmykC/SWZeGXs
ck0yDc3CRZfrtgStQ6eDyG00xqryYPFb6PQOZtv2jyglNWNV2KVaI+tPjkVgk+GLCES+lakvb07h
g5GceMpSKBRnx4i5wr0h+SP6vN7h0q7AH3ol25y8IES260gq8UomoinMPrTA+CKvnigL6uaBJQuc
sSes1S7tkV1nILSV81WPDdlOE9j955EIqXptIpXbC9m372il0lvnmibpAKVzE6gJ3q0mr4+TzE1y
xnPHOOhR1lvdt7G7Dmunf6GSsl67whsOaPenHzoq3ffcb9rswJC1/ZGLEe3cHLfQc5MQjunKsemP
y8mKv2wZoOPhFZpcfJ6ed1cl8bJJH4NVsNPCXuReabPH7I4gn8kJDSXBxHWXlfc4S+2XvrCiU6gc
6xv3TH+YAAtTlXa2c62aRLLERweccB2gKWdHqTPenAgTQGOwhKR9a4FT1OknuYgApGLhDdUmwF59
lX3TLDgzQlNXOWnx+cojvAVFIFyZDofxORticTb9jJGi7zgmmcqGab6g7QRgB5CGsFEnNd7IqCue
fOb4zzOvNQdji0p/a4hp/GOnuLBWqdOxjHWwMxD9NRRwsLMR/kJr1FhKfW7cIx0G5uRiaBhWwydP
V+MgliQpm7MmDlo0Mr5ZPPUzJAkODrh4gonIqSml92cM23oTJBR5CBebest+ANW9avtzEILa3Ro4
nph2NSZEYyRcGWnlOQiryumGrZ4C/5ijdmYprz3UASVmhjkquANV3IBj1ArrrJmXl2YKXSQhbgSL
vXKBbbS5MX1MQxH96V1RPhuzFpvBhfjKcBeRn2WTjGgOSX/P6xbuhA3E6dyny3reGv3izxLA9Fk1
DvZPSKXpye6cgIbIb9EAK4dJOCLUTcNcn1z02CdBwFVBTOCZTTIH22tixOe5JlkqgDlEI/StZ8Tn
rmTeK9jNHj3BtqTNrAAaD8UfBp5somIumzfZ19bVz6bmR+VJ+xVXgjOgOLUE27g0eOLpbXuHPB7q
70OLd5UhLYlMK5KZ3WSDZjT+jRq0J1dKkOW7KQiVPke0MAhSUAQP64wEINxg0l9oEG5BCI83TgXh
0530QUI54a+KO7Xf1lVvPWuEkC6kB4YCazTYmN0jv4/exymLzm7WjR+xLtNXYcIH5YCnoFajBpNv
kHgqw1kfh9Rif2FE+EEjL2dX3zKPh6jg5NvZiLsvz8+cH9xW3u8k9QlaaPzqnrasWJi4djaRMGRx
MeAj7gZcMwY3ahieUP7g/m6mtP0sYic++3mJwiFvIwWkIMBT0NeqxqpT9kiuJOQ0lU/Dnu+UfOIw
4kbEW7D3hZX+SNoUfXlNku0KBXD6/D+pO5PdyJU0S79KofdMGEnjtOiNz7PLNUsbQlIoOE9mnJ++
Ps9OVFcV0IsGetOLvAnciBuD5DT+dv5zvpNwc6kxz0qcrBYXaFbQ7fcQVtlravcvkT2CxhhSH7rS
HLNYvHeFl2+00b+M4UAnBACPq6x8sZfWJFnFxWRTYZ7S3lL0afnet27+Aj4i/9bUdpxBkKb7YCLv
5HVK34oeZ8aiT0MxEpAZgYA5QDoHZHUVbiYOu10V0jWIw3M6O04DImCqPNRHqzbnc4Yq9eNNSXij
V0ROi6EjotGZbFu1N8nnOk7MfQjb46tI3Q+cgTYHqePXbJ90/jh4OrwVnZW9Ovcdb5nI+GBbJblD
PepD3bchlJjJYWHd9eNyCufwxrjgnwDGZqceqiUTgUp46/b4IUCOqBMjYXGLoW4UyxjUFNA912Wt
D5FVfpQ8ZBvcm/4XGpkciJOWyYdBJuycG7DSFlHXBzuvBD8eybS7tNL0P/ygHTb34pt6n5qoCcuG
XvW9HQHFXcy46Q/UDtP4KyrJXsAghuS0kbVRQdWeRjZ89ro0gvJgj9n0WuhB/kguhc+UXehHg1X7
3nbC+U+VCyRiWvnMUwSdAiZrZasXtxLw4l0a8c4BHayHhrKxFYNB9R6XifMZlHl24EtgbCjMkhsf
0gm6ShK0tI/b6qa5ytwiC+BB0bkdhq0sepeu0NsiEd5aRVF1Av5ssO3mc0DamTb7u9OlOKCbjKtQ
wTnOZFm+m3QOvVuYJVARFa2kcBRwuAXFQXM3W9dEhPnLD7n6MYLZjlcyIc+e9j6I1TDlgATwvynn
IVo7k+vSoWonfO3I9MZJalGIUE9Ls6rUi1A0VXaZ2e/5SpufbKWNXetNLc5vKCx9U+dfqd8rLEqm
9xh3dB7CuhCcMEXhfEdJisfKIT3Q+S7vNjvV3W2qrWSE69eY59QbIIl7lfEZWGay9VrX5ZGcCE0l
QV4H981o+e1CkX9QxG+WLUGghBxIMm6rDJ0c6Xmsj3Nf8Anxy07ua43LDN9c9dRzd3iZM7+7ZdbQ
nC0IxUsURe9sW938alis8tx6CLYYIdNzO/vxusi6ZIexP9rECdt1QzOUgfNv95h92o9GVP3X3JuK
TcY8XsPagOLnVh6vF13M2BnZ+zCKBFsMH3CAChaWpGXqUzn71qcu7PBFFcAhK8GwgGkYPilpZmwO
FHQDUJydkcA6TOlTU7KAQEkogq3nmdlBV7V+nMbKp8Ez9X9EMKFqhZp3MHV73mfg3t3YhvCz1zrO
zXUdTMGlHeb83c/EdEVhpw4qFv6HSzd9tnCy0nyYAsf56yhVvWGEMYgcpXAdwlb80D9hEmTQHBVB
EaivaAqTbW6RgIxo/CF6DCfZN8ORqalRzyKzqq/cq8d1T4hqBbJJPtBxgW1YIJGhbs1+8JI3Y+Es
dI9j1HENa01XB1eKnHfuIxFLEtfa+otDJzhERXsXdkqZ7weMhOSW7eRVJXSmKvL+eMQqWdMvR6wg
d8Ka2h82A6+9WUTPXjoljzG5nZjmbj/fV3E5AGovLP2QeS3w28lJCYhHQD1VarG0b4qmf4yqO16k
csR8zEM32rZ1CLuAyNZ3RD3iMihsoNLQU9eB2fgnK8LiDb1Uv7iCPoi2iI2lUYj+hYWWsYpzN6Jl
Ye7T/cBmEYZrWOzLeeacTXv1TgmLeKKsR946awBqNKf2q1LSwWRmdhe/8sRhLFtSGOHA2jD65WZE
P25Wi4jEyGDhJID4CiJhysoHROc0Wogsdx50RVAQZd/CydAX/VPDIrlaCtT/d/YzvCsBevAw2iD6
3yh6ljNOFbIwKfk+gAA+F8gmNAhUxtR247aNHqbQ9l505t+tvKwBq8KdNqKmXBBmcv4Ab9Q+mSDM
h8CjJqNvoIk0Eze+tNUIPtakiGqG83A2eYphU6TxVXjQ6b3Y6jDFDJn7MZuhQdmsEItOuOElxNK5
KTghCB41jseWrPC7o0NZSL7ilo5X06u94v5J5WPoOZUJVqHLYUUTLGEwkfh+xjmlJZPdrf9phrRh
sWWqPQyzXhPzZnDHp1pn5bdXuOHGpZLo45+ayf9rien/I5KgLV2JJPx/DqO/tO2X+rcH9fXnV8f/
JY/+v/7LfwlH8h9oAxY6suu6AUc3ysx/CEd30ch0qMqxIUSYaDr/Eo5s8Q9pOsg5Eq3JusfO/0M4
sux/+BI1OrDRjkwI49b/jXBk/3fdCGONw2QrXFdYnmX+88f/k8h9z4C4qnN6torutCgk9Z5cozr9
et/rl+MWavq1H347mf1lbX3r8+D5/r9wMg/1AGUj8/Z3PT6ujYdkdM54Cn0cqgGdgd0UXekbvbLF
yV9YA17MbJdkzblsZjajlBk5oYB/HeH4YmWtN//pW/EvxfPfyo6eE7Y5+n/+Dwdx5b9JYiY2Ge6+
vuPxpXVZR/xXSaxjq0Koqu+3/K60q1j6MNTJgNe4pKCYDq3CHq8D1qWN7pwbssvW4Hg4OoJpyPSt
P6ZH3Ckg3HqI2/qzm+hgBoxO+qx5J/9Yn4S7KiMhHxT05GNXgrPKmEhKo3jK6oiRfJoOzAYTXUTs
mPgF5bKX5nTsvJridNYZHrrUbcqj9OhNwHK1EsDNJTtkLpD6QQ3xbxXqizAd8wxq3ViHjl1sM9pe
E1r0QjlVp7jGPmUF9YEU7vgUT9l0xcKLwpSH6zF1gx2XkPaANEausS7bDfGHRVe2nDaz1IvIcyjM
afNdLuL9oAL/1Lve2Sfl9lGJHbzrbTb3FZ0MFn1qsf2BgWpjFI7AgeF1qDO1RvdXyS2enGpDOe98
nkHzI8rb1na8I/jDogWoEtOgravpNYrNh8atqHus4/463AVDTuljXSFJzfRS96L1WAWA6XJl/lgn
9s4hGEu8OhBnwKyCzeeqxSdFw2jkrWpZuFxDUhhSDqjKArqTM/4Ogbq4RgysStnZaipciz4yKCvc
FClSHVtziY0lOUCpXSEAPVPzkOywcpEYpQFlU+nMWnYxslZvZi+t62NCy5sXIlvBgs6ZYiXHoYLk
OEa7yX0TYj8YhGH9qLe2aWeVm74vkTDLNYhlinPKPRFaiiqgYy8mMX9XPIGLQUwbXgw4Juqj18Hg
bZIWVB8mIQHFzB6jpeUU7FrFM56aBbZVYWbD0h5J0gsiZEFKWzigfdjmGAvSVr7gzbY2wEK/oaiF
e0lJE/jA+TAp9zU3NZADkTziJ2KZ2PjqFKocH/pA3V0ErMlSESJYOpSg7RwsqlodIyv85K2hKN8l
lDH6kXN0Rwfg4TB85m1Ic/PcXEmpbhXbCgh9WK7deG+RQej6HDexBspHGS7szoqGTLqv8AyeWFdz
5a+Lm2TATg1qqzI0vCrNXlCoH5K0v6I0wr72PeIF7sbi4qKwQixGT+wyyjQyzMwD3/+FA2J+BVPj
3GFwD2yEGx+BY+k19yHlx/BIf4jYf2WlXi4ap4o2bW9FCycwl9M6aGBNVWytQLJ/uImZLQJNB7TL
Edb2TMxZYtBQCquxt9FNiAicZzrUSxfRBSMeASDjbq0aT5WrLplEMYVOJHhylpGtttoclyq85lN6
qZU64WY6a+sxNu0f24R04Cq9dOf5bMh+TcHClorLXQqsQdO4sZRkvzCDuNEizZKXSVBEhdGcXOJ4
mnV3UXcq+cSNNxrS7zlEGojSno0p+1pnFSA8Ei/T4EnxgkVYPPnzrtxs55ZgM7L0s4s0JWk2bYKm
P6ysEpJWWMg34pAfmfbqlWO4/+Q5gJHUB1mHQCzmR8M4MlaoZRWB8vMxdiOmWaX/xveTw88iouaR
gRscMFlVsu3j6DlJBN8YMBFVTSE7US+M3ie3eU2K9pVF2dpEalo0bUR/T3YQDSKfyFsWBuWuUtnB
qJHvZqXOToyvT+TuucVaIBNKPxn2Ljg4xDjsLUnQ36IRyCnrB88Wu1JfCRvTcGtNzGHS4TQKj3zE
SMkOLiQmgzR02fEyA3cC5ELGb4gcZzWrbcUvP0mLPuHhpCS8D3eNBkQ3p6B8V2OYnjJz3eFbp2DB
/8xo48X1+6mS+NVM1DUMgr/TFPxyk4TJF9t7eEanJAQFySvv3Z2v8Ps+AHb46q0qC4I+VIEtuiRy
FkHanYW4M8JyotF2VyFPGpd04s9YZLQZJjGNk5ZMvoX1PtKjaYzFzh/kgxfB4TRFtEAjiNbdfO+H
s4Or6MsnhugLvQ6UqIYx9V3a+uP3Iwde8oYWSalTj4k5CGkwsaEsLsl9yW2FK+JJaFhTvYdoFqf0
CplGup7L+HeuTImdfEkVgtiZTvI20OdMg0f/VErSsw6Fg93c/hStAKRX2R+iUp9jo7wlorBY97BT
OsXxQo0sAYBgxozJtWXl+v3BHSgCs3Lqu7qZlx9iR4MLHXvIHIQ2TIMCjhvIgS6dH+cqMBepIdfQ
J4ZljH8eDm56zlpgcTQbogKMN6Bv3AJAhYcFEG+F5Z07R9NtHIjvizLn5Y7/R+g7F4QYbvOj795h
dkzutm8K2kB8bxs1MWtqxwmehuoiCF3gBMdwB8qSIlJiu2bvHAy6n8ZBDWuPVwMHDsV5karXlY/Y
EkzXmMQHgN0P/pJE/YJMbnAvwdAx8YUKO/se0XuB+flvk8nSomRS78vuHQsYkDbKtQw3PKR2WH87
WONydYZqA2VVNeSL2/RzdDE4a9decDds18bQ7uNCYztWzk3maHyS2NJC14pHpnPqLcBaffrnP3yU
kyQT6ZZt094lfQ4PnT8H9AqWWQo0JuolvlXTTEkI2pqdPf7OVgPZgTXjSNAIUDL0hgsIK3PF9l/r
kdaw/P4BA7HSw6fxo/LHilJO4aR7KEdZLOIxoE/+nnD1GjRWxbc3cOwtf6WFaWjuJR5eF87Ckk7e
BkKd7uhsaGI012wIXkXIRS4fMQBb+PAz2i8JhtKah4fYcqnjZf/nLIdZXIdiKgnlGW8VV70hbvJH
VpVfwNqYxdyDNEu9mUCzLLWHSzajkYQLGq4qh6BuZ1QnUcqOPmY7P5nAjFfRWJvAJwpjGXfhreoT
j0gTcbjcaTUVFf2TM/nP8dBthhZrlVuRigOi9DceWP+ZPsiQHsw7AnYd2M8K1A6OmrlcseCPCIWH
OHO/8oA37gw6sqDyfsGq5u5DKs4TGJwtWJ9HeDLv1jSlnEEDe9mowHA8rf2hnB+qGmtwAZ11IQfZ
7zKT2vUg6F761ORmLLmD11gXmvG56SGRubZGE2oppYN6V1PfHg2zvRpEf3PtqtuIUQbMfulrMlBh
UBEIoNiqI1xgdczffkb8z626RRaoeKtUu6xrW6yNgupGezqEfR7SrEaN0oB0OyRI2a4BB5zElU+r
64viJZOl00+NrsVjmOWbiMS1dop3vx6e6CfweBoiaNhFjGSaN2Cd+JLTokZ9WWEUJLI/05y5laTB
gbqvbxRvd8Wp3S1Jb0Xryg6sJzxnN1/2MITr7NYbvX2JovnFHAANdRSFERiCPFnnVr3JJ7mhmYDg
ApkFugoubm2fW5bQYT4y0wCF6L1cL2PX2c0hMJACCk+Bg3GVOly7Q/p5/YFbAunGbh6CDVLedxsz
PJWeOHUV4fI0a8+TTmkLKg3rGlg7Xw7x1Sk0fxPdQygm4idjAuZUZoDCGjBHY5O1thNi2UabkALE
YFmENmiCBgog8MPk6TWGXXPMKvNgt/1bwE4BwGDGAERGmno5AMcb6jvGxENsVNEziMN1Vyc7ajr7
R2FFiDgxb5i6UyjmANnZFFGMgiWnP6b1B23hbAwjr7nYxEE2EV/VG10bAjG9L7aNz6OTjtZvreIT
CqG/6uCrXXCY+ffEkIXepMbzWMbjeeYPtit8WOgTuYDF//4BQ3ACDWmwp0RX72kh28wFreiTYzza
7DpIq1Ttwg2a+ZiNZY+VmEBpCmqevNz8kkwQ/rLZeeZAxNqD1RO1I7w17B8fEYnjFQ7QBtMzeGWf
Pdsi0w+NxEeOB5Xxrp5XdHmMH45vHXrT+8SrUOwL0dgnK3i0VR5fxuE09grueD41d6sUD2I7sLyO
HxnRvwi9fVuwN/yYyE4IiwqXMAtwnBMaXWgUeES19xslEyMMXr2xiziWYypDIMcGOV9ESuL2E8lt
LAsAtyxzVXj2J1SxGzBCMkGA0pYSb5ZlcpO++1ETl4CyJBFklaeJkr61V9KT11UXdLdhTWKVAkcz
h6YRvcQf+hwOO3I694aLYRFP1w7kgmG8l4R7d4W0jWU/6eeRdI4My4VIsYvBKjMhR6ulS0y6KTFD
RGUILhl49jCiZ7KAYombvkWevZttr+c8Tn/o8biONpF70vIrWBoZN5niMGQKln8s3wA3UosnPpzI
OMdJGzzo+5K6h/moS5JmjTavA8S6RdSwBmuYwvYt1XFZWa+0qpOndCAlBBsm2CY5TnJbY/ftwcRc
MnrnWiNs1g2+FDSH4jEl0nvuI8GtEU/+BpYLgyvEaLr25r92XUVbusqo+aI7ZmOI7Lvs3po01qf0
rtSaDfB4/FR1U2wDjxAVrwkMp9Rs8N3K71bZRTF1/Jy+u/I5HVSXrIlGMUfxcmhKWvRUI8YTb6we
uZa+1jIfHeYUQBgRofInNEx3Y6edvbK6lGoYz1rrJEwugIFeWCyDSAbnw7f+AX96tMsAPdM9HVaH
wP0whSUHMDokwOwUhx32GHvnVeR7fB9NNoriLwLow51opOOzV8Zw29jv79JqBoi7dos+WDBWXU1w
7CIF0spJT9S7d7fp74CdNS3HYxizXNEQyVZuSwVxZGg6Gnp6XMM/mQO3v/Os3dzNv7NoqW2XX8Kb
Fp3/TRLwB5dGAt+zfbILZgsqdkxa6/xDEiAx0GQecm9ILz47J/YnJ8pPNqkfP+P+SZdYO29OMFx6
PycIFYVqG1kGRg3l3ian3wxowcup5oZUD+o2K1Y0pKvgoU000tAHjjYbZsXFxwu+csOpIjuIA6bZ
4imcNl6cq9VEv8+2CX672orPVQ5U3YZktoS9QpKmznYkA0CKkP/jJG/ZCRbeKiRYBjduWbQV+nef
tT/c7UDZWe204beLFrSeB1sanQoaDFwoe9b4VskGuDOJvrZfyR6DDdnrckP57r2ElubQdugOBv4U
qjOcCAdSWC97PB3H1OU8KUrn7PvEIWkMI9yXfcMp2KeW3BXZ5GC4l+8FiPycCymPn7WvIOEn+Myu
EgL4NKptWGFf6skC9/MuyJN+5avuGlCls4SjuGmG5q0zvEOg75PWJM7d/RBrw/a9ZdNAlqYWS5bY
r2Hwt4HNh30oZ2inL0knMXGYxiXMPT1N4ZQswag0i8F1KKC4NzHweFsoaAjqwJ1lKxZUlx/V1HNF
zM4gFjZdwUsaK+PKJ77MByRc0Vh6lobC9h5xoXPpYS15oqMS6rAxsrHynyPM8KcUwlUUy3CTkAle
ZDahO9N7SsuETUPJ/YeryYmx1iystSdhyBvVQ+TjBsXEv6GqSl1FRJlOEcGTB+bT8kZNNpREqKVH
4866r7hveBJk2My+n9kKx0gNzhzk2SoYEnftGfpsTsl5MmmFMbPmAfucjac491EfePuKJGmPbYWw
Xpp5ePUgv1DZ/dhEtXlrcpdxK6we47HAL1P8jExvp0AZ/sqU8zN9iGqj2sF8bzz3ozYwtVgWO1BI
azhncvbjsMv5gps7wccThH4+r5tM7Es9LqK2oQUYmhxYYbW/f9RJS6c7BVYZGYgNcOCZ6bH0ZvAx
Q/Okve4v03LOc9Wop5AokVs2amX/sxvKPfBK9I7UYL46w6RJ0VSPuiR8EXgMnRUm4tXcBzcejXiN
xjwftantfZNST6T8M6tMPqk1VcDGGC6zOoxgfy5Mu3opCD5BwNbNyrjDycN7ok1mAW+RgraL4S9P
PbzOxg7ZPzeL3Joh6srh6E/e01xC0bJZNDcCgcIrsz94zDTUmOlLdEK80AdX4f7SXASadL6QuEjp
YSYSFStXAmUQX3ncUn0l5I53erNv4BninBHGHtnmIUvC6RrJtzzIYFXVdIhiEwCbUZjTDmcyWEuh
qOuwm0dGlAelg3EH3wtj8DDfyU+6Z0dicdKqbGcH6SUfJ39NpM0m9zhwDpa3SXFD95PkaRiSE8nE
clGSpMc4b2VLQ2UpTqLnIn2IdQGmJVFPVTWeiafm2zSeNw44OjSUHk/+XL70/Jz1nOAB6jv5obGP
/6IjrtUY+Ecz4z2v8RkPEz6rRbLmt2OSwfO1pFHX3pc5E/icjfBVa6LCCIhAJII1BFtnA3FiXvm5
9QozfkOF5rB2MVsg8dENKLR3zejDBh0Bkrs26nlRW7jXDKJhKILPEZL2sipMLIJmRZcaBrUGj/Wg
a1QUEIvbBBBaFBQnmFjHqjPrFWvbZiXQ9sgoRq+TKnBYKf5bP8NygQnIrMNDVU3pMQiac59574Hu
tom0+JuTvIrKaxvVR2V2jyaDYMa1a2SPF+S70bQgNDcPES8WTc2bMQucPNAFpAw4uBsot1HxA6Tu
QEMNjihiQlVDTU9XZcdp0o+qf/A7Hgv+EyaW4pcBCWhtcPd6J6RgeVkhqwqbb4rgY1W1D6zZExpl
ii+qe5+5RytOT6aDSp0T3u0VLp8V0YKa36ChuoM9Yx26W37YW7po38ve2blZ+cHDCfSeNpWEiKdB
dUSpspPLwY556Cq1ly8Zmics85RERDZUntHlnA78cGNx36OteUycYtniBiuCfUZd88IeeSHdVwKj
173wNb5ypfX5BRiZrQlzzGD454llw4hHxSYNVIGIAAsFOoDUNJuA8pXV67NZmebCa49WUeNLCcqV
E7TMeUSNPWH8STvn11WK7FjLGfQhfY7gTA/v2hVbzEwBJ1AHJEDJ78F61S4+mJ6vzwwgbGLNHD/T
uIjf16eru+Uc7gt5BkSQL7aAp0bsEbHfPVrj1mzNTSRbtc4KH6sO3NYCmhs7LpQ4lM+/Wkz0eTje
0q9epdm/N4H/1tfu0bYte+lxI1w2rbhxuj1rqjNaiS0MpA8lWD4DLV79pAI2yPuE23lO/d39rduY
1Z+QGtBVN1iHlpFxncBayRhQOw0LbiCpnl6CqlQ7CfAkF+ISxslr0yD++uy16ISzMPg1IOwEEn+f
j0+ZL3/S2uTGE5zatn7D1ITUWZ08FRw7S/3iQvhDlVO5qpr6RoLwzaO5IW76ByMefpsGdlzi/u29
DPA74slQnurZLzdzIDYOt7ktn0L0k3LN5Ro0bIDjj+qJq5NXqJxjt8uN6lVEDh8+w0gYVnIXeZIl
/d3b4IQUC4r5UeGWPobqbuaMvKWRuQkFolTnUHhp47ZCD7Yd853259+8JWarnT7YmJXnrLiSL6q2
VRvBUFrBUKcLAP6q7nB2lGeIO97RbnoJX1IdacfVbTcclUfZLA5CepVDfB24Ktb03X92BMCxmKV7
DTJvrNsRzMj9mKwh2qVGs4aBb+3DeELUSABmTu1bIkym8lw7KyvN1lB/DjM3yPt15b1rlVxj3EB8
gK60Ju7db2g/6DAw+zTjugCWZGw8UqgMSil7q1qkVXMqivXIvcOEJHiIgZHgGSSpHFFqjRZWL4f0
3nZaMHJYHmixgDHL6CJ5qOtabE2axAlQcWR4OiMVavBUUTyQyxD7IKjUDR7z7jDM874JTdo5aVI5
E0Zcjbo62oYuPspsfqJzJwXbsC2BPaP49O3GkAZlsoHBqEiWe2F/GSZg15hKoWVHZnthegPx+fw9
sPdtmJjrqB5CjOPZr+04x7bgYui8TQ11VvRvKFwB47GrzFepDGS3igcS88tuDFboH+CUwgRCkWpX
UzjUS08Uwcq8s2aQdgDWSXtXg39kL+TS1l46n1XEW4bGsq8BTRjDJK+ake4yaq/plPy2iOkod/ou
x7nfSiM7WLhTloBQuD2Ec7EeDPnr9P4uIjE2QZjBdEWQefIg+tqexRWOItEg+lNpi1d0Ja7xKBmy
RkxvhCtNKrbux2npF9vSQhmJW3BQdzO+DyXwFYjZ374Yj1zr3XNJCtOdJKph5kMJ7PmD1gwARC2h
RPk4bvYRHFi/TVN6zpMvryi2XW23CwPz8T62kqe5tcSWJWtzGJAHncEH1ZNRH2Aa4cnqq2dXhQLb
kZ9tfU3/LWg6BMwwX0FGeoeYFjHp0uEQqumXNwSt2mAn0TT0au7gX6MXJhXDgmkM6It8Opfkf/DN
dUR2ZJFujaj2D7NA+EwMfy2AUK+0p8S2AV+5MOcm2RapvrZZZ2+taJWJvL4MkfqOLNq+Oju+tsOf
1M3812y4IaOKAYkaYW2AITzv3cQ7YQstD649moemkV/UTyOSM3zssEsdaHKpH6RI/8ah+V7mKdDX
ACC2rJmARNcs28zONj9cFhqaLtCPa0HiOYt54U8cU6057lRTHiB1zHuc/PKgPfwkstQX2+27TUMa
P2bOH7079IBj2GPh/MHo7R7ySTfPfe9xl8rvLXkjHWQyVHxtQn3Oy6g/a+75y7kvIMrSHALzsQUt
kuymucyfwgp7vHtvtRlj0CoEGrZ9JoKVF/t/3ZaT1/Jfg6QO9h2D476r1QMXzocMpgW5lLHZMpDX
KCUYFq8Wm54Hz+MG03Ss8nhYcgZWibM2LX6Crk6PBVW1m94IDvSO420v28csHCHlGDbzgrvu2FpS
5/GDN9s9zmFfkdsCrWmGtNDlpuksbLCK9OjRdTdCUJ/m+NWpK2s9FdMf+lDiJVGO4VBztWbgivFK
3dtsmns1Hi+WJYTjXxGzqnAt24VWyCXAYX4J0aWWvmR556iUcaFZV6kJ++NeqiaGGIIcz/ES9jNL
4Ps+rKHkdZmXZX9IFC0yJl4KZsNsvvnlwGjfOss8Qbht0yRba1FO27Jiex6Fcj0PdNpaaEZtS0Ei
zFObGIuBjuJVa6wVACQ9pQhxYz0vpXb4RMmMGlOQ6JB4JE8stFzgcfbZjrqZ1VA1r+uWcTMWF2nH
yY6rGGqmHdxba0SwLornHJxEmkftKQw8RGUMCYuMtWA/MpuWWX8L0qJ9THE1sQuBH1BUYt+pArcG
frIqtsyXOzU6xBrvjZ1DnbZx66uejbYpXgM3C7b39Kfv5QMecvzUWdMui1y9p3N91lgtX+CYLmA8
dU8qSWlUyFu2KphhKWA0XtOSKbwFO7VseVO+uxVRfChZNxMrx9agEuvRtSL/CA/ipXId5vH5LfTK
k+dDJx7rPzmJqlw4t4lCTK8L0S6di8OIsBTSvvH/ZxFjhJvA5+G2AFWt/FVFNlJYfNErKFX3Qt3F
GISPThM8DOHW6OU7NUBbjL5gVILmXUrK7jrb/xMXgH1KdzgoiB6U9Hh7n5N9MRr+c5rp9yT5E3bV
VxL9jWgp2N4zqlJ5F2Oa3odyDcjtDvDDp8E3/81ygsc0kBlnOGHjhEumbd783jwQETgK+JgAOiAj
ZlV9TDDqx3by15/r94AtODecv2qO/9ocMCG73EU5pR9aMxZ7QCzd7d9EINk6/GyRCJ/mPfHXTMe9
GDNQ7dNXANgts+FKw1G9cAF6HkRzUoG1t5L8pNvxafzUYA95c8/4ssE41i5tfDB9qvwDhHYFL4+o
R0zNy/3fBjr5kf7wQP4IYyyOid7fMylPa7qnNpKGlqOB/fYOSFdnrMnxAyxgWC4QPjvrmy3vmS0E
ZdhT+pdIDZNNymwEOAFzNZnqe0bpkgBUQfSatkMesfPE4/OEgfmcW0762XMvXoZh5K5EI7kll566
Yrg2T5DrgOC7Jf8qoZIeBN8VhaINJg8B15+PkKT2AJG/0yxtXqn1eBjmD0ffS6BSiPNdgt+hHjDY
jma56lyZPNXSDNn6wenOLUABjaxz6ElDuYsC81vk+YQ7OksvOupPHtrSyTKBujiefjY5eRYmSaJl
S+pslY5Ut86V4poHv9EyMmOVda1YOw6Tjhv5X5FVG8vIdA+jy+o9oxSLyyAaw0ikws+7eAnbDrN0
ljqHmG7lGTf7tiG83yoEyEzWuxYTwdYMWbxP1Vgf3LgvcGH613mQ0bZzB2ACd2doQ6bAYo0aoYys
lOvPu7xqLsBLa5aOTKE1DV86tMaDaD+xxv6oGD4P+JX0WPUUTxVJuJIIh499Kl+j4ex1HQxJWPdb
0CgsNut4X3iaPxbn94rul3DRQzzn4yrOAHvCtRk1h8aLlwZXiq/GBJNGrYcHsGxLW0KMCjwz6hUs
fGQx0IxoczNtcvZuBScXrajOuYXD+exQSZCDR9u5gDOidEze3fovMi1hv1hgqQFWs4DBzwLofksZ
ovekMKNdBJiYVYpz9VOOkRSmc9lxTwamDO1l/LDCEY/Q5MfHTEi9MaxTcHe6jHMyPyS1eOJdg4Gm
NIwtCZB04dKmth8I+a26Gd4YG/ctblbz0JFS2YSufMBy0R77SVJ1SbVsUyLVByYgj5iL3N6a6wZZ
jRRo1bUc9sosVha2YFZRQXjBp2CeRxhHul0Smps/SDkwR5h+e2GYKPejxV2QuA+qJ6MKjRnTyYp9
tsmT7b36IcvZGCDhUvFkZQ5FJCNMiazr51/4dLe2zw4Z24dTF7Txs/b7mCnTy7Zuwqoo7epV8+9E
nUdzpMgaRX8REdgEtgXlqySVvLQhpJZE4l1if/07zOYtpiMmpqcldUHmZ+49V87ISBJIgSPZWU0s
vvuR/79t12INPOd/vyxiYt0IP3H2XnyZP1L4Mfvw5gOYHmxJo/cyQp1FEp6fjN4LZxLVGNGHTprX
Yd7Ea4qhb0J2c+9xlyG3rahDoolCKQO9lTGMG3pt+mCaQL+x5iq6q1XO8funuXEullPCQee/i1Up
Mdt/OY2ra7YIMIzPaLLE6ygsdoLWUXMIsxG+/OWCtXpUCG3j/kE4yYN0oEBh74vVGF6yj3RoqH7w
mTCyaXzee/hjg4cJz8+eKjdhqLYcI+Q2u6W1jIMTjRHcuvbGjdZdMcTQCyOpOrJgvQ6sGU8Qnt6L
2l4YWCEodL36ubYlfhJMYExXtJRT4Te2mqNWCgBdkpLbxOeYaZ55L7XkbObII/pEESw/zdY+My/2
4P1qrFJbbcDQRiOKMkDeVnITy0s0SCk0t8osvoHc3SY9JfuVcdllyk8OITtemToXTw63oe7OKOHf
zWEqgqKUB54YD/+jGsG94c1qHfs2ev7JpsRkM0LIpt1VYZ1j9VNzjD9I+XfABc5GQa6lNNghciHg
MjJYQ6FXc2G1bicHuy5rXxVobnHvQJrcy9Rl8TCfuAQqPHjyt5RqX4MNJpmFR4idic4Ch7SSwJHZ
d5djObYXOCFLTXyp0QH4YX1JqyRymJg9WDpdh8fKyJhGJSP3QqNxwPUaEDST7Pp6uCfKsuZ2bUkZ
HXmHsIh9TbBOm/pN1iYKRseCjWOTU8TEnSvet4O2tTh5BNspJ8/CnG87IHL+tuTevyYdXvFQY6Re
9myv/f0ycr7w+FECzIgoWmP4bIx03gKspn82WbTHJQIu4LMbzSQJIWmbm18AobfdmG3IYv9Zkokg
QkbqQ1yQ254aayzhYyfvgywurXGemuapHueF0pHRQ0pLWPQaQv38QYPrC6empyc2eII2tmZ8uXr1
ZtVfecX7Kop011p5FFQNjjlrZGk1vOMV1AHOIaHQCZyVhAaYKv4wriNayagGBl8b5dOIG2ozVBZa
SwXbZDaeHB0fUGHjEa//8I+SS9x23Zbd3a1FybgxyjbfJg43SxJzqWXuU62nH0QEZgEgwCZlK1W3
f2qs/yIX9OuEpkPNVhUaCDr3/WS/jh1Jp77Z11udQVAxUzSXllXDi9d3GCXJ91V4DRPxyULuz2Ix
sUlTdgyx637HbsGmTL/Ll4E0BBtYYK8BVWPTzMiChmFZntqUyctQzUB+m+9FMttoZEeNz06uFCxw
tZhKq6lHY2vq/rlLjX/a4r939LvL6in3Y8SVQ589khr5XunMAvsKKcZ88aX+BDNQMJT0l30jtTdz
Tp+BjynL5Cu7I0JeEX+NNW9NP8xHkT1n1fSOvNbc8byFWaQYKeLF6P3BCEEdm/gstoeppVDsF0Fq
oBDvbHlT5sP3fKOhFvuUuAuhi3H9b44BW3rwGrN5i4yNS16UaJmn7g1/NHSjfjj7w0yGBZu42SQ8
WdkXJbuPEb3u7Cx3vB7VRm4BTKGrQxXIMqbZF6566ySPsklGjrF881m+aE6iyEVzvgtmqgBscGwv
JEOxdwY1gqybSNs2zGKIQJaijgHPwWCa7rwZ/PuVIpCxDjeLar6VEVtJTDgoYKLjvMRqR5d66aL8
WuQCa4QoeSOnG5ahKYzXENkWU4/WP2Yiw6eZOttymOMHF5Me2PlnVhl/DOLJ3mUccEHN6zQt1v8F
igcRg83Om9Q2gzG/yaLk2jveH/yxYJT+TQPjH+h1/rBQEqO7rtCBgb88GUP+6bo2k3oKZAWns8ty
1l7LqvG0HrJxeRljGLGm+Wx5VRr2jP/x1Swhr7yx6hhOVuJsLS13NoPKCVKuzX8jap48FvFtIq0h
w+W5MeP+luriIVcFwi5kDXiX90s9cEMmzV1ZE1QAHvrU2STKKnYcSEgN3iiHGOPRvBTAEds/WdNM
ZbFJZgBqPSoOeQDFG2RLiv0fOHCfJDd0X1+TM9zbxdlj8RaYzBywh67O37jAi87Rwn6HWHt0jC5K
DEhs1/gHU9lP13TpvZDyB4fSGT3esOns7MNrveeRaEpYhtl9k4zzOWacluDpztwUmXR5yCzwUOxn
Ho2F7ZszJZd4gJtN0TlT4yNEcuIAiaAFZtCvKDst8jx5sR30kXhQoSq0y9u0AvvSB803nmeTGAUn
4qSaV5W2k19yxph9rP1L/f6/nodkIC5HUchhRzpDFfIm/UpUhAzK7+N50FiU6we8Op+NILWswcVj
M6gd5mwN+ks26DR3qZ0SI69GJLIM6reZ9RqpaT/2KHY60TDK6ghoUiPb56HXL7oZHXW3fJex3fJE
WzUFRYE/jbQCD/DfMPjv4H8X7n0sFM6yrydiqWI+ORvCeSZFqGT2ZifEiFYlybO+FXg1IRzLCH5u
jiB/sl70YFfu5qYjYY2rslwtkx2xv/xuvJ7RJ5KdDrFF6E32vUY27mZW1b0PDKgVD3bM6cefca0b
pJ7YrOgclHrOemQCbW0+5+2L36nQg7Tnq/gVqN50ArfmEjqCCDwu2vKeMJUH6tw1uHOy3uyO7R0L
+7ZuV7MdC+deLwE0NvVjYkXz1XPUtgej/1X2Oqof0SKO5KjZJR6oQ5z8fEqVyTLbrs3NWPj93rNL
9+x68xRSdrCdX3UtrmDumkUteFpb9p/sSQ/lYh0qV8hTrCb6dFlwo7bw4nuMjkFfVSZyOa5c2xSn
pnQQ6jYQEoFtjme7s187ckoCsAoGJNhPXU/p633OBL/VuTVwC+7Yp6D9hesvyso9CGPZd7hLzx0Y
u3OfTPASh/hijafcTrRrBQUkQQgBfBk5JkojO6Sti3BYVPGFadQnEp/lecC9t3GMqtti6U12pgB5
Rlvd3A2RecRVRIdV1IrBlfR241Dg7Jna9KJcLhaQf3ao65Qps2Z/tOTCgPOenrrIWJA21MPjklKj
eh70T1D7QZw74oIGk/bdlNluZpEIfMLqDlK0xhPtAlrH8g/EwiZZaJC7pD4QY2jcxhGpuEGSawA8
6mIA9z/yAclrUVc8tHoMea9/tHrZHPARPQvJZCKGHID7BTkBHoLkXDn11SNu6lDg79hoDDR3tZH5
2+g9856U1LerGmJkac2l2ROBO/Mq9CRNcnjvRPlUziXEc6LWUWjidkGHXNJn+Nb05rQWcraQEhaG
WPGB6xm6olJ/noWIR//LI3lqe0wBExT6UHLf7mu/vKIbQqMMb1bTMVd0uTwnxonHk8VHQo8xIfMn
eap/p/8MSKmiomzaa6bFf8LyLrA/aUhjLkB3ypH2wS/s7IuLwMntqNOczEcHM+rfYBsU/FjzLkGL
ihtigwnXYHXwMSyIi8BDfGfQl0W3QM9S/TmDzILyCxh1RPSSM5afVUDvw8QIGDaGn+g1neQJfCUW
WOWgleOCNKrQ+xd33hX0yjFXSzgZGC6M5Uv0/q6u6l+9ZgxRtxY70CTb97NtBKVDAIDXkxyIyxRc
FRZMfDWBSNcATbLHgDmwHVBkKFAaaaB9/GLh9qSVDiZtWM5OC3e2y7uagWH3iw22DpMhtulYSOPc
KuzZ195o9P0o8x8WXVYkjr5ZMMDxrZPv9ITP9Cnjy0R6286LwJtF2MesNQ9qMK+Dbns73rZ5i711
25EB+Zw+0x15hy5BnodL2wstTX82a7B/lpEiLzHiE7NNGWZtrYcEP6GBq0mbjAztORvL+CIMB3Hf
wjmXpJk4ECFMq0KTDwaqfsuGxdoJQOaN7vyIVWuhHElO3Gxv4egt4OoRXECHd+tafDjGUrPGR/Vc
x5QYhe9+rFFEJ9MlfL3Hu4oEz7oHuPkDgk6Go6r/VZ4EUetlvzIe4j0wCUSTejaenWPXNMmNGc8+
U75x1WRssKFRCFDdsQxJWX1L5rUyONvwDu9KDTDhqHXaFZE15hhCICGzx3pNmiSwnkbELa8l+Tpd
Cv9NiNOCsR7qkPXIj0tX1jLxr9zxkpC5F8Dqf7cYc3Zadpsc/WXMLEZLWswGMeMkQVxxdKopnPM7
13MPRRm/DOV9N0e7tB5p1bocksK0VzBSr9JFkeZBLReS7SC5zy9xRMEN9JDw71XD6uQnm3IuLj0e
qUk8GKxU2JTwZjvuGR1m4MwJS+E6eY5HDC3N6L+RrfmiKuMfFVWxMzX/SSH4DyYGTFzkydmo2mE7
+fI6Dso5QNaeGZ1g9XUT/8DS8XGJ48+saSRjBZR0M94UqWFrqnrmPGnzF5PeoaGFCbMGpxObFBwf
7GftcuGLy+vQCEbx6AMPblPdmQU6dJwb5/wGA71k8I39g3QUwHIadrCV6+xA1icHhg1w9OoIxwsj
vwFxahMTUWqBpeOKMCriwZrGOxNHbTOpcWsEoFgf9KAZnGZfxtWbBhMdYvkYHUqGP2uJGyjtd44U
f3W47zgwkK80uTp6SYW0awgLm3zSWa2/DOyfO8m3g0swgInkI8umS+wStD5iJYpXqReMo1/vV7fe
Vk1oUh2//OpG+Cbk4bJb8Qq1IWHihbhCCFaJs3dJmAMh1se7Ycw/RvLXkffxUzKM+HQ1FA714oNf
dndEIxCbU4VzC9NvrjAa5RjxBWWUwqGwsMZJ7xZ6go2yJRSzOP9O5h/sLVUwNtSFYy+Ry5FLIJ2j
KgDE55n9a/TtFWMd/KqsYH8yxo/aGHuHxmhOw4SuMtkNzPaZ8kHhzGIQCZkkCsqGLDBF9ZZzjDJ1
MjiY+wX9ajzfDzhMNvR0sH4YegJKh7vb1x8k+HLnDMYvYfOftj1STmTxC4ooBFP4DvVZQzwsEeeD
Yj+t/7BfwQYlWGe2bAyrEUFsfPVi0ssjje6h53tgb6HtpvRuknhnOS1ViDRQ39jCuyStnx1bSFgB
46YgyScQPh3bq8ZdtZa2+0gH8kX2hLaLizGkgmSmTrVSAT9GBpWHEAq8nUT1mo9kyw3WE3bxE5aY
szGbX72t3fXrHNI7gVZEDD5Zh94s9E2X9TeDNpXJ4b1DPDVvFdGA9s7g+lJcgAQJsXC3ERSwQbO3
FboU3V7Oo3KPrfkaDaTNwy7A0aEtjCBywmLSk7OU/2YnSq9TpKdXBhTcrJgjAKM9WN06MJyrnY0L
Hsl/O4dWj3+znJGkKlCqLGD0nr5pXodoznxWYKY2UXME2ZlylVKLFAyae/GmJn/L5ndXC5iYVHGH
2UbeXCLyRby3ltTmI3pOa6N33BVQpN0k2Tt2DMrcTD4R0zz6VU8DlvcB+4sy0HrT2grUXxuSGg1F
7FkKND5MvCMaCib+3g2DdtBqWbnVug6Ro+fsVQkB2C2fpKZ+XBCwQdXerLgtqJMb9GLVJ4F944aB
B7LNkrHE0u+Qi9vXKmq0oG4aM5zqlCooJyzD68xvq+Ivr2q+3ciIjrGcg3ZkVqsGnhTQ8TzuzSVv
6zcT4Lejc6VM8OJjX795VfvkMio0i+XRqBhPJuxQVENfZ9RodfX82R0s/Hc5NL2u0Lf6WMNqQzHC
oK7a5s2skX9ZH4e08/bo9OVGCYn0344VOaqMhFtDXw5Dw+JwbvJTUnhkxhn86Z5bIPAY9NcOQPaY
mz+KYninWaspLe6eqzZ6I5rohLHvVLYC+IzxtgKeorLcNpE4JaP5RDLSPo1rGrL8VVCeWNG7lHV3
zJuFyipHg6L5m5xGJkj04bnBNQnR6VEW8ecMrXvDdvcRHfiz5btbYU8/UdlvE8M/IW7xQxS0rJC0
4WSwigTFzCxw5C43lxvSou88V9uaiQ/ve3cGX87EmQlhsaxeXiDU4GCdE7HdDz6f9p7NOP2UTm41
uY3uiTXsGRNUduotAiIXwNl7kmq0UFTIhdxmTnc9QRV7zdQmiGbipKTKH5KKOAThfE5D7p5A6QJH
Wt1pAG4oogeEJeU8XdSIPtwxiOI2gKIWQPtDg8YknD4bW95qhWrOX06e1tyaWN9HMJUjuMYh2d6/
+FvwpGhE1+qKz7li1jU17b6oIdrM7nx08vxlIFjoroqs+amK7vE55YiCNPDREUqs2WAkdp77ktzy
hgnrSotnT4eMo8ZXtVQY3qqZyOj/GNLuzrdX9qFd+bjAtRfAc3JTmp9ppz02hfmWujwJaT4h+OC0
9fsxXIj9phYIFsMttmKsJImqzkfiM++bSLhCVpkx6q+cneuioWVBwrSOPHWcyqHpSPdY+94JYy1u
F70NOyrKoEmp0iRI9nqtt1U9IpWmrXYYwCIji4hZ4eUiPKkHxM0dDkwFwHoDuGaIDqbuPkWOPPYL
MR+KCW5mOEQca6dI9rQkAy9fgdMMC2BzWSALnGY5Hr2JMJEiqklsIDRHLpzpvjwZdpztR5QbgPzs
a6Maf6vPKKTBWwpIdYp2U/jrVZBjjpyjPYkZzAf8JN2OVmWx8JLqaLsthcl68lRYSSy6m9qxTcJ3
imrf6tYhyxVFJfO9LRLJ3wJaU6LfGAbf87JoF8kC1lDKOBoaSrla2RkbqvkfJ156GePxa1aR3Mmx
nXZtbWXbVhvR+JWjfgLDFlpFbB5JKkkOY8sgyvGqi6+ND8g6hGvPiDpNZtxavBzqZtC2SWHNUACr
BH4ms0nbUAK1vFguRY/XuTHcHTrB4TTpGge1S9ShmtuTB/hQmaALErE6uIVxpn96a0iHj6f8n99h
Mmwm9aT1+q/mePaOo/3biAacpozTTTh4e+LWITkiawovsSvHW00aZx/3fAgNaHcHDEI9MQ6eUfGm
yJs52Bjd49hqMXLiPOtiJsB97eoBDuZTP5H5FZPgPKr23mDsdBSL9xIn0y7VimhvtCINCvuC7n28
S+nafKgIEdVKAgb1Q0FCOzjtQkwQiwWSrvSnjkInRJ/OvIQCflM45OdV93NEHTwmjggo/TzEkeKO
tBFm0H33LsTwrUv1RPWvE8f4VJtkMDZ1sRsQyBKuxTCtGHP0KFi5ejPqA2ThAZzDi+4ML6hq1D1/
5iPJxi7VDYklm16VCGQTSORyImS1pl/jfUIfODKX8A2I4Y1OcThRLmnpzQMRJRa2EA5B19PglMHX
rLc/lrG8W768jxISzwShDZvJsr4YT6BPbyDNr4oQac9fBj/mmWA11rjoWrbMfg/uQpJBJpNnp+Bn
7SfvdUHFw1NuPng+CvmxudmruR0xYUKkYN3QGkc/i88n71S/LB/abROD7EeR5efzEJIU24asN++o
3FH+zTT1QwwTu5aEtLvijd3C52ClELiyEuV6s8l0VoZWrsrTbJifjjdZPG0sfcs0cTfu0pd7Mc6P
DrFcd7B/OiUYsceLH8RmV28TEGZBwpW6iw2+7qy5ZDEhjzOMGOBPwiLT1Vfrl+IvkrvbZpmAALGe
UsqnkaVIz/wtwPjsvnDVDYE95yiZjPpcYh44Zuk6S6g53FJnts94SOEDVPHNnoBlcF7dTQzeSetA
qePMzTWuM++Q1SVqHU//xK7U3Ke5tjWyyf6O2d3Duru10J4IQp2v1SDIlWOgP45pephE/1c1T7MO
OQmxgRehvBTi37jUFaWV94tV2g5N0b/pff7QZOqjbC6TQoR4M0adFwIF0VRvezPRz5Hwvx3H+2zm
kkDOlCeR/brkqKaqY0ln493v7ppp29WrMsOzz3idPyfzIUoc966EmL8xOzeAcfHtIktjByfoV4qX
or/0QqIYB3jQRfiOtdJ+tCOLzLGZe4YId5NbuDQPFY20OxrRlzXLUHEMcsms0xhRP+ElOM9Od9f2
nP6NSZxKw+pkP3od0rOaqLWyNX8zne1M5+DGLEgQvk7s3GXGCGBA8sBmEBGqZ4mbkbUg+QB/vVTF
ypXqilNP0PlVslOgHU+fcqtXG8TF2gFpOnFcuduxSpvnMOlj6yTsIgvZ1k67JBWr32T+Z4FsPhMo
/lcto/kQI7rcW/SOgca9lFCSj9nsofjLvwYCq4in8+QGPHIdUDzuPKxSABKzQ5rYZ/wDD9lAA5bV
Kt/O5sdcDEd7DXlaRO3ycSYP3rAmEKB9Fy1csEoXB9t1vCPRPGD31tAtowd7I/bNpJ1Im6yCHmpn
gA2Kb2WJ0GkwcnNi49vDAb2dKiLBS5/s+Ch5N3N3umJuM0uMHTSb87aCvStuWVKB6MlpX03IyIDq
9sJHFju7nbPpCXgcQQtQMbsPicBTYVjutWXi4iYY57gZNp60qrNIAcTadXeZxjx7Mpvpo8c3PFYm
rJkQCCFkmtQlX4GIvDBFNDCx8yFjr9OPi+G9jlNxM1xErlP6Zg24RTPAj3n0mPcKmEgEu9Yxjb1t
qntNln8+vdiOAd9s2uciJWfZKa3mUI7de64LmBq9fbE0BEPUAOYWPA6ZC616NPShP7b3UxIvd64q
7bt4NPS9i/uLuNMD00p2GRNuoyGLjdXeEaRTPT6g8CbMjBoihTKIq8hvztIuXnqzfs5iYLPNWG2L
uBseitKihlnkj2NDO0sQ4O1nGyaqT+tKOUEbVOHkvRsMjL/IjJHKGPN+MKb4lmOctwy2SqKIMKvF
fXKpEnMOa92gjpNmdtCga6fILu/+/0sn4oeJ9mjvNn27b10tv8hRV0GCAuicc6ANvZNdrNrfyiiL
PiGXhantPjmOIR+jQuvP9iLFlg0uqKf8EJuFcY8NrH7QlgSfFf19fI+EwnvjwmXWOPCN0T9P5N+s
/jLlt9t8VFy7tNAnaWq/DOh03K6qOMZJedPqaj4NK5vOb+KbMoGQyg6nSjo8iAYnuxqsH9+9kCwR
ca0a9TH6jJvsKyWKmma2vgoXDZ/j2OdsnnDTV+ZvhTV61wuUdHx+3g2PlhkZ9/+Zt9GD96TcaTej
8/U10U0FDp3vztCI1yj82j2bgz7yaVYWl3G/bBPCFIK0ir6GfCnv4rl88DWf2UZelSw+sYM2jrHz
SFTfSV2DujmyDmRXke2oCjgpCfLBgZfWOx2mChbxDKp1DvqRPn/jRqW3M2aSFFSqu3d+rPY42Pfd
JPYu98KPxLzZLsWhE6AUtT7qztGMRR7p8B2rDnWwUxcTXF8024wxR1CVaAtquUR4YKfuiMCOgw/f
PK7+dQHoCfdoYp3QjdLcq9aMHqOJXnnUIvGzWM9I/MOO0+Ksi7TfWz1Lu2GImXx5Wkemk/ldlW78
Xjkx3nZQzyRXLZ+x1rk7+HPRabY5VHhdd1mUIWRYO0Fft0I7RultGizKWbC+2X59bsq8P1F3N8cl
X/0szEf2ZMGZqSZuC1lVgwMZwevAu2ac9KaUh3iivx4H59pwXF/XIVc4ZBXdME33fuhM60WvPGKo
1n+lL4FCsZBxHemzH0rL7G5B3lR52GRoDDOnnB8MbortUHpBN4/i0tDQSKhRVTpAySrx28mmO+gs
O1/SSf3q80UsCI4Hc+nP9TzgliqWizQd62BzMkDZIMKtZA4n51+UxtZZuOK3Mx4JyK4e+KRPw5r2
wJQZ2DY5IrvMMcFg8dJxpJhXePcsLJsfBuhNsHSJfqlj4NEDacQuUMTA7ZN8X1B6YyvTsTCjcGal
Vuz62Yfn6q1GoVK/6Qk5hikTbQgbyd5ELCMbIso6dT/VfrJPRqwVy5hED71R7XKBLF26OOMWtSGB
LGzQcT/1XX4bDA6QvBncU5dod+Rb3SBP8j4KVR5KfXmPe05LTBBQm8ggdfJ0qxH0vuvLu//+IjlT
mP7BD00gw2xaOcTXJJVH1+mnc83cwih12Fxezkk1e9HJ7JbndlI75TO/TR1nPhSq+4rl+JoorXms
GeoHqXHwyta6eSyiD7Lr4CCgIFpY8L5UIwQoj7eFwYjTHg2sj0e2Bn1QtK150tyS2tLo3ROSvx+P
MU4yRuYDi1tukVHPdmh4622dJDY9T3eIDLs5VCPakzxRTTBmNtCJzNvjZrT3pu0ZZ6YAbbQ4T0Or
SnJijVtSn4md6j/YFfkE8Xq0t3R1uI6sXZKtAmZHhrBi/tUNucsQ6z91kQSu09rQjZd0JwUux7ZY
wEdqzqPmIpgfBX1dLag6GZmVZlsj06XKEpXaRhFmBNRsG4AALzVqOQDdAHNEch9V8g0M2LRZyFjY
QiQiOZbPrO2qP89B7SU7UwHzj3tIbXu7rrxzOybqUiOYQGSHYhI5fnJoizyEQtps07x88YoOr79y
gYhNuDU6Lyh0o8cujNjDJD33VuNeD6GGl4HRqL/CbfLPSW/Otdhy10+X2Tphnu52DILjsEj8NID3
BRBXX+RpicdXx4zQU3QKrFGHa0Skrn0pZy0/opV5bTvbfRceKxq7aali1n91zdcRAtZbknTmeWzF
Snb6J7N8ulhJFywm92gGlUrGMeh22zsuYBv0DLHHU0l3gsLQUziFhxuy1GMMd3CTGtWbrwsZWq3x
iNTlpTNxYDkmaWf68hKTymsW2nyXk5TjGPdxp9/HkFwiXXTgRKHCoDf9KfuCetghlbV2y1cUrdfW
w8WkW3M4EJMOe50Cv57V1o2z7QTqBwOMQtzaWpdqObSuc5SY57fuAPzGT6h0jsXscrIaTBO6pah3
bVVJQCVX6cE4UunwZ3X9sRzGmxdFH73XOsyNCRVNx09LI1CbMFfcd6sowHzPMucSMxTfWF1S7pjj
ezZudm5xQNING/MRwR640rEabjhCfvhNJBZgkeZsAbHEKIbvWkuTo9C+PYL50MiiYpr1mNYQYQvT
os62QdipgTSwtsYlxXhRZgQYi56gBMN5tpMl39rNtWhWDgJ4MIRU93IE9jPrOm6hFMEHjkvzuJhg
ZjDlEnuqqvMA0/zLI8+Ughu/4qQXx2Zk+rpGlp4Knbg8lqxhZ6P5mfs7Ilfh2zRo4mfgGK0YLhN3
CaQgJcExRcupS60LmVXEgEapFg58Pcojpw/bwbDuyFjWI3lzknR506HuuAO+dS0hIqNGH9wMk70p
4NBvW96UfVo8y6V0w4Zw2i8zPqhuxGXVmgRtuOJ1SDP9OvX9reaDYwQ0bfrBZAg3YqWm3lzu/Zxc
TRZh6mhwITF+XhXWKxNYN2D/WwsmVt/tKcgie+MyyaX1LA2IU7+Yb8TJacQxjosHF1IxxQ35I6Mr
UaB7y4P1gO3evCTx9DAs674xkc62qMB/VK1unMDmAkzvnGnfs3UNyP9IA64V8WCiIAKfA4R5Svvf
eMdxQQfekqXRClWFpTkNe7+tGJgDsxyRhm0JQERfEaO8G+HyB5ViYsxxC/dYQ53Utujj5nmYYMoh
y3BVYwa1Yn7hEqx2IByEV0UHw5T1C2EJrZluar0sd1OGZ9M3EEDh0RqbZsRB6Ac0suWzPWlfTWGT
4Egtkvmpf+nIJLhfd1HmktWPaxarlvMcN5H/UGqsi6Xy4seJOEG4nP6B0KibPuesg5BQj1lpEpyo
s0FQbPuScUq3CW/rBNiK5YMePfiD8pHKxd2hzcUHzmpyG3R+pqZQD1Rxq82D6Z7C0Gb0mP2NVltl
N21GULg0EQUhaZ2U8G8GITdYHJv+0bXZTElBUpRsjLPmYU5cgAYDMMu957hDs44OMvN3UWdSqTXu
XTaZL4whFHE60AgJxTuldoc5SK+/06jWL6JCbV9WxRTmRaSF8VLHh6Fi/5TfuvZWqKV+mqLqO0os
pKn9t9V9yiEfITHiRjLElt7GuS/xxGqDbI6ejmnLGtDRLOBThprgCQafL/SR5SmP8H6lOs18/Z6W
Zv1F0EEYxfWrUKnxTIH/MVUxqLvKOZuKtokZJggoSLCHyo6Y8fRtw0uPfSljGCE8RYBih4NC6zBe
2yswK8+5McfuvHjdSXWF+Vo0I4tFZxxudaH/mW7Epa4bnwtE9+s4ScyAjbMVhWXtNMfK9rKEncqY
GuCFMzN3N+KCtJmHxZEHd8LHkiY4TzvxqsOatdqIXtkDKlbab/WIMWEqQB0YkE2YYeg7yRVMe3Ux
/OgwWugBEilDgsYoi7le6LR3hlBJqOF5SJkfrW7kF9NkHFCWixZODqGJqK9glF7jsuUW1lZbjwYP
BSLYpsqerbJ6sFvDODat4NyLnYOXAKBQ8+hs+/PSDfMuyy2IgY33YHKe5cyp5rb/WHpQ+DNrCfQo
+caI6ncbSuCm2qENAXWPlg713BcmT30jDbyURfJO6BMHGBEJmdC9DecOa9LGii8j7bM+FmFsoItr
U2SMHiG1A/g/pkFMP3p50ToP87OdVlvdeF5Mh7uo/vYKzi8DngVlr5iPc2HeErTMYd0Ic2tTSzBo
2ABOn+9q0T64+oxf0USRPjv9qexjhxpFYk5z56eyorQozHzrpNRfMy/wac5p0hupsMukCtNoxtDT
y6FTUDXQgOSQVYioA7qNcMBi8pyq5jZnjiK2MGhaFsoJYnTd/swqzn3RyAdvKYcdHnQWP9aEzG1E
bJnNf0NuLzsatKNyu/HgpMnVcx+NIvchRKmNV+L/qRbT/h91Z7Yct7Fm61fp2NcHjkQmxot9U3Nx
LLIokuINgqRIzEBiHp6+P8in25bso90d0dER50YO25KqWAUk/mGtb90OMdmJFRyKCqd8LCURdWGN
eLNhkF71+rI1SnMnCNrYj6G9TkKf2eDMRmX2wnKX5DaTKVbMF2W7QGVLyBkTdIpjFZcpzzh5Y5TG
J01gt8XbNHHkoPYYpceUReolpYUSkVXBluOaRlna2FeqoKc4R0fduiC5vClTL8r2Hzq3nY5lTFhn
1mpQKhaEUlYOe1M/VEWPPLNBZuh1Sb91cF2vGiySe/RCH5L8gY1PRyL7rr7xo+DTXU6qmMby0imL
M1FfJA12QN3IYZFf+s4LNgLP0IqeEeNl141Xia5YrATwasjF5uHuR2dM5oQvhJiTtcYk4VL4bJQF
wAjPQYSoNESEMKFEpDVRbJSGdDMUfXxRjsFeQkRHIIqEvAbXsg6s2r1Qen7lgC6vwo5fPCcFAZzQ
CRUT3bYXzJcwYwISWJTBA3Y0WTzDCGD04bLqZnypMt3cZjHaiaqNisPEQvBurKRxFxDHkDQW4hR0
N6vCaM2thTTukjTc5NIsWKZFIzGjPtE/yEBXTuV5pCKTTWkCvo0qzr/8qo8j2AcmJnjT9V8SUzKJ
Ji8ZYybay9w5Bjk1eBn0z6KCs2xNDGMZbeMwYIs92066DaQD7Hd8ikdgVZLWbSUq76Hoc4jN7VGz
U7FVedtVp7RF5ueRoEsIDSkWAYW0Fs/CHO5qxhs3ts9QowOlskSNXZGD8uaVYHGoIieyMrmRqYJk
vHUqqAaAYgfwDkuX6/OGwxjggu/X6yayH/0KLoNFZNZs0JjYLb/ghkaiwPyaLb5Avgh9Nmj6Ha6a
Y95Em3yqD0qJy0ok72AL0ovQ/KATslDQcCmZtdqGliQsO2GGOpCxRhXcr4NUnXz3WYTRmw3zmGMZ
K0Eex5/KST5lnURrAG3IywznJuuRlsPJvRucl6kOL7EVbDNEQSkJUcegNuGhwvt386sMkgYeuOBC
JPmpANzDpqynNCzYS02Lg9rh+2syf8cIHfcffVKi7tIjhvUPOY8YuWv/IZxtdkRtQ+UFpK5LPk2j
fV7MlGB9FPsc+06WZyRXTI7q7rlo8zd8aG+iLL8Rk3nuY+dtiM1bVN1Q4Di/KEvacPQ2xmh8kD7Q
rG4sM28QZF70bXvyfQM3PX9X3rP8UIQIT5IKSTXhp6FoKtheLCUlUJLwXAJD1H77QFIfpU5zRFJ9
LeeFqsHfmvj0IWqgmaZyJLYcSaDR+PiRw7PdyOsk8qZdR62/AdBwZ83nQvj7JFZyxeidCza9Iwpi
WH//EcXyVsK02WYTVfnIpTQFDzFtCTGxz2JmgRjRXkDjfKBwxoAWqruqHKnOguLDSR5nNrJEy2Ss
Ua2HBF5bFhhbbfHJ9wrlYdA840y+Wf7p9/euy/FvyUtq5OBQ9pj1sgVXaYb2G8/MzusGpCWTxY/f
WBz15o2oovHozajSObO2Nc3uAbs9wtdZvFfNhNln4tvT4th7hOIpFezIAqS2Qs/QWu/p3J2+Gw7c
kxE7z2OVobYeXvGdXZPYRFiPmZwb5T0C/LuZsRBKdtOdX5J3NbzoabpOY0TGwrIOfomCxpbyqsVO
5InsFfr8lwmhtz23H6S3XTp27gLnUsFaEL3+O87+fzpe4Tp+hwVRfra/zPn8/yiEAeusBRpf/Osg
htc0ei2+/TmG4U9/9j8zPIUFN9QkjsERtrXEcf5nFIPtKv6zabqm5/6R4KnM3yzHldJfNNPKd5ZE
iAZjZPTPf0jvN/6H5/ieqwQXM3/qe55q+MHG43sO8u8RrH/8+w95BS4vrn//fUtesuM7UrmK5zbX
EIRe8kR/jCuIgknXtnLknsxBoqzdbHHO+sioWUWX4hkxpbxrZxCFadf4FA+TbpOtU8QupENbwIZT
aG/tvMJnzhRHxkrvI6fKjtUMiBWF/rBjgcRUJ2YFzmmHYQ2Fa6EAVHn2fDSm3INj5MbiHgYKYfVN
1vKgKJNDgtgey5gD2GUoQYlbScbi20QoB9qYUoXetzFubbZ+14hMMGF40mQ7hV7Xb2fzbLV5vG3a
hLQVZfrrgrHcfZQo/1uSO2QU2tXiuDJzBO7T5OBuiuNbhrPVns+eORHabBfS8TBf1C7Q3Zh2Yeua
BXGZdsgTtyUhiB6rUi2y11b4QMqwW9Bt+IopiNUk+6nM2bP1nqXfmrCNz9RkHPN9z8K2BjxdhrLa
D8Ho3VetaT9TlMf+piRbL1tzMZgnxlA8nc1eu++x0Rcuudo9mBgegwtgdmTuXLVwZxsfsU4adPWZ
9QYMHuz0UImVMV0TBI+JIhntI9BHfcr7WnXbilgQxKRor+tkguriGOLai6viEwsK3Cz6OiLiAxIl
CumKTWdlxjnsYwFEG9RDz+YUh05LuMPKYDq2geDv6ys7rZnrUFz7H0hisB7SFDJbi+tAHybmct8g
LcxsHXOwRk4PeHK7rAbdFdyvzNqG2AtfI11x8CWm/9JObXuRBHmRbcrG7J8StqXbKEHh3GTSv2gN
rrHNXPPkAixWBMRftNXBApqB/McfInrYeDqzbRmP+dCYp1nbNUo4ydmFcQQ3Rs7PuVYz3w+4z/S1
jCPnrTeL8bkRHk3LYIfqtg6K+KXMOp7ZReTHMxLbPG5ufAJ/xlUw5ECPO214X82pTj+bcGqx1Tvj
QfYt+mi38NQ6wEx0QtmcPw6CqpyN9ULgx/JGv2vQx0AFQ45E7GTqoArFgn+D2paYoAFUDopoX5wo
sQ1IKFOsLu3Qo3sMClHtnTp2b0ueSCF2zTb+gksVwnWOumOgB/BxQKa0J5eWlOazmMrp2DemcbSH
ziGF0hoP5mKz2M9EPpwwOpsXqTHWVzExZ+sRh+5C8HTig2dPiDiyIptORFIPG74x5wpTJ+gP5Xik
nmnQ4HFgZNjlCnrcgnk+O5LCTBbYG/vMZBRiH0MmOsZhjfynBfa3ANSZprohc5nYbCvimfL0Ju7S
6CSxSwDstJdOqFwI0BifN3OZenc2sQm7IIu9HSzT4LJ1jepkILy5HcLUe1KVcp/80Da/Gc7UP6A5
lHdhguHaBNvzKdmS8ONL+9HzPZYRlSvSm9Bw+q8VfkvcqGVHwmgpANYSDHyuZ5BjsGqWFbsFjMZz
CI3pJGRksaTo0l43axQXIdsNUVVkro7OtjBb2SJrk/F93IQ6ZibkzwcC8VBOJfUMqgtS/arqMhvN
RuxduVmgbgujDo6qaMdHASH1YBrCZ3WVszBhFn/TO1nxNrltv0PQlr/ILvZfZnY1t57NQkouaJ+4
t8BoRHGE2FWSY/g1AQFKJxaAz7I6q7yISstiERMGhx7jIHSfotxJ0WAoZki9a2rb3loSKLJvlekh
aBA0LMM/cRWAyT13hVl/as83H9p6oJhph9SHEoFbnE5qps7okeR9E1gaCYBMu8uaDfNXJ/CKr9BE
7U2N2RC/ASNrIckkKz21JbFgvOG5xlKnjhHaTymBVkXKZHYOJZPJvDro3ufOjIOQEwV3GIhb4s5W
prBVdpHwCKLTSB60S+bsyhB0wLpZugUZdVCtB2+51SUNELqaeMfQBP6IkRdHELjIwisnZ//gYYx8
rLUuyXQY9ItnNjOyiSyWTyomjyT3PFIwZt3NqyzvmhMfln7TKIEPQW88DYi2HsaFB+CUFQLRbvBO
HXPo9aAbZyeiHofcAItpakqPRjmbr2apg+MYBHIvpHSuBjTlCGisYmuLEaEu4VqsKUz3EnplCT7V
ruG2mOJWwH18zHE3QdAzknEZ95do0YNSYaCJ4Al6uUovvTDWyDZTeBuyrB9t4VdXKqrbg3QwGfqu
GJ/zNu8PntTuBUK3+RVmR/cl7PPgHNmobkgG9KrLXOWK38NqgPledGOGpG/qupq3faenG0wiivl3
Ia6aOM6fh14AL49CaK/C6HuW4jJpDqWQKbBa34hgKfoqMy9ZfxFHk5f5fI6FQjya5jHLy8E1vxH1
Bh4QZ4iT7QWaN4hIkVviFgyJnd8MVht8sTviCaKjaEwoxZY9jPoGkLV3S7hOdhe0Kv7ITQeUCJMV
0AUemnVuiuoh9DoDmQCDjJ6i6Wwj59yNdviSTS5Km36wsq2XQpzOF92lSmjUax9ChRz6bu+asNk6
d9D3YMKuvNBb40tdjWONqwQQLthqDMZFvJhbLSDqryEy9Q1JAqqDMmHFp9COZ2SbLMFnBI4UQBId
rC7GF7eJ8jVXvrPCXVThAV0QL3b0IFkuXzaMHZDi4ghb5QWLTkmG603LQwJ7wWCccRK0e45nFI0S
OBna+/hbazD5TbrAXxll6G+9ehzuBRz/h0j74UUEdphwvTi8dCMRbpsZKtxIEPZ6Ai3xJUQugrsY
MCh90wL7J6MN6RUHzMotChacsV2arxWmr63d9/6dnUJ7CyMVbmqXSXDZJPYN/0boTYglAzZVsSV+
m+nSEAE7jmKGrtuafM2tNlq7XEtWDug3RLSDuYtgzshgWBkxVl93GowL18MSY9YjhOLRMc9B60fb
apD2VZKVPkZ/K92n02A+toyyVlo2XKVd03/hpRBxdc5MDRkKI362Y655AFX6npUM4+UcgaSVcFt6
MGwfo9wi7D2wy0MloU86tUc8QryMDAcPm6OZewc3aKFzh7pYnKjetdPYRMAmKAmMEHw50bPWrgKH
dBGiC9m6hL8eLdOmac5SCifqyLeh8T78bnI2cSwx04v2zib4Axk0fA5fertcoWYe6+LdwHOiqxac
+GzhtaEmIx85MS/sJZx8wjB+7bbmvC2VLC60FOOFtplJUoYQLThaJId1LE3WTsc3uooa1vZsvTK+
f9IKHrhR2dLbPdXoP/6IlPubHDPrLwFtSrEOgSxqWb6jhGv92BYMcHVyps4BYZoeCvUSRMLaTjlH
VkL5EDnIrg5PlsZzvW4sY/g06UdpvoP0k6gln+VnBNjVHJAQrkoBCA37sOLHgNrRJRvUXdUjDFDj
qWm18+C4qBhR25UDCQ9tnCcb5anqbCFPRhQqY3PHqC04aDla94QZF/vMMqtdbwvvUs2x/izrxHnQ
gREfUWhN5wy1dI+DLu9ZZEQVbO8w4ds61v6UX8HOqR+tUBkMlxgHP/2Lj0380E25lmmBTrBMx6Gn
sxzH+6mbanxfpX1VGXuCs6vLoG2dLUaF+iKcq4Stue7KVdYvQ1KWUte9dM2vjQcGcF2jkf/mkcq2
9pWANmaAYzZ4Up082sPnyAKkxLxr3ClPX8UK/YKTmChR2cWbLAkNnV6lRJ2ziyqa4QSJEUoM0V3R
FyeE3504ku1mZ7ByJtOib9cMMovXeu4Ak6HrJ48Gwbf9jUEefnuUbpGzg/IIETewtUmNQ/V49+vP
CbHhXz8oggSxmDCvEIBpaHD1++t9XISk6pn/Z5orR2Goiw5l0+5zDio8En52q1RV7l0Bh9pAjLdu
WjVchXZQXXMZtB9zo8c7h+wdzFAWaeJsKj1YOnOx6OwL2yBorUyYZbUAFoJkyL5YhhFsfcibF13r
2gZmHl+8O/GE42hxMvuWQXoYzd7KHDyKNW4kcDcJqVJouJnBZwXTQ9lywRGjhvjB+2oUhDN4ifM4
wTYgMyFaIRJh2QWoZyXof25KpNqExSZiHaD2eZhB7+RUtsRgVchyAWcaxdr1vXhNFCASaRsdCAzR
dEfRYQNGZ+J2pRpUN6ILz97Up0c8S9Xa6FE/CNc5l3V17ofgcUy8G6sEnaGzHOEoGzSK6uV7Aln4
aaceXFQG+xXQAnKQ51m3i5+M7zX7/h2L5euWbYVQ2cBawzgKDmi07ZcrZJY5IH8de2nF3cNmI3Bx
bPRexH3atQa+W4n8EonfKq3T/mCN4tZZXMngN7NX3bWUQq2960XL/idVfMZugW2DDmM/+fAOuYDt
K6LJhytdex2yKHiLXk06jCy/5glMiRYdPw+MOT2WaDPWIjUctuXio3FGa6OlhXA1uzCw6bGGvi6H
+C0lln6DvXnYc2CDuMqICax79n7GkAxrExbEakDcZbWdcei8IeLLDAjckaG/N+b5UbTEuKQDcGUn
JQ+G1UteKqxOuAMJG7AZYJPVRQU3aR7dVAW7vhmf2SYilx0stvmdHe8oZsOdpVqEpVq8I1gTq3B0
llKDKMKU0GF4noiqo9ZH3I8EYtcKN9tjRgPHYoUmMQz1QiccYDHZkkV11i9Nmce0wLUjB+pnWmM5
IAfF8RDB9PbM1Z07pxom284OzAVt6xv7GX8yPIEJ6cjE0NCcKXaSMURHV7XVQ6FYgNoTEoF2MsQ2
j2K0u41hb+PaScFv16xxW0Ofhkm/iNFrd67PyAQNi092StB/hS2QASvu+iPZMaCMxdwXlNYi3TL7
TK6SpfW0ba02pQgZBrWm+ZKXUcsHMQFB6XB++iRjP7up3V26jJzva8JuL4UduHcsB3DP8ODdoxRK
dlXUGWvLSXIcJnS8/ozlSoy5czZqV+6ZccfrXk3hJkqVca89B+c/pqYtqeIavSXtMxp+Zsp9Du4q
8c4qhgsxy1Gt57YJ15novXU1KZQpMYF9douim6g9arxADIggm2je960XbHPtWV9UG5DGURnuQaKk
WkXfm3hEJBdNHjpPtQohrTtGcvTa/MrskX6hTtLYiJIq+MK6Xp0cfDMXuW2nl2PWzIAV4K6m9oii
LqAEFw6L/NT+0tsOYyy0b3eEBdXMwoPXqDZuhW43NR0p8/rgEbhWjZghc4/pYKKQnkmiIxtdMptG
jFW5abXB6pKuomRQu2407Ao6pIXsDLEjwwxDKecrOnS9n7ypwYOyzD3CbLLf4mUWIpepCJ41Z50t
kxK0XwxNZiUdjJxeCG0BsxWIvhjqJb5b5B+PgvMbFGpr3grDiXb5nNcnvHJEAM6oBtZ+VE9r2pOD
KY1H3x04OlXMMgU5WZUTdI7l7JZ1cbtu4bTEKyftgYQaivgQGk0cj9FjVSnuWDEWu1IxdKDzcvDV
8CeikfyzdCZn0uuV2ACQA1uWMAZ7mLUFmS4d5zsKk/Yma8hcLUYJwIoBwhze2HE+LpeBXjHweWRD
RtpJFHDtePA+oLfrJxGjaXCiyAeWscBjC/MzVAltnDuyveQ1YIOO2ConXFKZMa1doyFnovOj8iGP
y+4BCElxkWZWvbcG4Dx4zmBqRpHo6SFCiGurIkwovWm0+QodfWsNOYSfgC3OQKQN5wnyijsc/gSo
auiuDv6QY1TVDSl9/bBQUM6/fhKbf4mrZTT95wfxTxWLXzPDsogk2NMPnHHdPFevxnN1P9w0d/Gq
KW6N7Ob7K/6v7RSWF3ov9VTH3NbMuv/vC29e29cf/mVbtHE73XUf9XT/0XRZ+x9j8uV3/lf/5799
fP9bHib98c9/vH7L42ITN5jw3ts/j/wVs32G9//vzOanj6b9t9VHEb5mf/Pnfl8T+OI34VBs831Y
1jKRp+T+fU3g2b95kp6BgtL1v0/8/yOwWbq/SYpz4QvX9qVLOfXHnsD8zbaEKT2Xqb7Hnf7fCmw2
f+4H2DdQGzq+wrXgulS2P9ZrrmWERAQwAZRF8hWWy7VriQc8pAcIMy9GE6wgFtH9oYjy2cqN5XmZ
lvzpI/ubnsT+ubjmPWB0kpbLmsLy+el+fA+JHCH9Cp/1qiQtkJrr03XFdQEZf1vVBSiKd0ojY1Ec
LFgUpl2PLvFLENt7KqskiTnIvcOk7K0hGU2184DpIRyoIknqW+PlBA7u4cCrhLlWpns76ezTJg6P
Vdt0aBWZV3U7HTxI4huN8a6Cq4ADJmKDnR8Kk3RJE6j3eq75BUSDIuWTlm7coi3lZbD31CUMPEOF
847t3wk0QgyIueUdAR1xY6YgxtuvPzDT/anIXj4wtjqeJdju+La7fKl/KrIXv7CVsGHZ24H1MPeX
uMMBiosDNc8Sh2MdJoOttT3Q3WdkRxhEGm1RAFJA2GQILPt6QWpGq7PLQcQv/+LN/dwBLG8OVJYU
SFYIALd/enOpVzkB0j9v7wme96Oetl7R7TwZvVOMP9gG4hqgdktYE8JLl7dohMbDr9/Dj7svl02c
Z/EBsW/AlU2yufPj5wO4tCdCJfH2qrShrQxPY5bqVV+LJ6tOTwOhYatYBNuiS/P1r1/5b74ZW7Eg
52K2EW//fDvVEiM7Nby/V9SWrkAnazTjE7geMneyyl1zga5+/YqcR3/a833/WX1OA9/3HQD8nvzp
5iF+yqwGqq29HeUQvZmyUCp3930ev//6hf7mQ2V0yQSTp4rtOc5PLwTRlk96uUtdL3svCMjNjeSz
5erDQ/YtVcUJmNrRkre/flXzbw4H33SWc1PhVrLFTy87Mvwu8eC4eyN330087dmUXYST/uKzYOtI
HsoVqO7FagoS/PDrF/8+Dfljifr7hytNT9HOyiUb5KfTMabzmms3dPdWRCi9ATWQcBt815RPyE2G
4GJoIKPKjZv5FsCLWBwmKMn4qa9E8yWOkTx1qUeIn3VOjHSmsh2feoTtJOuWcv/991eZzGG04NJL
Uq/Gz7+yjI6kHkREW986mmZT7ZPeq9eRr0rYd+vaIWirMywYrH1sr91lDB3bw9MCUkbib70xhb0x
LHLq2pZYGTYea3cyFcGnQXmJQv0qJt4K6jPEPhAydGqpqY4BlheGdNVeCMHge8zfykxBgSJUbTNV
82k0R9D01LhUcTXjPHzEyPCKdaJmgi5jDssSOzqTZBAHy0wxAu9OTqfeNoxCto5tPntj0zHfGRFU
lWb2L74n9Tdnjm+z8vYlIvy/3nZDEcuBqQMpvE76iVhHr5LK5nS2LxlHHnKJ2atzvnpT+kLs82dP
vswIotciAnIiCKrzs6uy1CeZo+5nfLlrMZr5Q4j0/kOG8WcFlQMgD+ZRbIMVw9a1FUMZQJKG4NC6
0UsjA6n59OuL72+vfJ/nu+WbLluRRSvw51OeXa5V2GCU9zNSdzMJ1iTCw44mya2a0xu/XsUTk+OS
2dVKKnvz61df/vIfr3xfCAoPDiTMHH+58iMNYRRptLe3yurBLZG7+OmpYqhXl/mLU4jrSLM8+/Vr
co78XLU6vi8YsQmJ/lW5jvrp5K7IYTRcjL171Jl4OvPmuoh7YmAWS1+Vv9T+8NTUFodpvOwhEpOF
seEiT1DDFsD5jQgTIP9Rsi8nZKyqC69NFNQA44TBQiyZqgWhx6PZ8cSKdfoKqQ4MGo9ZvnYRLY/9
CPUecBPNMiQrx76hDwKx6bDnGgp1EabFQ9uwa2fgtxIB/kPd4WtqQ0T3glTsrhrctfAWimnyNRfo
/PVUXgUaeohjPzBGYtgff+a9pmmgFVkldX8PS2IFbrRf63x8miuITVVz77T+e9y3+yYT7wnWYNPY
2Uax6/BXGngQ1im+TgBUx9Yqm71QLfKu7EAy0T7zy2eAw9sOEfzKysEKaGLsPce+WqoeEx6TSQT8
ju6EjNCB+A5XMozweGg0GM1EPL5ljgTpyDiygOGEyA8pF1XOXTU4T0slU2scc3WdveShxTOc7Tyw
4ic5oH2LRX6T6VFgFXotG/4DeRIvpTbewrS/rweSFe3+OM7krqvxo8cdzdjO7NdEFFFI1YwKwPuC
tU1JFWc3mF/lg0D6Lmdy2qOcTPYx2U2rKu4F7jzmgBaooKZ/ynt2HWFH3VeUn5goqjWhdZ95MO3M
iE3AWJyz9tD2fJ92lr/DBT/7rAXZRoHNmcZ7p+TVsF+hHUZxbbapsVJW9tjZXFpZez1I8q6HKftk
KvJE/shexeS/aP9G+QU87nhkYVqbmwYZ6rqIq30QT5I1ifcQjJwn0tkMaQdrCMDsVKPh6yh+10Nm
PKdJCJKFA6RKeX2r5lICcrCXgjjwKHRfzarq0CnwVXtJ+wYhacfBDIonEP060Qjuhoexae/yggVf
tkyMtQVDbwmVrRXDj8B9UEy00Tj42AKH9L1xk0e8V8RvWFgHW1DXSowDFyB/os06vuPpm4HgXTfd
BSOuzUiEGtFaEIDQH7Ykv1hrUJWsOSr/FE5ARWf2cbgiEGEzUdgMmG78kFuhtPWAL5xlZ8V6jr2G
88RBGm/JKUw3aPSuzSu7x9AGWGTjp63aoqv6iHLQI6bNcyNGdrmSvUFcHEicwUm+pjy3uPfy8AA1
6ABfDgmCjd7Iw36BOmWVoaVGvRJ+Wa4Yk8kjEQ/YMFz3qRyAdugOIkfQCbnKjJz5FFkienL7LaPn
TYzk4SBo3FZ21T4J00ZDvCQlhiljBHzqTW8QwG4y3JCMk5ljQHuVuHOhbX0jI0gz0lc2QSoLUUCn
lyx3N3JhCUVO5GJU5InKCb5KmQpDD6UMBy6RQM1Lz0NlvQHitNgCB0wGx35ndoT+FdA0jbqmHbG9
D+ysSCxoXURm3tUJd1OWc+eYy2wL+/ehCriAKTUjnHoDt7zNjaT1yWmp8jsLWo1agoAg9xxMl5VX
RAKMGZvxIYybCu/j2lqmaN2Y7kArstw39GOMVGFFAIKBEb86Ca/CnEWFl3MhR8XwlMr4PeiQHGV8
RKnIT32DbzgUJFLSog2YsIIWH319DB097bMCdXsfzUfXBEduO8Ww0QXlrwBjgRR+2ERDy6rZeMrT
xts0LG+2vI0lblhqTbO1PFuxF3MAFXQyWa4vHW5IJ6gux9x8rrvMIL/deNOabyYDoLwp/QGECTv1
kPfa4S1fg3lZsB7pbmwnBKoJaTpD3u6q2rzuEnTBg1k/jtg9CAcpaRSmJzVyKxa42NAj9HtwTHs6
qJDjrSQ9hZtkBZjF2SJroEbTJNGm5adfdzbxei0im95hheZoslkmG9tdkz3XNc+UAAkaW+bixcHB
JGxEwdLKicLs0xsumHtGZOamhMHciPhQeCxzSQt5MMLmrtCUa8NySjX8EjIgW8Ve8g4RAiiZ31DY
9DASs3cNJGHFVp3ogY608uUi4cEEWzKw7nUjDoG29p2YbvvY2Uuiglc4gL0NSrw72iQgPeEUb3tH
3dgpdj6rwuqcX1kAq9Y+2Q7WjcrLkxPwsA0osih+QA1V40YoAeO9O8q0vnWckrkoqK6Y07QjlJKN
VcUY2X30dX7XGyC9WAAxgzWvtSSlDV13fSx7RBBhyXJ6HqezkXE6mFoDlgztZk2CGeSx0XwqSgaU
fZx/Q6N1bwEMnFT0tUiy+hADjJdJSHslc4jMyOMKnNmrtvU4/4PmIi6ne9WTRKLM/ERJcT27/Ts2
MPAmo3ktB+NJpPAOQ6c/FureIF0MGT+PzEFWr2Y4n3MDXcM4JfE2DK8YIi6+xPxE9knGZJ9nCQZw
jtJkZ4UxlyXf5m5AIteRsdkI7vegbK/bMtyAgn3pUo6Q749YrNcYCKqZL7CawYlAZ1FZcWgyEhwd
TQosOedGAYJFGAlnvoV3tYhuUz9LLzM5HNPeo9JZTnTXCMCNm1xiYOihxCpjTxAGJYQB1HY2emLX
mTsOLUa8iDl/kGbEj96UAlx75QLg8yf4leSSF9qvr6ah3fxewfS8UU2axXoe+WHYTV70Qp8tQNkb
exouZxMVGKg3TFD8HLY6ZwGhd/j14TbMZbSx4u62NMzLOW+wFs8h7n2NYVGNweVo8Vd3ZfDB/uA+
8BJmrzhQNSAlNivtU4+rpnKsW1D5V1HK3xfHPcBUzBGQK+lvVMSrWjmCrtK4sq3wNWR4duIVgyEm
vI5ZMfPcfM+ei1EqzDsfzf+qd5DSOTMKjVZHe7kmyVTfeFo9kedUkSqEvDELcwDbYX7fhfKhjcmM
TWOS1N3GPbq6FCd0oKgi0GbsoXmWRyM2o81MhN4q98a3vq5GDhGv3uXFcIFlvdqb9RJLn6ZPumd2
ZaDCwErFrsqclnB1GIWSnVSZpC8afEYy7IxyerR7asbvwzWR8bhvLOSlSB25zYZ232Mfomfbe4Nh
X1Zl8WxWRkJOuL7JrCfoYMEFoiB8KlVP2ygwojdQyVN6v3msbkBvREcruSDU8TybkeSDgAVlyeRI
yzxdJNIjyyuRLAaQ/8djeytRghW4vuGgNPOmpW7eMR3fKbMHD1KJ9oIUtmA1geanXeIwTylvsZ+Q
qn2MPVbMAVYRLJKe3BuOn1F7aYUyI9+6VvYNZxoqF1CfexA8e6fqnlLmuwa3UaJGAILBNvSLE3fc
3i/aDsXXsB+EuzMD5J5BS05qGX4Y3oxO2V3tGKwAhkmNi0hPp9QCj0TaFywEY4O/X23Z1pOgwPpO
W/0xRHvrICjcWBJ9sMoBdVsgY5tBQvse2ztIQ6dILUsF0rGVtp9mNV9qW30E8TImvC5rZjezjaUy
8JvTRGUD64TDX2KqZxvnE/m1ht0d70GFkXYfbmwywFZG4J8t6icwvjziQ1mH20m1t3ZFsYQ+ZCsN
DxMboIbms6Gb2qBBhnEBRpy9hWK5psgQqqbxLq9DshuiK1UnPTkFrFEwnj4MsIxIGU44tNK1bMKR
JG2VHer5scYMel0aVbpu/eE6KrS7lcO1Z0aHhrUwR5YOdrW5xV89bgXB3puysg5GYj86NNbIWswv
Md255U1vc+JQ05mFZhmjMcbZw1U3iI/BeWgdFRAhaLGoDpkF5JsEJcgKfZPeFVl7Gam52uriLhj8
EPRb9EZUQLQRjX/puwT+FhbtNCbXK4WLEdn4SWlSuCHisDDHKooC41GUdB6YlbdyjjGRRo8phJhV
xA81u92jisgzx3NCsmLFf+ZyXxyZbPiIybsMQrPA6EhQPOjtazDyxTdvhBuYy+ja7KtjIZO7QRv1
itATIHPmIYAEiDfTutTtcXBJWVWqHChPMeg58AZY0YJKNx4mdGm0xCP8ncrd+Fp+q5YcFDJSrnoO
SABsql+3FeE5A2twy3XYLs8gDUq2qvCG2+yMUpAk7yi4w5b/MMSXbtAzzm7OupLd1vQSczt0L0Oo
4Ir+O0dn1twokkbRX0REAgkJr0K7ZNnyXn4h3K4y+74l/Po5zMNUdEdPVJUlyPyWe88t1R6kINkU
YFtRBb9O3hjEFbtZANqopTwcPw1xxkZ7RaaFzK589pAU0K4sFFdO/G1W69Pjs0sP6/SFhmAHwZsc
bzJSAKhxaA0VniIMxz4yROy1LLo8m5ggBApmoJf+ZOnIIiqFAKqVce1aCdJx8HlBypqsq5NiN072
uLX86nWM9Is0EfU2Fi4zQnWiZgiMHAu/hc0QTzFlGREGaRCBGPGjO8zGl5SPZiX7UmNd7bH/dEZJ
/mxCw140KeDF1N2X7WTiCx7/wZkArmZQ4iydssBFkTIe2YzhCVSGkhy/Daazn9aW1Wc5WHbqX5th
Ysst9dAIUilDZ5WIRwcRwjMB/yYZviVyaiDjRFuF/+Fg5qztzelzRhc4ASJz4n07pIDpQtC8pFUh
ojH+C00YpWyk1v/QMuLb6tIz92ahnnPC8w5g8YmNATnFIhmXOeMBkB3GcUke8ZIN0GKjE6TmIKGt
x26R/KZVgSAn7e9GGOKa/09rf9lxkDCiaC/UIrDBDDp8q5v/1n1IMZUO2E6TdYRBAsFuAo5Qcs4l
IaGovRQTX+Swih40b8N0HQ10aVD7sCT+lazqdzivPxXY4WyOLzn7W465rZipy0sAJibI9Rrw8Kjj
q0jrPyGBuPYy3gSDhk2hgOq41YDjgWKZHBXEVTxWVhaFwaTf25GX0BD7MCHqvZj/sW8EcoUSBr7T
cyPLvyx7DvZovmoVI8HuyFNUxn9NPB0Kdzh5VRXIlNGkTNxkC+0P/CnJZGMXv/hL+Egy7b5tBSIO
Jh583xkdo39A6IINN23KjRWYtCiUtO0xrXhdE5auDTFqWGOOC7vhvnlww0VszJjGvlbJk2RD1IcY
RKeS/iibjy4sxm07cRrM5sgPAdym9N2gHWo0QvNvSNytn9kjACTW56Btz3TL/SYxDXZRsLh2LbOB
3tIkH+RpddQxW78WQNNkYsyNeQptDS5mGOaHfKWh8ZUQZI8nhwYTs5uyTrwvH0Vt5UfqgLtatlzu
uNMn1gQNEVSxJNXDirgr5bJzCtDHPvMmromoJ5xhRgPkAdztpnsEqDP0cKsNc3MiSPKRAEzGmP1j
ChU98tNPmAFvZmyw3T7Wnn7qY7y/XUwxOEgYZyCdFI+PxHPfVzAwVb2yQgYzQBX3jdQGaF6UMw2b
i5/QWY6VzdVeaP0zxNW/2GuZcEiu3eGH3cEGxSpvU9/+NAjb0ZqbhIEDV6+WkeGbK4+TQ08emwXW
+zzdkm1lMtJAOOitIRGqLf5TNBJuBaEMve8/wNnJ3g+pwWKLGnLx6XjXHBGvg68t8+6hk+kBBGpI
EZkCa1Xisy/8Z28RXtBmDh0FgqAaz//WcfS+WvfzlUKxNbn1h13/YdkAlNUi1sUso5+0RKQUS/GI
JJEeIp42rhvtmHgCLCCLUVhMmYitpYB2zhpeNl8g33Xj+D4+ffkztJxMru5uiZ8DWcp8LMcuaLpE
t5ydy6nrkEXIGdEGDzOzvF2tgAZi0ET/dk9Ng+QzPMWx6r/8nzl84cNaDj1xryTI/AzPZr4wQYo4
31u8SkuSfeYSTnqXAWmABUi3N/lYMuzy5vflE8ghBLP+eMWocW+cW1W+iZIow5VyUiCJCcbI47Jt
tsps+EiIoudvlDCTrJZPQJN3O17kDnfZV7JUB2AExQZGZqC19W11wg3KrDzNCq5LWHVHhUB+F5Pk
nRaWGwwQGQZkNUSS+vdmDK+NQEiP2OY++u24qRGfH+w5+cwZjR3CFphoL8RHWn2GIS7ricmCwQaJ
NSYaymw+c4eA8sSINnvVSCm5ppBDuw/9msa5A2EKSOxUPUeV/WBgBqeAyrMgytRX0iaI90r/1dOV
c50qbqx0FkdrpwWXIFwlY+92/InIsyGqCnlYCE66WBG+FhJ4TqDL641h6PtQQwNesvzmJpi4df7a
MJy8443bDM5k7IWq6gPT0SCnJDrIvIy3IZj0nNloUJu8ZZPHjanhTOxmdJ0bQDmkgnPKMPONSDcJ
vV6eMiC1ogkPrLDEZQCOsTXjGGa2zt/i4SmNyWMxhoIsqAUSKhGJDc0IiFJXk+7KErjemsL7VSsm
xsYn3dXej2VE+r0vU71xOeZXWTnWWbRPmy4qIApIx0F+F4M8g+NKVu1XYZNNldIsF4a1XC1dkVYl
WRCHEXbw1CM7ZjAJOwyX8FIKcXXUMF+o671TpxDBuOU3q6CjU9beWwP+xxQx2fMCKWTGWP7UYBcJ
CMGLjh7eQNjzh7mQ2FwFeqd+VWdFjGrTeeYPIO51O5mR9+qH6isSJHNpAzIOqRr2liba3uSIIo6D
tv8mmnK3s50HW/Q345aNRn1cxPg3mVpCkRQqr6V8VDXWm6KIoVJaPBtd2FwTGl0aweIoWwIdOIdp
VMvkh++RyWb+IcKBWbFTI1RErEyahgr8yPrbsfWY5LzNYjS2Dp9OpotdJbtda2dnttcqKCrEvcrG
zDXYFtGvF3OE8ktW+w4aJ9CG/s2K2vasNMRsdwDfzse3ltCHFtvypunceq9oFjAjPC8d6BnPF5pJ
kKLOVc//LwiWfnwVcGbOPDe/7oIn32jZOjC3YmFQDExhnH2RMYnLHUz2suuvVob5mvyikx+LZxsP
01TE0S6UDqJHWG/NjHQvau3nMnO+cA3Mx8j+lmg0R0K50IkV4U6UxRhoxvytGQbAdWlrzOrP4PbE
Ime7MjSJFugyJFTtp+X1b6mAdDUlxZar5FP7HEidZiAbhiVeo75qdrKPuF1BjTiKfWcJS2hncYEw
L32JB5p1PPjoGOeTBo0WzPXwPGmpmRpnH5pAot3sTgXkYuNIqdloWPjzMkI8okCd3AcWgCwyQmO/
2JKUPhVdGHlfXV4HsHiAEYfM+TfN0aubUc2o5BnVH8KSGl1QRw5OXhCW1reMpOP/WKZjs0BvAh0O
vnDP7As1Q7Yb8vRlypn3qQUJbZKWf/Iw+xuKxEB5RvahSsqHBtCUBYpupiI8lli6QMU6WcDq8rtR
3RuOYRlYUpyYQQN9BlQ/t+58cHSUwj/FMe99aecxb6g2+Oy3cREf0b6+LRi5DklZn5AFbW091YFh
eBQc0oENAZ3Ty9p/ScsLZzJoBdxBgYYBDJZ66gY1s719K+YnsK+ktSzkg8OPw2lGH5tz/k4uHYfn
vfjJ9Cjy+qkT0bDPqxFQujdCRCUKj/xOl5Qiuztj1ylOhVkF4WI82xb6atuD/JdC2we+gkGPdy3s
YNck0VMce9OhA1yK7lb85LOGW0gJNTdEgQxdbez7Yjhrh5wDwvA+CnOXE33DT9j+Ej2yF50BTMv7
LyOzErAYb3UDL2DrevI/ycQkIIuT51xvskRl/LTUczg26GuijeNZH0uhF0BXTo9ss7hZGIYWb0Rk
L5iv+k79OVABgP8iohQIz1RwgCvG+5vUWWtQDSc2KkzNaDT8aFMAOm3Cb+emyx8jQ2AZ9a6HbQ5y
ujCvfI9PNvgF5oyxf/F8HKzGYpNf34YBuv51hM4Vq6MSWfDMhs3/zF98y49I+upf1Zi/cfH+50ip
z5nNEegRNrOJ15DwaFphwBgZh57TO2cUy1hIPBS1fhNNjUAqp3TIMmhcFqkVOaVgK/VwbCKNmc1q
D076StqO/BzFsgKPkPyBfN1nXf5lCfs/VjWa9Q6aetuP3uvSfPGhrCILH7aYiXYpCWJ7A8Is4/Dy
YDrydeqktVfWr++Pb7Uy9KavmdhjyFr5QahUB/c3lWa/sUtfYdUsvyaZOUwB8p0qWIzGg6MOVc6F
AYaHtduOzpPlXAcALp1LZqek1rQLq9Y5BNAEHQai89kqeUH8TKgNoWFiZy7dWmiMiD0Iecnm6ml0
NSfGNKAbHtsXKwfeGTOmSHLGvGgfzjnhHj599iaxLXX4kRTJe9pXiMfC2SgxfTKbJ6I4OTtuiFp9
8h9AuZ5IUGNG4tKh+T1+OdF0P+T7MZBWKeHZHC0Ak1cilLfhN3zoYAODd8nmhxJWDdcPY+Ol+Qg5
Aw8ew6TWAKZpznu3AU5iDoxTSlIR95Tlu8nq/hK9RUSH6MQ+oxcxVZZtu9jFJwOxubNGwlH26TSs
doDxPydO0Hi3xZaxOTgSVt55aGUPZmbdMMVjJI1p8RrrNfOZ563z9luUL4zE14/VEUaAxexvV4GI
KZD8T+Me0nnDfDL7MOJ5PnUmmtrGzU9+ex9WRnAGdAqDmcv5akdcpAPhmvgo4onvcAqn0zgWFqX4
+FvWJV9jXPCY+uSYemX1Jj2W1rgdFsce9wwp5m3XZUTM9Dy1bSbok93mo7Sdn3nQH01kDUEzlO9R
PRITMhWPXMwZHJ0QPjWdZawcaltY/EHt4vnt2+JhXK++FNhVWzg/EI+y3SR3XlzeTYuWAsAgHV9p
t9tmhklqs+Hp5w1aXUINwpK58vLclQwMXSQu2L2XI9klOBIWYknQUB2AKkIfoMNoST7Hubka/OWr
4+CqWFS7g/P3Dhd0W6YesXjCZAVpXJUhWSBc+oLVvh12X450/lJMDYHOxvfQnN9pO72xIDks9QCY
Wh5GU5l+mwWO2Dj8kCQkUM07j4aMzwUOq4IKo2g4JZeKw2WMa7iBy+Os9WkyOxG0KvkkoWObMQDA
I1LRweSnAb9RhICKuSeEYBY4PlPzZqCJWeR33lev4I34GKzlLYysRy/EGS9z+R88KPIMxUqjqlhs
KjpNHoqn2a+/yBbYYcT8cFH+T6VH+sDiHnQnzvNiwP1zRKBc9Yl4OuhxPeKoKzfCtq5xYxGmYpPA
k/p/42mAiMpeH5tNjCFpoI8F2ctmAB9vp5IgN+RbXjED7Grqat1V7ALK5lP05ba2UXg6M0P10vC+
RDht227+KvLpi8sWfQNyjgRUMCocj94zT/8W4fBAJvpem84RRcFjaS9fDdZ7HuHiDMKO2gGCGxkm
t9ZHLUcbJ3eF0V10KbjlEWxscf7BOkxLUHn1CwEDmBxrxJXkTLYnZ5j4MfryMofQTRtKtCZFtuAl
RDXhuKAjFNNxFf5FjmPgFozsoJH3qJtxy2AEw3wzf4vokYwyrAAMyRtDnoz0OqIR2IwNUd5D8Tvy
kZzMEhZPhi6Xas57aMAes3PJkVSNNpMrsjI3Zh7/uKmF6qHlrkDev8md5oEUSgI4yNONxh402aJm
Hgy2l7Eo3xzB+dmR5EbIV/HPdcGzK6JsWmiApPmwz+xLbpOFeW7ABoZNWD/8la13VrLBCkhqkF4I
NM34p40oNOgCOnbkFoEe1LVNWdJUDdd2TXWVjeazWaqbG3OFDz5oHutep2Ce2eM5PbHZfXpnmeNs
SIT46qpyz1tlbkTW8O0n4T2uGcjKWz87J8t51Y77wTJo3EewkflDefhBWY6Bpc8dhoAzFIBLJIYq
KB7yTJnHgXXpLgRSCrSAArTnBQnHeUsg0H8wC49tjPLHh8vJhPBtomZ6gP9TLnzfDgixMq0IjJf3
rOv1y6D/zFhwt9XYPbnAVHD6MjXNwuLAFtA9Jq1xwyDzNcbE/4AsNxpfkdS8YnHj33rskm1G9MUi
/Bhu6qs1FdNZFTFCDZfekP+Fo4BbgWvfkTHYj3bHZG1L8MhbKRx8O+sOwdIvQuQX3x0fzYkytSU4
y+igfmXOMXHf8ViNwdgy/YDcH4TrQqsFrVIKt9w3BgolFEj5wcRktEvcZQNUEQdSnvDuiZQoj35y
Dp3H5HekBC/1WxxGoOB5aEg6UdShWc4KqNt2CxAzMuHhGuPOOXRD9WCTpwcJrvmnppR6crCjTapI
El/qYpMWy82t2ps1jCwDGfL0MGO6uC32XWMMOy+vnI01R6eS/MhszY2zGOQQHge1Mo1exYQX1y3H
9yZV4P0NK9kSofpk64PZt5c2i3ZT1vxYkdeevNBfU3qnt0xMCGtamh5fHZVVnQg5uGY2Ljxj6vVm
rE0kMk75rrroHmFMDmxyg7Pe67mE0L1HGSv20v6FvMKjucwvaHv/IfKzORhqb9friWl9/VayGwEl
kXzPE8zWEhI4YaivYJl5FzN2doNG9p36xdcycBW5SfgeRoyTK3GxHP2SqHQ5wAA9GpYPZNWc0Y1A
SA6IvHAL7MxJDR7FfXcR9hQzRxdJuUsrGV0Dt2YBPuf7BAJxNKjH1rTeczKxsWxx1WShvWyX1GEu
6ycEyQ6hhQCCCXTE0RA2FbKhxqZqgsDMC2/bPH+KYmZT1bm3yfxi5DVxeB6N7iVjxs3sdd0VLM+5
xcrByuQVYqyFvEYFJcyb7cTWdutbxl728c3q+H1tBYo0LdFmmANqN574zANnYRrqt8xQV4INCuQ8
in1LZB+NAjiN3qsAZaIiS2UbH7henks7wuXoKYJ7+LtP7rYyG9xG/EU2o3OijVE7BO+fhRE9E7fw
oZw1rW4y2fpiBgvA1jMPlbVP5X3x07g5DxGQ8GmejZ2vxn0puivbLXFj5HlBaUJ7khGU4EbD029b
+jx8BEBHutohD503qp0J0GH6l7JQ37Yhl9jEcgmeKapdxePOGBLVRA0VYirWsAs3QxFUkJrBwO3T
Z5lMruSVqIu/baGyi7K/e6kPYR/f1VDeba5upyHurOSctBrI3ESO7gpVQP2wdQK7LAzYGJAl37tz
MMqh2jZL+F45ncX0kbGNZGqLEeG3cLpDPRdPvY7fdEduie14zbZsHqA57ZYElJGxFeVlQMkSeEsr
iCPEZZZ5XMGSfEDGGhdGtL9iieKd21k3Sq+DAT1zwwWbkGYTPzgFpqZmqQkuZ3OkPh1/xIqHEnUS
7Fnr+jz35yUvvqAkVzsyEL8TodnI6GbXidRhXTM/DcJ8rqP2NSrYa8I7uqTMuSc1XlqnJi1KrLUh
p3FOMhbb45l5XEjiKZAC4oocYz+FRNToJuGZKQHQIy18WWaipgajQL+CkiSs+6e6aO9k9n0M2D6x
qjkMG0fa0rHceab5uIBTKXLsl73jPmlGPBvmjRsrXAVBk9jlESoEawwT9hEsXezFbhFrn2GLMqPI
TMRvzuSxeMmwC+gpKD2feowQtrhmKJZPsAuZR14Qb/1VEz7LFgNbMNbRc0u0EkA+w98b+R8GWWwp
u4fUdr6znE2W2ZjlqWfTbSZ4K3O3/Aeu4EKX+h169UOV+lszpTCwuHIVybu5l/zpY/+km7eJ2HIl
avbMDt5lQaQkPF+kbQf0EZL9X//hIHEKQkYgZmHcFiG/FYW2TJ9ELPoLeVC/mvMw6HX5M9j/eQy1
t15rI4iOR+ZSo7nTk6TpE0mI8CLiUDHU55AW37M8YstFS2SrTTMWEx0PeWDCBAk24Ei/zy2NcYUH
sQKgj5Jd/ZnJYDsgP4y2i2Eve8fKT1MOgYgr4ztPKR89gY5CuZo5zd0F5Xk2X1zmlmzOqR2nodt3
iwyc1operSYhEdLwnxKWq5AGGRqmUKQhXjBFZJGKrHCvF2y5tf+eFeN/Rl8x1U79y0jkxw6j9hOn
WM7pJ981+8dTlDKct+iv02gYzs0c7ly7+SATCpetv3zIvP5j9RNPbLSG8fE6peDA8o40BSLPT3yo
BsDS1WPkdfRo7rqnY+3UoOf1CKcFffWG4QUIeaTfTD/h/9fqGfIaYWrGZell8zokTMm1X9xaY19I
CCslR2/V2G/od8hP7TIaWovFYJ3Csm2yE7Kxly41GZZLXldEKdeEaSEcs1mcjeWjK3DwIoSpiicR
dvk+XbPT3FkTdNUpotadZkcO3mWo9XSIB/rrROe3tLP/NYX4p9lchiaa5rJkimmeiAmLZ8SEmY8l
mZqr2IO4IEfCWJAxuKuCIqwORmyAHDIHsI3ps8lhAQ7JYhbD9MPt9naunuj2PvWY7lG2+2eIN+ci
rN6ZXbO4hZdc1S6Bl33zHMbmWceMWJbmMSQ+nQuNNHV40pqEr4zPZ/6E1w5Imx8z7uks/AXwAkzR
mW4azVFDdlB2y+i8K8BoW4SaDwODnCg/xnqibff/9sO/mpTkG4HPwCn958btru20Gq3LlwoocJMR
Qh87Pt9QGQJC8sOH0VlzCNmXjr2pD1HMJmNILkZYLkwdyDwux9ek4RkZwXxxCZ6UJMN9WtoDBe/M
tkANgUpQ4Wal/e1JbO4ouahvYwb3wv3r+SBYUPFxQJg20ws/PeZwVTZd5zym5NQd8QLwL0zrq87S
Ow2IChnQvk28YX1BAmeYs/dQA4yzXJUdCxzytO2fVP31CxP4ZG7901wl6xhQEHuAPI1th3Mi422P
luSRkQxZwsRQk6LXiYNISXrJeuM5rpzkRZnpMZa0xjn692Po0jOx8t7ZBuw8IJjs0WI+spwf7hyF
+jWemrcl982rVyn2Q3U5IWSwlou9/qLBqZ6qMMQoIv0Hrxr8h9QazlVpzJd0Wn6xHSantoZpNE7W
fx5l2IXCbboAHVl2PobegBrMoD4Ai2bgXXvVzFMJBuoe/DSTq0hwZ8zyKeNahGIbzZcSIRG5Gc5H
n2ctWP2KKBVJiPSCXi8AQ8PE0I7vIod/jY+/9bTBzmrZcrX6e+kmBWjmHEXTKG9z5zOmkstfN7z7
MvwCCFae3TzGt57dI+HT2bQ/HqnXGyFiRCwjywJScNDAhN11ifHto3gHO5GFKqgnw0OAfFqUCd5o
ZlcqMtKKMscOZgkWxOAKARsI6HAFJs4UTafYlE8IFdQu5Gtg1Fq9Qv229ozI5S7hdfLKV7/jdOZj
+NPNFVHQM3TwRNdkXEcdOvjyIxZPIc3GtnA8+8xwamsQV7e6Er61yWprHsG7LIn7rQuUQehxNYRf
cNGcVg9WmqpHOTrPJLN0UdnfTPEnbjhrG2GpYHTxmLUV585Yn5uMiZtAchy0dPkr7MCAEsD4aqjy
L0mhm8RcyAj0SU71EE+Xc3wtQnevisElUq1sLqImSzRfXhz0JIFjWM8EsoHy12F2MYka3OA6IGJ0
7pOD9kOSS0mRJ36d2LCRUWdRI9jP2Kn2ij8rVqwdW0DYrKz8N78zzWvrlP0pH42DA9ljb8npfSLe
le+ZTbWIFFz/xUHsRFwzYYgOwtK5e7Q7Iru7vNm2wMxIJyOFYIFI5kqMDp1D5IccUKfHWcTfSCSB
HP6Qssc5QP1UVszJodb7Ox12EKTxCdXOidlmcTGd5jray3J21pkb9kmiywqmoJrZyCrw8sOUlA1l
AHkKCwgNenlaaYsryZd8B/5G0+Bvker5DbfAAGttTkZiCzKIXDGDSGs4xjM/eTzYxQFlzDHLYjZC
oX7pprgARxWjsT6NFtVFN0mylNzpJBcPhsNwstnfpbM2ts6EPQUm/x0CPBfvUBxhIkLawWC4yRcQ
TCXbLulPbzjNmPO4WbQvJkLW3a5o9lMz7AA7h/Qa6b6dNK2P7XtBxLHFyKtz9iHLa2DJLC7bjFNS
d0fGwEx4NIIc7KIpKiFBKTYUKEcTY+cSmt7Otsksi9RZcs+LdRdpJcPd11PBo1LxDZagyGGfbbkj
s+0oAZYD9/1x4qZ4iNNl3w9zclIWrUTSynTX9v6J9D7EIXZUHciG+q8dII8s1psws+eUvcBBOUz8
mrRaj+wcfLfLHK+LKADkfymJ56lDunYsLOYh4ehyY6d3/B6BiygYXdKXnByGf/fM8LGfZFfAFxx+
6BgBkD/Tv1DgymKbG4TTC2nzilm3UJaHpZhuBr3x3lweacVBEpdqDWPgnBUnBq4ohmSdHeB1Xpkk
XfNJ0ql0oFFcH/xQ05mnRf8AaQnmpuZM6XB1ZCp7yVcGt8dJHciMgrReni1ZJQFLO+R+BpsZZ35i
f7+TMkHTNT3OmCypDsqz4+VPnVpY21hjurMqDjjDnp0dU9iJE0lnW9npg+tEl54YsauHM25XLox6
rCT91S2uhtCGvFx5eEHLX07M5OTx0abo+hyV7LUWaMS6d1vzjpXSfl/G+sH3QvF0sBTT1Wh03znX
D+VgZIE7q3ibYJDkGt1N8D9Jn5ItgFX5qIzxIwflvKtGEJaNe2sn752Ad0V5vepyF6SSBKTg4tbI
0Gj3d23trZ7uL4BWW8kuZT9gAGOk8ktAQAcOznI2WjLBmDpkF9rPTyzQ0e9WXraf59VmOhwjQiVR
Q7LPgMSzV3VOOJob/hZT/LtW0FNOp4jgOjqkDqKuMGoInUyp2geyQVPq5GUxblVlfa4pQh7YKliO
fYlHlD0RO32JsCt9dFZ50WCZp9Ccmgt6axyfcb3lmTYBc5wh2rzhQtFXyD6EQJBW7dgEkM3Ro1nU
3dmS/kfG7lLbBOJEZUFl5RoG8tCNLVqcqD2Uj3G2PUw+/wgnsTZOh5TcXz7bjr1I21E0uq4l2V3N
j9iIw3No289WnzwNJvbTIlOfYrT++SD1UQsiarWiwjjZtrrNoWx4iGbcUQZCqpaJcc/6c2z6O5ze
6VpX+t5nJO+14KyfCjSvT1aa/fRoA8///zcPDVVgDIsNBGat6SrE34MEsDcjPT6ktsEzWqvPGbfe
OcOUdDeBkhzDeJqhmvKWLT4iaCg56TUyaB9InUbKBJjnnK5xioMJM2gg8FXFyaO7jjQtbNw/8arT
FMR3+3m/rzvank4IjXTNjQ44cSQJa077gDnjLenTr86j2mGgVOZo3P+Von+fhkL8jRThlo1onjn6
SQbrJ2MHVQAltImAt1t/MZsbCX35dSCBlkJEHXODgs+u/TdZMXmsl+Gq1l8iMi6SrCsvdUuczmDk
9hmkUoK9gkXXEteXxOsvdZUSNuNl7Gb0C4hFLE9t5qLSLcmPsMzt6BDtPfWGt0+Z6QRlgUCODLtw
o9YpaZvnzFtmiovE4VCxH2SRAC1VlwqRq+n+rXxZPnTo8vO2ZPDGvqobrBPgQ7I3K9NgxZOsEUje
v0Wl/1Vef87K5qbYKT+N9oBSMYq2PQ6vrWfKA0EaVMIJK5j8FqMgcTwS3f1iVZqCspnnONlWcf0F
tOe5dMthK1BghQTAYMUbWL9naG8SBtY3wjOJsDLje9SwUWkG7lpPufmbGBe2NE5pUFCyDUtbpu5U
Nhn11hI/DY1XU4/WnxV5FRdmRuG+d6z6uXOIDQPJP3zDrDmabZPc3Nn50A9uJB/UWj6ab3jdXhbf
2vsjs013bmFNqPe+NiHe1sMTQqpjasgXK0QpUruUFEtTv/WdvMdWjKAn1oe2KY91yXXo6GDy7Qsq
GmMTR2vMSl4ywtFDsCzFlwcOjntwQsppv8fM+IJa2NMxKrtiSyPBYn5B1AAKyCoQxLDvquf+gJiN
5oEPk2NiG9q3LkT2xd9442sEojbHgnNbu4WERy/o/OqMPoplpiVOaZyzjcTGtNeWjfIV87ZBbFsD
2jbLXirL5POn5CwHhgraKp7BQT8XE62wX9ufSZpcujkm2QF1qG24vxrNss0LkaHxO5Y2Sg8nWt+0
yCAQTgHdMORVA9rYpGP5SEagH3jjWD/Vc5YF6Zj+jC1PQIDBqDmx3Cb25HGeWKQbeKujITQCp6j/
2KTwHbvRDqE4UXcPM4u8jt02yhLj1iSde2LFDAlV4OlCAtW5PhU3GfJpBYq6aN87hPGfRpnBKVzq
9myxLfTa/FZbJkKXWRpBtgZm5QRyLDy0YYNIsjDldardMwI45zIX7U/Mq7Kl5kWTxRkZQq9hwINS
fFnuVUpc3aiwwxQ8crtcRP3OQXxu+l66Eyab8W564msFpYZUhN34lQXfy7BY/rGT+q41j21LSUDz
qY2LnZkeHtw/cWX/TAMndd924maOLRvymYKDHuLh/6FfF+R+eusQCDRI/d1E63YlNIqXlH3e1SBT
KK+8P1R53nfKP0xhYwGuLYtDzJl9xf4Cg3pyfeRLzmXifdkiSnyLFXLp3BtpZ6IraxbeonBCl11H
QW+V/lZM4ljLWdGj2EHq4Zv2BwGAvRX9fQbVsl/Yx1AH1foyzx3PpfudYFTkXfTMNzxMWHCYkDgC
hRmMCXjMdn6PcOOTC8pGYZlArIoZXyOrrKElShJ3BRkXaOUb2ORcnahzYFWiF1N0srZfI480wm+6
vLHhElt2MSi7G9gP8sQ6FqP+MtwpTJlKOKRSjEx4ay6fsA6Hc2j6yN0giCvVmRevgoI8xOmTSmrm
mmYHEmbpX9wikEIlt2oARCgqr3zOlLqORQ/8yhzm47QgGLcWFZ30grNvkTDGkoFCIomn9IEb7ZIX
dsWLQPvK2WOwA8Vcrn2ZbqeCsFURTYSbL8a0zZbKvsQxY1cMO8OzmzpXk+JnA7BqXjPUxYOTi38u
Kv1zuLjpDnz7H4c25ZZSu+Jsnugj2vksnZYjijQtlxmyFbZsThZiRJvozBq7wr1bhCwKGXeLIhwf
vKIZH6RPgKQcTumxDmX62DUNIqv4QIwQo/xSDOdW9ftCyfCsZ44cTBveVhVsHOY1k7ivy+xg+dTm
PkOtTdZ2+U3Uf8xyIBrPyZrzhBHIH/Lx6gCBvvZLfiHb6G64Yrwqs7s3SNxPeWFSH0Q40JL4QDPA
lUMNGpdh/qf1BG9L0T7WY0893mcAwUZ2BJM5Xnsz+6Oxwp3MMBY7W7CFhzJZbSMYfVuBslUrQvp6
SWUUVuryP+rOZLlyJM3OryLTHmUOx7xQm+nyzgN5OQ8bGMkIYgYck2N4en3IbMmyU6Vq00Zm6kUs
OiqD5CXgw3/O+Q5OPs2Rxs4O2W/mvjFu1PptKuL80biYUNCOLZFmrp34NAiDYlJqgp+G/PJdJtmN
DGtpTczesW5/2rmVn8eJXpOazikKCYarys1xPVCBuvD40L6z9GJGGREm+rvbaSq4hyRA7dq82bYT
Ajzq4XQUrjiVOKhJ/acZN8cxOFkWSaI/iOw6YxmCyxTcyF7RTS/7dG/3LLBtkt3WE09E5hnbCC8h
1k7zUi0+4bDwmp3saTrJ7BcjQ9DJ62QfyOEYF30OsbR97zpYIiPVThXyy8UIzL07SWJY7fMgJ3PN
slzfeEV2dsbxw6n1xrMkXlYlW1YC0nbcBleMVgVeenWdmy9OoYxzJ4xfsYsLNXV4DuAodYBHUfeH
N2zUXIfr9LHW5YNZUGUGHx+FcWkkzIgDJDFbA1xgPUX3FbjYVW0OzolhwUqTIv8YhP3Tu467beqB
cwLHKX3r4i1dhsMn3CjvluceUMKileDDo356a7cI49Ln+x08gqs04NCRtyftw14G+IDeX2uFxvGu
FIDdwLrtKACyChNXKg40xrXueMgajiw9pbku5FJgbtUvBoOZwYjJyaZ8JbzmjLWghO6/tm38lZIy
+o0LKR8/MCe2FErsKqmRaX2LJyQvOTdgTctbfCAm2pfo9G3bBc9x4KttjQl5yEixGCEWvNwDHuBT
hTQoOjkbGV9rHKqaEM4qJccxO/addOZ3TUQvspIfW1n3QzesVON+xDnmi2DynlzCKoE3PlgV7UYy
+Zrj8LNp0BRRttSqMfEFdO2XaV/g3d2lJcHZMuBvWzV8zVZ1H8/Vx4K9MBpmV21xDht4wBq1ftXV
3WGmzKga3APJ2zd/SoNVI70MzwvNPg5+IJrkdE/nYoxHkHaP6Z7rjO9AGY3FQYiwQr1eOwsnz8lB
s2X5kq5nVcKdjk13XSTT2a5Dd92Zhr1KDVICIAoZrwzdmz/QD7I8NXLGez5Sjjk0Tz4KzYwb8o9a
IHNKYKFSOktCi5GRhxqDK7ruuw13MQp9HGiYcTWPOGI2GBLZL8IEjELNGMLAEgtY8aZEE1pDQPWp
+gIvzgnomsUvQFVJd/YEyVUx404gmLkyAmdbAV9fc91fm8GjV3U5oh5ibJvBDc0N/9E7jsVhqm0e
N5NIWOncw5a4BfaPE5BGCJLwjtpAfDAjepkMN3oym75G+1J8Bf8oZ+POl4uJEwqN4I4KuOfDRuIn
NzLPSN4W6sZS1sT2Rlu7ALObPECKOdsG/X3NnMYcuHuK3mGi3ndNcKMT6AJ16U74yxaeppIOILPq
GURKcWWUJHyxbJzcBVFRbpliXY3WwhURQ2APw7neAsz4aQTDfbgfDzKtOZF5BofU9NOlUZvZl1hO
BbnJqG+0D5x8iO3suZbOyzXUPznxhJ2fp2SmRndrukP3VA7zfo67e86UL3DXswiPKbQChzNyaed7
bnYZDdpjt46YSnErTBVzVVgHDZ7Tiz2M5K7oneCoylso9hCBKOQqECf8sB/fuP7dQPHpP8FB39cU
WhVFFhwc2fFzjcWx8x5rNNjjbCkCIVnG9+1hlKNMF8cj+QNDr1j5SIlBM1DMElHa9yn1txdBUx39
Nkbyu27h99LYaFmAcBEP7uQI+cihVW2FA/DqYVSyO0LQceU91wZZEN/zN5NtP/cjDqJOx/1RkGG5
It5dB2MabhS5nHVXdg+Gn+w6S2yTYh4282WkScyYxmt85He1hWHJK4jJ35NEiPXBsbrHdpyfbGZx
a4xb34GFKcesn3VL6mKAn24P+ePYpnjBlLOZ2ckx3xhPrGcVik70YkVwRcdcLGBeSM0FfXKs8CtP
GD+B4rLHpOCzF8UpJvKXlPU1rfXBq+fvwJt2Fo5RSGPZj1DFbUSUZ9c2xMuFQQ4Svazu/VOHQHvx
3OjOZ6a8p1Dk1q+b+LbEvx0n0En60OMQyszoZL4j6HL2H7W11XMfXrKs3LQSGSh2ltZlBnMA+Nzu
POq9l3V3FEYkz3mXUshTIhMmGf9xGi+JURdmAesNBxXcn5AVRHiXymhVc8vY9TTN0lRbvtEXkZ0l
k16CD8FxBnu4B51yDgzRHH1qOw7lyPDJroOLh7Ybcm/j1uSLE03iq9ZT8nHKhTgwRvxcWhWnOSg2
0Wjj08PVPHbDRUf5k1mF5PKcEbNAZamznRfzcbRrGqvH/FcalVw9kdygF3ypzEUJs51d2tSS92ZR
6XDUabdaxzU3dFPQF1rjaJMVxqDW4rcU91TDxMtYtA+yB37UrQiXQxuZRdpAhzvmxNWTDTzACZL0
LtUPwnfDo9cWPJOTp5AWc+dEnxKdnxZ1Zg1NaO4UFy9mKL9FE5wKOlmfHRx6lh9MvKWYR2qqEfZD
YoVPHE43fnLnlFHxIaCsrP3YKQ5qLLZjmuXL3iyOeZPP+3GIrsoSyTGNYvM8T9NxbvldQJ5xdonD
NW8iz3rG5KsR4u8Cyz1Fk/nGlEHvo84G35tXfHoBdxI9zSytOOIWHCVn+t4m5RvOzBzwWzAemszx
x0rFoQ9zZjyCxRMf09ls+01REA/sJaRBoz+Ei4gJOSSH0NFRjsVbKuuNR9HsIBrwGBBx93zD+J0a
Tg4iL+rVkGrndrKb/Qjd7GO2aa4G/NP03kzuzpvOY2ftgaB9Y5EYX5SX3teN+81MctoHef4aIQvd
RDLJjmlr3o8s1icroK7T7j7Lxhsv49ia22h2HrnNY0oC0X07xuI3eF8C3LJC3tKBhXVfLIlnMt8N
XoVTaxbrhPWCeJz/NHmm3Nmu2pl1bLOZ6OQSFN6LoZ34Nppux8ViYyr3jvsfu1xKDXzOpO2WzWZP
syV940pAm1vOx2B6BuyEBUYzwL8gGxjYi8w6zX2TnEDKn/pa21dKYqjMKj1v43ceQfEkP2s6Y/78
o+QOgDZuDCvp2dkG/9R3gzn/1QUAvs6Rv4nXOpA6Sdt3WGA2uqjyRxolU2yzp67uJ3h6Txm94ddk
+YNpuyzq6ezyjO4JccWbPgzZJzIPtm6H+AukKFk3FsdGlbU4xMOyu2RA5MvKpSpjaH7JzM2OTXLr
GCGxqrr9HZddQ+iGQQ25HItI1TpnONs3zbpBrnsq7UU1Gq1j02R0IDXzuIXr0t1mXfRZ88j7Orqx
bAsrNjCHvsrMG9MPn9s03eQtiYHWwgbB9BJTG33oZWDthtZ4BX9E5/G7COh0pqTrHVvbNznLcmC4
Y3U0BWkHrHXE+bLoGd4PcbdtY1pxVl2pyT33Tb4RktdBzGsMXuZvTDKLJnBig1+cv9b0u9CWd7KS
KOSzcZttDoeC7L6lrwHVFwdBKM6ORXPOY//esFquVX3s7uhFWviE7VXiHdsVafAQGk1wniL5urzQ
jK7Hl751sU367W4IqujieEW9GzSn47zGuUNFkB/dzwGxzBxVbhOYCtaDmcNkZ8EryEX3seGfZSDw
9Ikcpz2EltgvmGgAuggk1d9Zyc5eEvKBbECrRkRa3E3byziTy2vN9FuU6IItvFNe2xOeKf8UWJhx
B6GuZoUtNy7gwLrEjizsmMy0IeX0ZUQA0wAkizp5NnBjMgLPvx2ZPQZcAMoG3l9nZ2vHJMHIMfp5
DMdkZ4T1t1Z+djD5NcJ5bDcgSyCEuy4qZucfW1R7ztg9laVW59wkreUc/OwIyNoc7uPkgTPVtOYn
wtUVepRXG+6556ZM0uhTxj9tPT+aTXONmdHSvMAPX/JH3AZbTJA2cZYyqD7cFru2j6njeS0YGvRF
RHu2NfWHCse0t+GUFl7tFMMbUNNdXTBESxJCDgI7QDdJuSvdX1GMuymeXytCLBtftC0JT3GKbFzb
rUcMIGZ+onrnTLAhvLJvFrWFjlTg46bJ6ZzIkgHOUwtZjVFieuvNzt7zuDnErrXm1HatowVlNS0w
is+qQZOgFEBlCd7jaK6xdlNAg3WjvvoDE2oQBANpRXa/Um3CmLrpUj3Zir8RZurvbecNcZkjR+ls
UL5/6KLSG8wf67SW274aOICN/BA61QFrubypHLmeXE6cNek01mR0gShhjnjnlS6mmxgOlcyA7/Fv
7WiExS3Gwq/Mh2lGUahHnwuecL4exKYXfCsZReFY94C2iWQ5VLU+YmjEPyqybNfW0b5R6DnhAPik
mTA5OyOAiDz41D4IntGM3tqZ3NHQ8NDWtfdWmKQbw1HcwHj5rhILz+d8ynNQFNrrASLh+EuNqUUt
JqRqjuUjFqRNUPe/4I0hvftwJUBRULdAmcwCLZqa8KeKvGtj5k9oLribio96ALMeeBAhepPjts3l
K4+9vQbccDOjL3FkWefMsAD5JT+yReT3XJgqxIZLAoWd336lijMXvC34uwFRO7djVmjfdyH3WXro
dmkkUJwTdnHlcXNRrEdNBwBunHGq+0u14jIhndxfbTE+OtXE5ZNL9dTUK6hDBmbb6nUwWeImL6tW
EQ3iHBL7kb9GCKb1yvBo1cIOPEpWLxJON3qaMFjkL7Ocmu3YFDumiNnWKbhnlFCgVq3UkP5qbjKd
LO46SYTAwxsaotCQ/OMPyiJv7SA+VxGmukhDTkwDvS0S/aKB35qKTx7FPZ/i9BAw53Lbjyidx52E
VoCrWV31vPwnEzRkh1M3uUpOrV0nidf0lJOl9tbmMhNRbtOxt96YjI11b/yO+/RsAn0FWjzI4od3
5kw4H6BZCdGF88flXzMx/yBeVn/0fS49nguCNhA24wjGzdImCbbwf//Ceo7JPykV1/5Oh9a4CYMW
oBugPW1G37zltFGhzGBWwrW3ALBakZyHrr2WlvsG3eLX4lS+cUcs0ENj09JULzb2nVRPlicvc5Gr
I9HgCz6I5Gauvqp4eGerfMgoFWH8Xt2LrttAQ+GQiJWBnSVQ/pc2T7A52/8EY2xa/zvDlR/Ud6WA
ik2Vof830O/MmuknwejvOGkvDDNwhyoihzjB8vexA2DUe9NN6+58WRA000pg1CBAb1QOzADNs904
l6hv9yhFKJ4LCDlgBbOYg3GhK++rEnnEClHOYbIxYpRrd1Zf+CpyVQFeYWqV+scuImHbMM83s6Zk
CapOVuUec9ojoMs95grLx7jQSFo3ozkzfweh82bkw91gGMtjxPgEJZAsRPgy80+uEGpPSUI0ZBow
7GVxvQ9Cg5yHOTQ7/NJOfcdp42hXOymAK/aW86DnjC8eW0fDCjBmq2WFYcHAAXvCgUie00jRPTr+
v5TdcNo7w9QVmGKigEcWOd9PXv54cZQDiBFs0dGa/FeCC/CGtlHTVwcb8i1Im3VjuIfCc8eVl+Jf
aPPuMe+sA0ZPj8EnuRVQWq4Vv7Zudzun2Q/gnJ+yTr+VIEGY8vpaRWuQJZ0OIkKooBkJFhl8Cpcn
kRrMuzyYtq2bfnRqkWHJUNWL5jnocY+gSReLxTtmSlqgTYAA+ZNNE+GSrvE1wK7aIKQw6vshEa/w
8XBQMgphXRPfY1urjV+4nG6kfYwFX9HiJ07NP/uRaRj45/W5f8Cs//bWBfQXwetnzmShJv7Ht64o
W5sH0oa964erYuZcoRhywgkRTElwuRP2cyFlFL+qtgl3hFSJhbGl+/iySUTWF3/sf81eISlbY4q8
ZEBDz/jgCkSuOf9pzYaaKu2+kr0GgeIS3AiSvdvg3ZBpJdcxSKCC4CsqMv8CHV1MnVDiRgp8Yqf+
KYU1bTojPxGimPeiQaEgr72EpKoXN4344mwOoxO+eWP/FC5RFAVCmDJJg20CyiaoFn6Mpj2KBa4W
KjziXlUsH+whcIBr28xbJT+pX8AcmlwTYAoH03+9rjn/5HUPHJM2BJ8/wQzTcPDXdS0pdQhKsQno
VH+LdfJqqmNudKfJRWxLY0Y/pulqTC75AbYhaF27XxtZhNhvToLDo/0+tFyCPU2dZZ2tO61B78XR
N33I+AYMFM4qheGg1AuaHmO0ce8l+jtKeEPzT4euHaZvF6ux99DqjqrtXsuCJzcwvVdfDvvB5YMh
GExEDCyAI0LcLfn5j72TQz+BES9fM0U58N1+5wqzW51+JCWnIz9pSvai3//6w1pKJ/5OYwaV4/os
jOBCiYv/xw8rkrHhmm4R7EZZfUxW+m1iKwRU+/JBZQpHCkRj2OD5xzSEP749ImODBAY2uwlpBFgL
R/8nfWjeP+E00y4ixbJYmyIw//YNqZSXg5lPsPMwgiHeJJ9+/phnEKNsGrGG4VgK433WADzn2D+U
4bFXzSN1EhyzJCY+/PPc7nk9Jsv6BnIq05gpgCIv08tNNvIKoHB9JIU62guU05ZQTUPfebOgdwgD
aj/o/l/Z7zQZOI7l+rXwqyPt9uTs2O/WfRuYPPIwoabiSVYhqJyaUP8SoMvlBQbGsA4AKq60pB3i
MnYPQ+Q193MbXgbKgdaugUA+WM2N8av0CWdBnH2d6zG64BMU5mL8jnKONkWwtiz6fsr8vCx0Vs3z
pu3kPRq5+3kmDQfxxKbEbwb63MegnMdYzW//+sGw/07H9wTaloPvEEwtvEjrb2UL+DJnCPCsUxXf
5ZoyK7opwNuOjMc6Lzur7MGu8/skSb4hwB4mUX6lISf6nBIGe0jrm3HBKyN6lCsywCtpcAtIIcAm
Ew84y3HSg4fGuWANPjZ331m3nT0tTQYba+Imoqdn7XKcpvLiu8hJfxp1dT8yIljDVd3gf/Nv3CS6
a5eXE2YTH4Ty/1xH/p+1zrAl/K/SmX/7/6jJXpo23RP/52aa/962n8VfO2n+/A/+vZLG/YcwPXzp
gWe6S/UM9Pd/r6QJ/kF5huvYpmfDvfnjb0r6mZeCeu8f/M85ilKIiUndcVik/md3vf0P06LsgwZh
l8fRlf9X3fWm+KNO8S/br89pJ7BdvpplOXQamsvm8ZdDb9sxp8GQaTGDy+392DvyUjlFsIcOQJuv
XdGxNKQjlHBKy6kujtCGIpITIU4aIyddG7O6RtvMVYJrJynVTVtQ9bNRgwevipnBvoFI9i7zNr7k
AcistRcEfbCkVqfwmHs25hPpJSdGNuZtIn06KqM622ecPHe6CoMPo06G/RjOFOUyBdMBhEjAALuu
n4OHJKBWqjGNYD9Wfbxm6RYb22JZonLG3vogBmDKVvapWw7RvYNvTM9sJa4j9b3NGOEYe4bzEkRM
Ju0ASRZPRvWSmUa7LxdLsTn2xTYYc/+cj2g/U03Zb5ra7a733eAuiUz7rqU1Zl9bMfSAgMp7ElAM
gVVnG3vXToFthQ0tEJ0fbAzCbg8SniJYNwRfUWty3rUKf7sNWYywxVYr7Kzed3ymL14GOpMkboaW
jReJ23EwrAm9cSHhjrwuzTk/Kqec8CnDvMNCuhTnFPl1NFqMeSzFq2zCYGdYznCvJIzxPI6trSjj
iFXFqrBcEkzkuDiyp/Q0LqTxcg2oKywNlRGup6S21wG3r1u4LLSsp7ig53ggu9oA6pOwa7c+Z2aW
rAFB3fJdMPSFczdZjY+/URTrtqyiRxl3HKHkYQ7FV7tg3cos/SIYBlffAkkOnLL5DjsJKwSPHO2R
jT76QgO+NmuQgCoob8eaQlKiZ/wf7DuNBsuPwNV8zG0FuKjOHj30AK4ArTS4eXnzIQuGYdsvWVrf
1cRz0rQA8FeXKOk69M69l6QMxeNwegpi3Zx1Ywe/udqZrxWG/bsQOxP0tIY2gLrWMR4cx3jIEc8P
Y+d4I4+HLI7aB0I0Gro+Rpr8lE2j60F0Ed/bNIhDAab1JGqK5PPG7a8xfCjcdWG/cwPuwQwUMCBJ
aQTHRtj9TTqMxd5QJNiszur2RogrR3iUrORD6VycUVjH0MetEufcVGQMKTbos2Ef9CAoIu7kWBFa
H6BK379khuZLWVnv8n25/dYVgJgiPPCYCgm2EsxA66jyTyzVKZJQln6S2mTvVRmm8Cwo6UYPxVMr
nMrd9h49v0bMwz8EE7O4ipZtrBfzYQqBRhZ5VDv8Zq2MRHucEANPuyPDjOFBOVgwoTmmUPqTzD7l
esBvNuMw4EyK4Nwi5kLap9xw7bhetS+HpiZiVBt3Wqbhc08ABfy2Pfa3ciCpYLl6QGecy4AhWet4
e1gA2OHzubNuWM6Ku2UGvk4geO+CLOkAyUmFdcFuDsgi2QawGHfpksslot9YoSczK4UlIxE8efeB
sqddZpMw57wyy1rf06xNx/sgDOYkXUCpedVTAthDeuyG+aEz+vKuGQ0Dt0UKB6YWvQsNKw/25NKM
Y5jTl8MLrRycsdnQkvFrjHsrSCg07OswvbUGbR0weg8vCTVJGwYCyUknHBBg6ek1nX8AfdrWOPP0
pYeU5fJLC5VAJi1Ivto4YMhA9S9R5ckXQOLG2pqy8JEjmP5tdrOzneLefapQ3jcBJoNXo1ftu+Vi
7RuIbB5yUAnUPrumfyhcbsVZ3Pd3/Tz0e/5RHPo6yddT7tMIGv02iCB3XbLKCCYD6WayOVg5DJ/A
Th7MLPqJZoZBmV+JdXoDaMTCfMNlFC43BL1ZAtcs5+TK0lC91SiNQMXFMOxTv1VnGbn1Yzd1UcZt
O7GBxQw09mEp88HqxcynDzWXq7fWcxEWauHl22Cuhtt+AjnDxz/GawcSxINjUoyDz9ILVmNXxyZI
ROsn1dxrh9SASBAm6W0fRx0bhZxeJjtAZrbNNlrbnlld4sJLop3TBuM2BukEgH4sD4qS2WMzakDd
LrrbrhIMRFn28rVHK8mDbhu9TWEuH8o+n96kihlyDfFwmrraey65gN8GkIB38ADUFwe+4mA5qX1R
sK4xFlYZDvIeguGU991KkuxmY6jM8LfnT/lvRsHtzxCO/gdDJEI98UjWBrRXsFOJEWJVEtZdhEFg
PWC928q0HTZD5afRtg9hIpej794NHhMWNLn822hz2JZd0nyENbkG+BPQMzj494e8FdYWsC3dIV6f
bZWfB2e3iK29Q3rmKBjD0xEyy6uhRv+tzhEjUt6MdWeL8jMvVfykfGhFZmJFd2WpuofWdNNt2jnl
LS7m4tWBYwr5Nci+jZQPsdJFTZ0yer/RE0nrB24IsRF+KNXAN81J1wjdrp2s8U9QsFom8JNxkKg1
PwCDo2OrVA+DHfJZJmGQ+lnUPkhZzyy+Q/lhuaBbAdlgAEqnvv2tiBK80hVO5zrkfUJHrsk1fSrL
ZBthNMZSSNQFoIHGItcSKKlNubgTJQ9tr3npqJfA/+/cyMAKb0yVeL/9iibQ2YTh6Ci+0Mou88m6
Mxez+1fXYAcI8oGkrnK9jUVc/c5Dy7sLPQTI0fKheXZF+qjd2fCemtlCeghxuRQwdwOWYRbyyM6+
gXSTkPOS+R5YNCZOQxfRlw0O8qpsc/E9hxjcLAc1c6rxo4wSR30UsisY0sISSfDgaDE2vJ1i8dLO
Fim2HtQsP36MDcBrP1mkKEZtI3K5oE0t/qQsDtNHUsJszNsIbGUhHAipC67AvKGxvT3YSRztBhVj
hAm9jLukEafNsa8ipjDelOFqlWh1EsFhFIRmKefoTdzIgolRP+azS9OEButI+XoNnFY3cXNUvF7Z
AAVzjNNbv4eGf2OXJm0MDjXB834CvwgPMG4zeafCFu8mW+KYXhJrGpK3OhEy+2Im0b33nAI4hBo1
Mh15/c5ZR1hYgfC0XgBEoHFx6E2tb/rEaNw5PIuxx8XbzFOYrPugqABxJmFvbxleRi9eJf2KPGbY
crFvO1yrsfJgRnZ6jB4sqxAwZgBr+bu8We5sbmHP1zCm3WHFYZ56JFV58CXsrPLSaxON5i5quuyR
abv7YA5e9JGIPHgPOMLiwy9K8HWr2Ox74A1j7HyVHQbBG2MqkAQJy8kX2dv2T26BVaW8Iha/+l7O
xWNoUHJM2A+yc7YoLUQKGpBqQwHBCrXSrY8Q+Mstvc/1Nsvc4cr0IX5ojbTfqqAqf+mxVeAcDZqd
yPDccBpAJA6misSYP5+R28Pb2ey9dl3XIw+HRsrb0gqnGG70IGql9p2jzgvymhoEDG4GscFSp9aN
Ii7lp050kKoqXqkYHW/bGeuX8vxgiUa6hwH9fsVQmsfIIxFz8F2h7n1MPDtV+80vEer0MBiq3heK
vExpeLSkhPNvmmeCm0AvIlGYU8U1+j6WQk6OdKioYu/CtqbDgebIitDSpnZriOK41W9LPDAbA4ss
mGTHWgcVGojZlfIGULd7mCdilGFct/TKQRClqaDZdQKeU4Mx9q6dsu+ymo099RPkwlU8v9iZVXzp
fK7OWAGMa5NP3SUpUtRrLF0vUePpXWbg+1VNSINCZGn8LNAZWzl3L9OYeBBm0LlffXryLi4ENGpv
iEaR3+rWgR7TXZ+PwI7ndp6o1Q2KSxQXoF2xOd26jj+ho5mYfsLQWPMJUlzbTl35yOKVfMJGhQsv
Cx+7Pa/+rxKa773MfHWahB6eB5LxBUMZH9t073bxR9CnzmM3hA7wAZ9LT9eQlK+QlphMOtOeojHz
0VB0yU0RmrzvY8ijToaIn1eWpyq06WWjoOrB6+mxoXS4d55KFRV0eMCV9YRPdjaZ9tiKogfMvyAJ
vTA+OOSrN+BL8G5VsNEeUUvCdxkGRHRso2UFy+3yNQUNsO+4edz4xly8JF0cv3hWUT66vaU5pOI6
qYKirFYEhGlLcnj5knntDWX6haWKya/d1BeXDfzGiVR+KRj5XiJlQU+0HNz1pqAGK00ABgw26p2u
7F3KNfPsMeU/VZofnUl0vyVj7u5FlFEaFvn2c2jy5oAkQ05nGGfjCsOaaed1sTPUbH3A8/auOlAu
U9OR/dxusWS5vZoeqyKVu1GLCptw7YVq7VadecPZjSyprwK4TFQGUk7T1+kzHfSGsypxb/4UjcJt
ES3CxUDKuGKHp+wcgM5DLAb9AcSPJQ6cy4vVVuHZKQcAFwo10kv1W+3o7hpljJcZU5WXeGqyTTHT
ojIANN1NiYIBk2sAAEZeEmPL7XwTxA7sTDIJO0LV/otC7F4yMg06nlfgUZLtVi5QdO525krCvWSy
mKhbExT3o+eV48GYpuw4+Ql6ZRS37QNQWbh5qR2Ezsan2HBVetzTefnGBR+SJq8Wx6zjMLX6IfdT
99CAnDylruXQZzVzYKH9wlG/6tB0nqtibi9JKPCZ+qVf44Y003uGrc4Zg6W5jvuW7dyr0n5DW3zk
rueJBBiu21JDCYgmcrtD6AIUhUVzKGggeW+khOMRRg1nQZ/SRMO0Hgx38Le4NnEg4vDY9nphi5BY
jZmUSfduUeK38xDkV0mPwpG8sw9GAIU6diMH7hBB7ZJAELfmcgLaiai2bSV8JU+nr6Y7+gcw1JJk
sGPehBUacVH2+IpI6gHP83FgjonOnxVOGkIHvE7cEv21GaXiuQY0tmbzTC8eXYmrITLi4yBVB2h9
XojvaVSsh6gEc05a3IBNkNTJhnZGH0OGRzxPKzB/eYbftfMs49EbM8zNLN6nckkZ2rWsV9jFhq/c
CmtewonCgBtYb/ReuEF6caKOl8rQ5TbtVcCxRpAQranKurEjKirViArHpbVSGPExpK1HV8r7bEJA
a7GGwhE3exp4Gg70OYnxDWtq9Umbt3VP1Gh+ETZuknSY4n2UJf4mBKKwcdwxpVuiRJjiKShvq2jx
/AsPo20jgh0rvbnn4kcBX+maaxOnMn17bXTJFBV6ADPHk5xNhj5NXD0UNTtXPo8DyMMhuo3xBLHx
J3AHbcZYB45Pmt+7SrZOTocqcTv5ZXUpIrMGdCl6RfIDRBJVRFU1DAdabJ07AVtqK3QV7WVZcZ6b
kD8+TV18D5FgSr2s/qIQxqGhpfMNi1pwD3bDIT9Y1Vvgpt5bwtxkzfAo30SpzYwAi9VG9HV9Z02S
HSpVznoQRXqMpy77mlGkObjPSOm2zQUB10+sto7Ko28OfdUu0/xaQMMIdvYJWpiYSb12AccxQldk
EGJhHiWiNVUfmQNoA0jabUS95qa2x3Y7aOGctDEYFhvlFL3qnhHLVAFFzDhMbfmcAKaHROGOIWch
ME9VxSC5F4+j7+UPMVDuNSkK+y4bXPLNghqo3DLSauMA5Aff64g1PW3BplB487p8QISMEMps3dPZ
4Ml+W87KP2tTofXTUPQ+WSBP+xwrRFk3KYMujVmsqpK7KTIRkkx+wwRAAqRWKe0vJkiAUnTSnntq
Xb4qIwXXwa3u2BLLuquKgcalrNTBY65Jjqww1duvJMjQNjgE4KetOBHYS5g54prZmuO1sahnKoM4
fnY9z1lhOaYHTrf21ehEfZ/auiHVN035mdId+NN9IF+Ag5ubqaic9xErK5osGSqe2s75Nut8eBQw
oE+TRp1Zl22r9ygt9KxkSOsnbBTto+l7xqvrN5juYMBecZeEH2jX1okW33hXYaG66nCoHzLpuPT9
DMND6kfGe5VFPcnupGlJ4rfFm0+fPZxEq/7jOi54XLEwDPjVuTieEis2rqOc7JPIbG4BjiFOme10
9zpi6TFE4u5rgSn2haWv7r+y2VrS9LFGorTT/h4DsLydZptb+F8m4Nc/58f/hUvLtUrKrv1v/9X2
FznkX82V/yaXuHWMuSfq40PE2z1+dbaT/g/qzmy3jSRt07fS+M+zkRG5A/MPMFxFLZQpURKtk4Rk
ibnve179PMFqDMpywQYGczIn3agqmwxmRnzxLe8Sn+bWMcNdAVZaMbJybABNl6N6P7gObw7bli5f
imlG4KkyXTj0g0jleJUmPYLmrSnsG3Oe6Zt1siC6ItcCkS9oBJQSBA6AhRsKfr7wdJjEK/ILUPhd
GVLtWO0mKDSG6B4OmEqBYuYaqVsoFjP4u1s6vvK29Y1ALmVdNXdFqbco8GrQSLrR0aDquK6O8m9l
gdsA3YxJIwh2pTCvjQ9BW2bb2dC+hcSQAeDu1KLg5LbolEhokCFwu0Wnywe7JIe0A3u4m6q+eIx4
t1yX4HvQM6C50/jwLt082WQdHgiFB1AAmMrKsd1XELj+iv9ZSXtk3EUazhhJqTJYvbOym/hjwk/e
bMu7sBYv4DQROBvzq3FSmh0d+KwcIYPvIirzx6oOzNsSHRxELc1XDNE+B9O8MWNsfaBXG/ezheSi
LAcgyPPkvPoyfy3GvEN+wd8hpKeDPgPa7PU/PHQgyNwtjDONauDUVk8YuylddnDQIsa6K4veYpkN
KzEMQLC911Lk2i0tbXvTOuF4k8sQNgPy8IREL0OEt89u0SxC9mB2oGF06dGy9WsHZcrVLDtvGWr5
Q+8MV7qBVKZeP4KzvcL+BKi0N5DKec7CA/EF7RwtxrRploXSMu6xQKOxnAwr4puFA1Jw4rA/lXZ5
cjHOg7ppXCVo4CJC9q1C/Ggh5u4OHxBjBWUzos5sTwVYHFTSsMGNwRGuENhHDpDGLsy+emHSiF3l
I0yYznOPThQC2UOqe6W1GUaZ4ODRb4jfueW4TBDMT63HqKRIqlLRrNA7+aBdNy36uLmyXNgFGGCl
bQ4AuhCEsxHdlCbG0SBwoC13HwXmXuNYo4xXJccqKL7PPC7+HI4RRT2hwIqDV2oVr1QbT1ARwWvC
vl0FseO312iLVu21J6VE4toJVtwQj5nTo2hDGsOw56rrUKLVB/gIKMh8d2vrAc+0eRkm7VVVyR+Q
7e9l6XzUYKYWTRVbYPz1e78vED5homwENNjiVLxOSqSmoadOZ0XSMAXy4zs3M3zUCPok3Gsu9Jzy
jhEryKB5dKBQ9y/QPtEnbVy5bJUxUSnL23QCd1vg+LCiXvluVr2xHrRBrqK5x6tp8r65jU5Vl6WP
sy3vMqFdDV0JD2lEKkrrn5syPnsd9mEN4WNFT1an/91P9Bncd4zZrtsGDtCFmxOTPazl4D8hO/XU
IQCwCOL6Vs+DJUOmDVYYeC02iOA0dQ7WO75NNdXRizxzHWLqA3kUUElbSW5mW1lmdaX7ZNlkibEJ
/MSbpbtuAKrf2HP/3dbwFTGcMl9UxQApVySnBHbuymnKBx2mo1OO/G5Mb8rWypYdJSckJH2LcXaG
fKwBojFwHwE8tZTp+Ukm2aPT9PeWlt6VPfd2ghJEwslgB+LLCCkZ+IZjHQe0dVBXz2DgefA6mIzX
jnyF0kwRH/U3tPjuGW2smtL+xDjnibL5FCo4mNb5MKPkm5URL0NPPhh9qF/TJeyv8CDH7xu0Cc2u
6ZOxJYAdj9OGtCsFfxSBoS1Cd52FbrTylZuM6zqfXoZxpxekD62hAr1TWdvJr6YHTXhsOB+YF12R
z8iPT7BVmHabGBQDJm9G560q6x9d5oAhi9ilUQ2OyuowT7BNckqSwR8FGmNe6CEnUoR4PU4A2BKB
CMPcVOReSVw86j6lQQdq/xCEkXuNuQSjjSq8z8P5AxnJ4RrxrGjlaHg7Bt6VzniGcc+3JPWrrQNM
4mEuWzg7Uz5C0JvRNBBL3W2RnY9mJH88rPqY4BWK1K236Tk3UXLsXCZstImvvR7RUz2YgDaV87OH
30xGfhZqyNBpRf6O1o5qGKSAsSFb7rIwype6491Yg8b7n1HiwbkYE0R0lGiDzDCOqrUlscMoIgZL
dn+DA9JMnYpbvSfia1qfWI+01l2cdS8GE9wV1hWcg0B8b0vEdIrWfB4m88mGmiQdbFT7CY4e1q4f
VRbTL4qmTS9MBO4RzNqF0lKAivgHhDzagriy1C1iUogBfWco4+I8z/PNRRPdR5Ecn6OJGQ6GIOXG
lAmgB4vh53tqxSRXPjRxY9IehAYXOIrHXTQYKCB3FV+A/R7KgSL9Mdi1XFTRjNA7ukToCAOkxYMP
dAutHOmlwWpARRXp28hCHk6Pm+ShTObh2akGWrShMdT2cpY59rZozYdQNrgGtDwXLQOGbMYiMKfA
qYvx+6gP8HLMKYLg2IgBaTnNa4FMMLGe7irR6mLt6zqWFr0u9I+i0qZ17Uf5MXECcYLJYePj1jBY
63ma66a25FOHB+p9146pvcpQ/GjX/mQlPy4Z1f9r9MX/R7gKBCAFc7q/JZart/btX3BSo3bav2Wf
//1f/yv/eMve8n+95R//2kc/ive3+l+7JuUfm78DLv7PJ/0Hc2H820N83QMmoRsKMwXg7S/MhSf/
LXXbsB3TQ7LPclzQDv/BXAjj3/wbCBi2aZr0ABQw7D+YC/vfDjcbYA1HWGBm+dz/+p//4yeAY/Pl
n/+eGksF2Pp7Zgxuw9FZmWBluuXyaT8jLhpMaIporLduqj2nguGYlb1j6ZOsDWQS0LrEcQ0dzpbm
QvheMlw3ifM2lZ43K7QraRXEHXKizk4IInYHtwtWdG8dZjy3Ea7EL1NgP+1ij45g5I2FePAfsnvx
NbnnJ7iGp3uMaXlilvflJxi9b+nMAvkJmT/ih+rtMI57T2yLAIu2uB064yLEbgOfa/oUdJU4XlDv
4j+tQyEXvzxK1mEaQON4054FTufv4BWZiNIdzFTxjOQjWljww9CgKgXlhRbvithfhlUJo8HT8Bi3
qM68oURKvV6lFEte1Vz9bXP+Q9XzBTtII1vQJjV0YVq6Dc/P+3k5jRlJEBJpxXKAT4JwPHYhAjFV
fvv77/HUB3393bZr8zWAhDxpfPndTDiadprgWZpR8i6q75WV6cu0GmDqmvYOi0Kko9F07+ulRFIF
dKnHT58wWoe28FFmLt4wzJwRGAh745tIEGqjvGkAyVSRdQhzrth6ou1lneZ407Tz3lbV9mSdXBdD
HJioa5yINTAz0yby7Ndeusy7J3aCXjPEGAfmJzESZqiUoY/a7IT7YOVcnbCgMDhCWwf4EBhuZn57
IAHuYk67E+AeQZMBf+3KPBgSBUcXylyVR+8tpslU49F6sNqdoTtPYRyTSFc2TY/YAm8KR7DsT2q7
hT4/oW/bgw1uJ9OOeo3jOWM9uEjRwYV9gbSNPAQ4HNAZy6Heq9cknQz1RvO2mV9kD79pHkw+BBcC
WObubYxoybJkkL11TYy3MHLADuncYCaROBNmS+UpnYOjZgLNg5Fyq0HrtjrSTw0lNRumUBu9//7d
iy94UDYZYQAKki5sUzfB9P68yZwZi2xslcttBaK3gMBWEi/ajqdaUXWSn5AkFfbepwkKFw2wejgB
BTQoY0PHP/5+MQbotS8b0YS8CfAQPOQlov68mKz0nLJBgQfujokwDvqxQnICDUd/loaGLsmgXVVe
fWfgooiaAmCCpDR2fkc53dNqgiyD8x9eW7BDrAZLNlh2yL1I2KLprrd4EWGjfaZhAE3Pfi+D8mg5
xBdDKBfSdtgG6fiOezMUaZt3mGPuPbreaxFKqlP6CusZ36bCACiOxAWuGcmfXobx60E0SakUUFi3
PdvRv5x4vfPMHuW8dNtBpl/kcX2wJmJ4ljpH2l2qV45mOa5FDz5Z5swRWiCZs3ZqaGV22i4dK4Z/
i1ZPTEGmrd0i0+HL8BaZwkP/RkTlekiC6y5FTMbP7N0l0iNERNV26zQcOEvwOJraO07JA+ik98F1
j52Lp7Zn7B3TOSYU5Zij/SH+iC9YWPagydBYApQj/lump/bo30CDLZ0XHfBPur0oWJigAReuTlHX
lPVG1tCOarvkKvI19N05Z0g8yj8s4dfIzwpM6dm6bQkddOXPK2AO5g8d7iY0u5ty2VOAk5W1zer3
+/sftrdNsPHo7/Ajiek/f0sOtY2DQ6dwaOm4GbK4n54RPQ4paXvq2W3th3843vLX402mwfmQDudK
Jzb9/JUxeLMssPGl8GlnLypZY4th6CfbMDGL4FKJ2V75yrAHidUQImT6A5a8t9JiYpoMxS27fot+
0TlSoVD4eICj2IveQ4eNyF4dADEQEn7/lC4Y0Z+vIxDRZFW2KQySuq+nwHDdyopk0jFoa8Du2SZi
nJW2pv/VrqSm3WBBZGLPhaS/BUBhgyA0zdR2+4dV/MNZ9GgdMF00LBzGzS9nMZWG6KLE67ZuxRCq
oZO3Cqfum9+O9vWMvvOgI70DTuUxdV3vG6eVYE8g8tcMqZ5xTjnraGUv+yJ7rvrR24hqum4qW3/8
wzJhXPAKvzwuG4cM+i3Abj1ql59fcZHBVAnjPt0WMj1XVXq2PZ32S2cvePVUx4A3qSfnHzWQFeac
sBxytoI+jEzZvCt8ryGbZmwDLQreK81Zp7O/9RoutTzwj5mVnj2920f2phhjfAXQTl00DvctZs6o
sLxZiCGt/HHCugL4W4gj1SJrkfMzZHuaRL0pQliKNYByrkciJ2SDQgCRudzbRu4eNVubNrrt7Lum
O8/DfLQmlkj16kIojdBfuatdAp+DYpVVX4UqAA4ksklMkzlFtTEVZrZOYizwXnFhX+p4BS0txinL
YqpPldbs8R15KKKOVWPGQBd0xoDYOiLXcaYyZsezuy9pz0QnwdDKk+fCmXVh7mCVRO9zdt2FEMYh
SLHu8iPv2xB1GzxwVm35EOR416F3SoINLYGsILvSIXxK2TyPlJsLep/IzjETy2a84mLjYPeENuGR
AtTWObGi90wHFl3oIAeukWV/GDAfMXi2efyAAbi3AGzpLXQvvwprfe3H/GV8Ji7vJBiatTbOGP5F
556ssJHmoSsaAyrbtWhT/MR6jyiq4jmmq9wAfXHbl+n7ZQXmnN0GjE6r+rUdaEuD4TUbfj7ww6PK
+C6XjtYmt7pj4OrjvrUuVhJNgbyC05w0gf7QHZnMSeTo7Oeuj3vEg235A+IE7S7Blu2lxB+QDKZ2
VyUGUQszbK4STNewiylfKpsplHBoj4s63/UOZUjgvGImgmfoolbaROnA49JdPHeHfG3QM1yGyoPd
uhK2pUxY2L42cunAY0u0fXwU5bPgqIc9oDb9gHDxXZvDQ2NG/K5Ujki+3tUbdtL4jHjdzi6tm9Db
VmqJacbjzHhSQds+1DL5RDIEE089X4NSvKVduzPjhuTCJXewEL/oI1I8k7hXTd2qGHYFTnDQdbfA
60dExL1Nhkyv2kVzkJxNHw0ft+d9VsmLkeR7NL3BORkGgqYmKZVSaWIfI9wk643aDYbJhrQq5JPC
QFvNTBj6JDwnDr/SgMWkz3TDAtp5LtyoFgmySJ2GSLD8XjJLMkocsqV7Xe0Dv3wB+VZgiwwNnzkb
Ux4bX+thSs6z+ek59RVF19Z38veuM7aXNzpkxWemPTcdwKTcuy/E6GLNzmekEKwWtM7pkEONAZi/
U0EGqDDLdLxr0OtQsZIzQA9QNg3gs8BkRQ0IKLtIT9EcbHwDVjjWygQcw79nxLifUFOwKuNRwEzH
CcxYAXCEqKklO6BiSHahK4RlBeFCxu/NyLY2gH7mjHsWiYoeU5+cFY+3dsbtjBA1lOngnI3W4fK+
W7qV/YAnQAXjaI1IyEFPxhUI0fu0LraWMW3GeAqWyPyeC4/PzhXHXQW6qeRjw+I2D+t9NJSbMFE1
zpy9xwEPL8vfcCUn7/R7nxa90JeWx7/GXhKlptiBcmudGplugBnQpW/pOBJZgR0dbXQHsFL9RijE
Htt3jpN0j6NvHND/pMSSxUsegMpM1LYe43NZfMx6iWoW4rxChajZDM5OwMYTeCxdYso0cPAmqi/g
AWwigTTlHHy4PgfTQjrJdogdf23JKX2nP7UvakgVBCHREtPKnkSKN4ZvI+EpHzdt4yHx5V5ZOthA
kdlbtcDS4xvLKOSPmOAMVOSyausWJP0RM7lnUeyO8GfXmYFCeUtawfiIOyQmSBC9ZEgVMVQT7kvs
vQ7VhUXPBHgBWdEgfegfGSA9Iy+MFpZOiEuA3yzSj4yW/xr4M1EXzQOg09paDNhBeSj9cmG516kP
rB1N7ctDAK4N8TCZV1gDPyo+Zm0XgGx8fjuyN1fY3j4HqVQ68tlqgrAw94Nq8/KU5xkPqQE6dOcB
hAFl9DhG4wcCmB7eJYuw9jQUxTxkGkrvMUCwDFVGWvyNjo5xcm5dIvtcOTsVihsQH41oMZR9wvig
gOLGdUEj/lAM9FD71vuOUQ+82jBao/YwAi3KuKRHaV1lbfaqbtzeP5oR0IdyOsxcM4QMhhlq64On
PHQj8gniiVnzG5rmW7U7usE86Nhi+FXMtuR41tYPzeyf0Yc2IOHy4/MYd4JYEazbFNMs22aHHGvR
Uv2M6ZU1yRt6Ug3XG+XzWNWgUYZPdM0PKgJFejVvSoqrJAfba1WjjsgdSEwLawRI1ydLFreXJD2d
kXBvRoX6PHROcmbozN7G3b2qmUnQgWYmZcfnIQ2WPlCp1YDsSlXa6EYo/19czWA4puK+GO90GA+j
hR+pNaIKl7Ufuchuy4ewFN+6yDu6KkN1HOeYh+WBxGIrJZBFV+/uBsYpKGxvLZZsNMaholsupuAc
581JxeqcUUdpeMckKjdjOOzUBVwiNVSk3W2Y2nssF+QSN3BvacXQwJuHOepOQ7ApzOwUgcaPI3uv
sphLPUKTnyFbsMEgALXtkfL4EncbbY9z19OEGDbKgUSD2A85gjjF591dqYtDFbH/zcnDB0dhwTV6
v+G7XTj70eGDEsNSDjx7v4dQSQhT/RIViGBMHC5XlsrLxpZOU+vvkq68yUfSr8qYzlo87NU2YBqe
LxiGkqkUdMNbbWE3OXctkboQ9YmpzGfrY6rAsQSocLTq+Nw26TuTa2RgM+cgmh0yMB81M4W/7l7X
pMNlhe6xmCzOq+MtM2+g+0cknGRawkXu7nQLmy6mHks/6/D2Nu3jqLHLzXQElI/Q85AzGsH9Cz1Y
3CNAvN2j0NCXyG3AzQT4eCPogqNYAfb70pBhLCEYOsr2ER+lhQVYMgkbsC/8Vktdv7aqTfVxJdvy
SWTFuUMEVMzeMZvW0UgTILJRjjH9jPUubYsbI6txn8EEUt9nfob7RHjug+K17siLBLA68sVgkTlL
5OtQTUfTrBPDGjnWRaqbzwxYqYFHFt6jZ9NCs/F0XmyLzg+XD2SdzL+2BM9Ti2axjszjJe0qgAms
Gs08ZEgukCV/+kifGJYDQUv97Us6ePm61GZDNHnKPWwcRO2v5cgQpoE7gT8POwJr7KVJuJRJ/jjO
hJqwlFxrLsm2SyVcrvuZ7QC4xlhAPed9lJzlrOdSvOSH8+SRrVCjGR7lqzoGjH1PkZKMvKjqjCym
qvegDH5cUvAqUHc6J6e1uU2MGHa2sBaI35dLqUq7ogEh0jjreWCLdSOAa6snaldx0wISjN45PXHv
I84VEnmsbmxopGDs1lwzy42ZWrNj4lIkK40/sCxy8ztSfJfonVjHxA1PIUJD6O+Jdq3b9mdsaLsk
ZK2gqPEUk8GtDIP7yCHVACwIxNB6N0KQlKDA3y/njzP+LiDxVWXylPf2UTXkUJXYM/Xbi9JERafC
qof7cwjIfe3yycX62vd4mr5tf5cG5jFVU58aw1iXc/gdYCfhWxygFMqljeDtwow/jDGegUnVr6hT
0PxMzENcpahAbZweByK3Y0Ip1cWuVFbQVdqnzWOrM08rhuSpjKe9aTmbuEJ7MZASVPgg7jqliavX
5pth2B+9yJhQOpDptAlbT6MMnsxBbUErs5FhDMdVKVNvOc7aIekGlzfxOQoH2daqNRGy+Uwj0104
cNI0OFUbo+LCtqWDiXXs6KvabU9WPSHRIvXqStP6XZEX29CrzFsvlg5A5+AmKYS1TA6jCVhkYoFu
1GyxLgMFZlI1RWN0tnN/i+UzmuhVuB6VWTMmWLugc2c6a/omLNFjrVqsABu/IzXq5vYKqPwyAF+C
VfWKPnaHinP7aCBPxjwRq4auVbo+RnCLun63HRLxEgkEM3QTv2sSBcqXAqBL4hjRKvbwO+lqOP/G
rF8FCFgNyj5nZH+I8Nbpy0/iOSh/dtCgdZirkSZUyktNl499GbXrsoKslYvphWsUvmHSb1VPEA2m
8gTC66aWsM/1FKU9FHpiI0YZh1gHYIFMj1R3rvdl0x0NdO8da25REcf06vIBuhe8o6G0rwagVC3O
LyRK2Hri7Lh0LapMWwBoQUQPjB/KgKCfEELELqok5nkFunw69QdeELsQVsyycJDbAAONqtMcFkDh
pl2oktau8jYyCfa9hq43yIhmmeumBvcnXiOwHy3rOUdwa/a+jY2GiYhz13v6ue2zLW6jqO+VWCuE
GUhcoWh7KMOdell/9sV43yqzqFmCS6FLTVWBQaeGd1tQ0JDSUVheIAS3awm0KdcEiuEliZGtN8xO
UdOowu6E2UO/wG3Z2wzddSlwVMTR1wcoAkEBDrC/gniijHoA/PT+N9xufPCe6bE3kiNQ+Ugw0x2k
8DYwq8BGQrfX+pNZ5t9Cgw+Ii2tNC+bVMOJ6Rqv4R+lgExBMP2wxZcrhcamJECIEzjVsM1BuWYHt
OXqucBnvsFK/li0zo9al8vVKVDJskV3BtcVsiJ7DKkMuV+iP8ZyUG2fSjrhX7WIr2RhUiUMuD1Nl
HxJPHEplegspfg38bUU/75s2AMsocTaSoBF4whsGOFizNP2NHF4yaknC3J021Dd2571KsH9csr2x
L5zwRoju+ZIRqcg9waSLM3lf2twabR7fZg6zeZApvOL72oE8FRX9c9Jpb2DJoCgjVBG3aibQ0g3v
DO+GRWObdjsW6be41m/xM/kMXyjUjjJFx49ETo87CjH6vIFs3mIHRWr0TXFHQROM2Tf7p9qhncKN
BzlHB+umz3CqVKevI9vnHHur2ad5EZIMc3RB5HI8V1ZU0VDWtDsEwH3IXM55GJu3RhcPWES/DimZ
PEJI2QrIU5Ak3X3EDu+CGIyLOV5nbd/u80Zbl14NMg4V62VFGVWdKizLmRa9a4I73/SPojZ3o5YZ
V57KTrFfUJ0o6oOivcKAGeAM98/lzWq0MCabKMgNu0L9WweCRcRqdZAjHozNnNjfoaXap1zmgWfi
wUuIYjC7cEbkkTqdBn+MV+9CTQTUaE2NXMJkL6LmexWoGzD+TGYHumus+jglGL3IeVVdTxSpR+5T
53gZEVleidsulZanQzfk/xMqA7+Tb9+lHbznZIHAXQqqNxRtdYpDfOM78yXtKYVkwBuBuycGkB82
KBWX5ShF6JpiGkDqIXTppYU96lV544BuuEK4/qyeVO/qh6YA9MQeVapGgpa+akIYRfciEfAT4Xso
4byHx7Qd9+RhZ1y/D2E/76s53bRwxcApkAAHwwyycyMEK7Q6D9LhrBpoFCBME95dQTbI3HYfjEMB
+/1Gh/C7yGL+4mUqK95ARs3qwj/FpNRuQL4K6JQS5LqnN8e4Khc2sCH2fJXUMOzwdsmi1dBiaqbE
rouGhk6Z9IA0sq16bK1mX2kJ0CDWVzAW/CvTcYdgWlaOc3e5/XOkS0FhhNtG5WSYmJM/esZd3ryG
Si/0e2AbKyxWb0OhhVc5lM6/Fow/7y6W9jeZDpvaSHduCjtpgDh4yS9adQ1MYbVxSSFA0JGFdcH7
oPszA/WDVhnNyi75dU3hHUEN7buO39QYKg1z8yujDo8FvCouVDR7pgIEJHBAGGZPOg3TFXuvWbZA
t0TCMAU4dNsYXIIZEnleImH7V07NH3aLjUjSt7rpHjSLvHbK2grhkvLRVw4VPFOmItoSwj+m2mLc
6Go2Bh7+vRrrb27kM98xYdpiL/8g1eAaQ5oTfcLT5JJOWNP30alvKpvSxbGNvYIbk7E/TV28yjVq
MkwjkusmHOxl8d1yOB/YVJHBZWz9vlfiKs46ViYeMf4ybFkOYTwQkqIAoX2nLmp1SHdytj9iJGaW
aSCwheiaXe5gaVuja6aF56BtTnXdt+smt5ge+LSBhbH+6yDk6aFPmgdV1oLD/pi0Af8fw0C/AeSo
yWgioCQL8MFdkJs8jWoAp8rhy6j0JSoIn4Mcox3E9Bc5jPlWtS69lPaUGV4BrKX/BTw4yKhW24eg
fCtYthL9u9Vcz92iX6ecf4+oOKziEVeLNrrxVQschdf8rxAUApiHGIunQX2aCk6bKOdjbrS33Ter
T1+kehe4s9GPS8VRz3OocF1PYNN2ZDeIznEJoVzhbRyS5UiDcXjJ2fu8l+vSFk+hOa2bJP0UoQ1j
CFWGWh/QtuBGKJCvAss43QB1Ao3KF3Ff+ozk8fbsvRgxUf6LX+9ahPVSEKFrOHQegMMIvdVqvEZp
gVZRXB2B3N92WieXlOEkPSApqDrCs5III5tj3gVfmyHYYVZtpYIOmB3ieaA52tU4n4ISd9+S/XBJ
jjpVgqD6sAm5asHDU4G4df9imrDsuHZT6gLPH3d9s7n0ezSoVmCFKZ844FWE6igaPfdOZ2HNSL6V
p/aDi5Kn7XHwYnMvZbxGIfeuS7h9Ly2yGKT2qGDzyblHdGGpszrfiu9kNG5GzO3A2tn7OYIB2Rh3
lhrFR9mIMzJ+F6pRhlEflNICzUiHknwRC9wot7VRlZt4zKcFpnGBoEHpBT2NPPCZCw1I8RTxTEB+
JIhhBo/doG0uT8kZqhl/+OKqCSQ9JM09qk6vFhMvaVNeNULe04xRpy6vqG0ZpebYs1kdV5XfO0dM
w/wWgrS6nXX0lOjw83btTKyKwFxfops3cpuE3IN/GhT9OibyhLQcE3CLLmgl/zwmMnJIwDX+AVvX
OA7kfGskLfHWnfQHk5mVF81rkRbHEW76AnoXqtwzZB/LR6tsslArHOWw7dOb3y/qHwaiwE1YFkOV
C4rq5zVBjS2MNtdaFMiDlfNuVPhhJ/Tal+DHj5VZ7rXs4f/iGznGtuUy5/0FLeW2pbQAa7XbWUTm
0oQDt5A6/SFTnqsOEGHvduupTaPl77/2H1BaTHwtj9mlhwAbGo0//9IqR9dgdLN2mzz4Y4aCeqQk
TFv3mI4xjLno/TLvaT2uyNmnVieFK2b6WYN7DInfi1JVCyqdyLC1WxXIVhaVvu1HuuwOzkB43C5s
rLgI/sANs4P5hxcl/mFErwBwtgWfz2RM/gUmgoazVvl62UH4C16hlKRbMQ7KBbbdXvJ8DeJYVbr4
aUbOTT/5zfXvH+A/TGOZXzvCQdLPcX75/k52ehlSUW9Nn6MW4EK1UFMIs+Wwxz34blPS0bDMQ6Ra
9b//bjbGr2fHBiAldQGMVddttY//BlBAy9bpg3hCnoZbrI3lBrDtTYJwGNlXe5qlqjU46nJ09pco
cgGJWHp5BbKO4kkg+xlli5pmJEYoPZEG1hPq6fpkb9M0OmeB2JFBLFuNfs9l5nKx95i98j3CTFH1
WTpHx1uTDh451bcu9jdVNj5rcb6O/XZBZ/DN7BlD4E/NLlGmftfjnJ/hXMIkJIqisttjMwnN0Zyf
+7o7XPpbsg2efPSk0WM4X0YdjpAfFG0vTgB7oer8ZZJ3O0ZAMKozYrwC5AFvOpVNuyz0flvjqbOA
G3blGs5HF+r3mYmUrVeSG6MYzTQ1KQ/ob5dLN9Y3kqGta+UM70lsuoQRtVa++eC26WKtWuidS53p
DAgFsSuBXy8aeEZ/TWYQJAdlh+qv7JNlksYrzdNfO/fDVjd62OsgF7Rj3lDimAHNwjFkSuYzRl9E
FaJIkgsAG2XGq8mPBI3oPx3sX5EjlsWWNAEJuZ6Cev68NTrJ3ePnSbOFzLpvVXFB/+N2SFZiMg6q
2a/n/Qr+M7+PYnVh6rTwK/dem0EwWPvMtfYq3fcU8LGTyceUySvMRdHWj26xbD1hi9yA/P4T0sj+
FTVqWYD2LO4BgAy2/Aq5dMdywocIUhiSsArwwoNj0qKpRL4PMcPO2YpqsarDYbbyGjGUZYzs1MbX
bOoWts4sa6Sqa2N1GaxrYUZPRStO9P3OA9PqyNg0UI+zjFohranLahM0AO1JrHrOoSCmRYyQL8FN
tULhcu1UF1968dkI4cYYjxnq/GHnbkqod3hqIstHlYzbCgdc9flShQBFIeIstfnarNyQfUB6WMX2
QxSajzYu3gu8QHaDm13JaXzJ0JBpmNsu6vBOgSjRsSTBy0OaP55y2dpJx9vCqziKhCzp9yHkAqH8
GaSh8MEoQdJkQqbtK0rXE/2IO5lebgOfUrbuIh22CrgmNvkQYaIbGPO7I8ZtqaNmK0n0OoiA0IO9
feDwF9QTwmsYEZncQ3aaeBP4NG4viTHGy7ThSD/9qjzlULwWnZORnYuQ60zVeVJmwTIE8lhn2a1M
nZvJRqTeKmpvoWlYLzBlQfngWWu8Bwz5/hg9fz0hjkXRxGTNAnmC4uGXE9K3AGzqHoShkpjFtYrU
59msYPnMbAK1v2gLzvyqeq2q41BNj5OAeAM/fhfV2fn3r+LXWO5YHsNPSNXYiznml50f2mUBby6o
tpnD0xh4lJJtJ1qa3b//ossnfXnnDhBezwHD60jn650PKsfHaywpt3N5cGlQVwUAmkJd5J6qk8eB
I1Zba0l7d6PrtFZiyz1XffvmwKDHxobnoKni1hgAQNWsE8GTJZaGSzhOcomyyrukBRkn7U3I4IgH
WOIPkoFl1Er9MYSwpIn2NgvHo2oIFaqFouYtDP1vL6MVvEN3CuaKAjF0LTV7FMbZ9ePxD89B/MMG
AMoIxNSCvGxx/fy8AfK2dyXQcVyaHUoq/AjewazRHwfTpwJk1qiZsOrDVPTGMb15VFUAelQMjqvw
PGXu/vcv5tes03HQr3W5Awzz1xwwlV3jlEKUW2XguCgmAyHy6mhJZsu5c9ch00JV/acvNX/NoBzH
YF4P1tYQOvIlPz8FoxCQw2282qfBdVapD6KmjHhHl/bFOL9botsbkNSW+lTrsLRVd8F8yhFAT536
0e+cH4YrmcJ2w7EBZEC0G5Ee7jm8cQ6bBzpQlWGI4RdXbf1sZgKvM9USs+b5x9zfXvoJZQCKhgz3
1Z2tH1KBTWSJeUqfvXjN+J1OrVzqeJxaYf+HJ/4PKGN+vKUwvY7NLfkVyl5bI7DokRgwWEydkdvv
9M8W8N1Cp2oF2N22tzZ6zYGvWJc61TUzTwjhevoHnOcFyPn1TII1ZT+CibQQ2Pn5LaRUIgh6y2J7
mZZdci2zUK7orlzh6exfsf85M8EmbgpoT1mP/g20nDR6yHSum1BhcdQwDpnopw5rM7dtFXGdwOYZ
lK9qAHaBShj5qxD7oWvp4OG0SlmG5FkLhCKvlrPa2j6Saqs2of00vFr/m7vzWo4b6bb0q8wLoAM2
AUTMVRmUY7HoSekGIVISbMK7xNOfD+w+MxLVR5r/djr6otUSKRZM5s691/pWhNI5R6qEGeN1QvUT
R9+GDh1ErcjFXeTwCQLwWFD5W073Qrb4Qavch/cGbrHodLR8Y+btpetMj8wsNtxupLGbdLeec080
aLG39fgtH8DtRjg9lC6/6hkB8ETl0YIZhoKOuHlDniGwqfQpgxyJBZ3tRRqMgEE/GSt7OFQGO0uU
1dZqNqLveWxjZgSCB0xyN8QxnKx+r3flrrDBVr2vbIu6BODfYzwb6IKy7wY7O3S9W2t80Ea/XmcD
StKJ/cYaaYySWQ3rPGpv4iK7mWeOMr9/6e1fKx6ePcvGLYPSV8fs8POdrzxsXA2l5M7yDu1kXTk9
/TjLHYhjpZfUWJzDpd28mI7dsRqt3ye2aWKb21615mrGK8sex+STIoUuN29i1NwNJvevR7a05UoI
F/8MiTqbsIdMMORXi7xxJq70WHTVzWR5dKudkZhBWcAB0JvHVqcFwWDw1fapW9MxYWDbz/dZb6zf
ZYeFzzfGBknr0AyaeCKlgF5Q4JZMbUKjf/z9BfqXZdpjO6Q5gAVEN3Xnwz6NmdsaO4YPu8KlK0Lg
Gbrg1iMSHTyRHfq0Um3zFDW+XJOhYdwCqApsg6wFL3Q3Bq9GPYT73/9Ii3/qg7TVM23XsfClYIYx
PhpyfKa1Ps086Fr56G04lx7CbDkMAJ+zR/QHDonF09wdtbh+JWmA8FqHKGuRpUw2bcbIZKGNCOqe
jfnKrWviCHTuMrsCLC/NPL6rJJZQgHWPEE6Pres2yjiukZkbmVhPpBN+jubS31G+IG+liainTcdw
X+wLt3lJM3DLpb5eTuVJNLx0kPkWzQVxMCtOk5AsCSkX+XR+H92Mc2NuOewfZgF0jKxsZH+5fqcc
1I1IcZEUNWLpRTGLlDSHwNwCvcbStRY9M0EcuBvNIHaIkKFDWyLrqetmmwLfW6HHPxYZAdS+o3go
AY4gdnqwLIRkOnMPn0Am5KnkQgOhIv0iWaaHYqI+9JfAaA8riqzsK32wd+04/6FtYP3bDaTT4hkw
x6n9xFIa/Hhwrmkzp2Nc7qqMQf3AY75IEjgnehvLoN0GogJUbO7WK51A+BWKdLdi9soiNSdUrgLv
S2OWuC9cBIT9zbvQZWayuSb4iqs1xev3eQ5GTZQTqARgBrKj1xJlZ94954+Roo4shF0Fs5f9oab/
tYzwTEFZyzILB/mXhlqPIx2QWVTuNM/eGSEV3bI4z+UWlTbr+9KzzlGf/P6VMD8WUy4vBEc2mng2
FbXufiimYqMNATTRCNFh2K3sOdkIn2bIONtfiR5EJsBuIT3vVZI+n/XU2ijQ0e1id68tC9bXIhNb
+iR16H42M4Vqybz13Pbl/Tf8arpFOLmrJuOW2eyf1uBfukjvP7zDMsz6svh7ljX6h8dBKA/qENKy
XeOP924kjll95ZC0tVIUs3KMThbxnVZvXzpa+b+/cB+Xf/7qZXnDX2SBOjN/qUCyyoENSQ4fUA2u
ELW/0qj9bXrooCfYqn7/1/29Nv1YabjsFCyneFKx1RmAfX7+rDGRqWJuCEfGMkGqq2Nz8NSAHKly
QFBnN+5mspl+SybYFd4CXR91CMINDp2pJrMxYlCWeYLoD3Sm5QHqV7gnIoEaSZmLlpPDXZwgTtL6
egnigIWktfEWSkq9RQL11sJL29QCY3tiMrkwjXaJuN/gJETrIVCqQBtkdpaCFtbm4aFzzd0ojM9t
RlzXQmEkfGDuyoE3T74mc1dAg8AWiVtxlQyE9aLRuG36sV828E9lNd4gcXvp5zHeS+tF0Q7H+M3P
qtuEALmRXe2HZuZ5lN0zcUDDxkX/t+ZM2DA7R0MSkUVaorLYtmog1WsMKlKot8pBWzC1b5H7qvT6
k047ZztYM2dlknGILL9AU+La4ZDzXGvnmvCyBQeulQIyrguUrDg7jqLWUkY67dlMlcO8guhyQv2C
Ir6VwlSIH8KrvPDAX3n96+TPz7FMX+hooR1i6fT1F51+I41NElGTzrkajYLWn39u5/gZ9vlBUsYj
hhmKdWUT9saC363tJbncMVd93CUBDmDy8ayUzhzgQGvQD0lFxKWmFTtULhVllv8yL+PExJM7CaZ3
g/NGbVS7BUV70w0ck4Ssi6CZDXLngTTNZplumc6iVdE5xFNBFGhWYxyHBNONBBLv0rACFedMJdep
lSd/AssXRggL7gGJXyAWgD6Ig4ho76NHtwNpB8mOfd0ZG63W1dZyQKdKu+Q/LJupP5fvD2/GL+di
19b5Ys9Z2k+m7340W9ESlabed27QR/2d72cHK4kvFpEQ+6yThCk2MieMLYJrNhcGJEg35HkLyUEw
m33vdl/qucSLH6FNNT3YPq2LWlyT+3oqKJQb+alx2VynoWZB9oDP0L19pndyNUbiHM5OGxhJj6vo
qFXNZagy1CxKNPyp7iVL45tJyS90COZNzSCQmWJ91aReuIkaMsuW3hQr8vdJjE7Q4d9am8MXJyFM
y3SrLRqZlFgG2qbpJJ6myuAprXyImTmPWXfoLQZUNH8wsqEvMmFdMQ3XxTaLrIgWF0kpqbKaqwpS
RFelN97SJ+7Ap2O0RVGB1JHeDK6TfHxpvAjjn3CuM9vA/TdgfMwJgSnBeDdaMpxNO78YKdM31xS3
nVe0e8/3D5VyjQ1QBDYNgeIsS4Yv4C8NGPD6JR4z87ScMTA2poGVawIJALlFyyenL84HwHfE0TMb
trIFU5eEb2aOVKsddGpD00Eba7oGPVvrmDAFCRrpplRo084YLYa9PH5Sg9RkYNmaR0duHQ3aPJK8
CJqejs+rH1yS4KaAzBkVNIX+uYaFthM9kLRUd9TaaWxeLK2oGInz/4Y+nrcTGRV+Hu4iP/zWDpEW
1KLEaesXZ+iYzGLR812JhtoVAB06NLvFZ6JF1o4gYmKPxqzYAGD/U5/vvY/386rvccg34QFQ7eiM
e35e9f0IG62W+15gzB3Yl9L0OdTSeeHcdcvCSQum1e0tpR7uLB1bnoozMBoBYeIWtK5gyImY7ZNb
awZKKpiD84ommHwyewMb9dudRw11MsHLbFzSYRcobZlnZP/i8kjy+E0biRHOneLVQ8K0onYW1FMc
TSzJEydjZENeilIvJ5urszZ20RTBnMGtm3Tt5EetAsoarT2jdY8Db//K9iGq16TBU0iPNpS47tLF
5kPaiUcjGV4Ku+O3aXVs9B04v/aQc/z0nfGONE8yCWA9rUQk/xCr9kv9g4HyvXTAJUsFpH/YVsOu
IpSozrwgbuZdQ6eaztWf9u6PVSvuYwY9rkejUEelp3+4iTVHLbr6kReM7Xgl+agQqHl5FVKZVe64
d2QUfHPMZlP52mdLkR2tNISNf1gml+PWT08S5xCT9qSLD3gpWj7USpHmiVTEjRv4ZNHiumaBQGEB
NbCYAQlOYi9RWTta/cWzeEtNrHM7nDAbuIe8kl32JxiB+bF/hUp/6dyYNKmwkTIH/PnJVrXMh1SW
rNqi0oJKPvLXhgQNamDVEV7RrUhT/urI8XKO/YIJB+kHjuyussm7a42SQ1EBfD4EP7g23XkrMyuH
N+ZtmWJNwe8vnvjXH5ZJnUl/D3DC+8Hyh0Izg47kmg1hUgITNfwo+Tyout2PmkbOEao4N8xIItF1
zhCgBE5GSWhWX7Ak1DokyVilF6wovLq3U9KQIkxSAKlHsbazRoHWsw/v/94zQPcT4ajuLRIbtcyd
N2mOLLox0BkC4qi75mAs4NRwcbKPQWrgEiA4co/Fy1pJLfrUG5QpKIoIja7LLekAOzyK9W1v3BCn
0B4kjRgZx/kexEBEtpjuQVJLVkY9VXse0WPpqPnGnItLVtG17RE7HGUu7M1UGAlA6oFmUEnKQFIY
yB9o0fz+Inu/vIo0U2whBIBbnMUcgT48EUkn7JpjCs1IM90XnXZRI0Da3sGrpVcRAAazp1NWfclD
2Abv18ctjU1NIX6OC9BCWRxCovab7+R/GXhR5pAAyeopjJmXsr1A9kzsmTJ4eoyz4S7L/W6X6kxY
Y0LCy1TbVFNLcSO/2xWn/mk2v4MW+tJMoGu1AYFtWVV7E0L32sQIYXUnUpqtLdoa8gYVBzQXRco8
L87EfLhy9PLNY2/bzWeGEMxquwRQPG4gDdDgooAEb9bCohXdDD6JjaaKuztC+erOnNeyMsFlCnGL
BAyvokdsTNk8qD5v91aldavWNGnrDm8doiNCXHj0Jsd/qEfOBe4cflJz9eQkcCkSyMlRBTlptpe6
ZohXLifMq8bWFE6W8jmT40omNlQLL9H+UJY5v7wy3E0812zULuoQ62NntPJ9uMhJ54NKza9pER7T
XmsWQPBVEo33UtoolgvL3IQ0ELKaiimB0bE2iXJfd1lEqCfP/irzchcjcc4nZFsp5KKA8mkromxH
Ju+0XwflcG/Lc2aABy3dtV8SBOLS1JiH6UWf/fmUkduxn8zqwgqsbRKLJ6CoI+faIqB8isaAR/K7
gpdPA1dHQYGjstAGIhjFJQRbEXQmP5ogRMufLhogLjgO4MCGxFqyyPkMv38Hfj3RLg1FIpeQdrA8
/nKiBdEdo13iqg05jl5kwrnu4ktXU7dNcOIxHYIZqL8YqAU3Sgv/NH7+2IOglOZvpbW8sAuWlfnn
V7AVIs8k1mTI7QiwAVNHQXRL5UwbL6f6gLrtOhyHfv+hvV/O0rbBpII9wHI8toT3bv8Pq2sKcEkw
2XKCwYzlXo3dU+ZTZ5l+fAqTaaNXbg8aBqmRTLImIFcFEqDNC4lbFIR0ReoR1gTNm85ymsE5NIij
yhaBueZrt2qu41MEvmNVNhCROxDITRTumpJmWhqHDEarscTcjT989EARJdR/m7kvSaPImyAqpoS3
FedsDF4Ax1nxZuzrg2IPClKdI7EIkTa8P1lWOd0gwepX2eTEACthiMSpe/YNjInvD/UOSidtP9l8
mRRRrYZp34+D9VJZ5vdGHpTvIstMvtIy7RGpOlfO1Hu7JWGINqW7G+McymCUuOwmtrMlyuoGNyCF
NM0d0MXZoYnQv/s5WTRDjre4AlA+a8XNElyFtarnLEvjfzca5X4gKmEjLR4rPclD5ErypnZomyXa
JP+wpP9CYqLeINRLtz3UUTzNHxuuzMxlo82lE9iZvfYVENueCWZQDOwvZho9tNH8ba4XDv4sAwAx
6Epb42gDpfv9I2a+Uwt+Kn9obhGXSOcQtoFL1NnPT7aHBak2owi2NuLhbaJ8xCs+gdRjlsGIntts
ldG9WGuLDDH1xKrqPQp/O9n2SLqGxjhBKGyDpuXpWN7RjcGmXEruowv5fX1unSlcTzQnaSZz59Mu
fNYH6ii9hGJuhNW95zSkkdeSG1/Z51b2X0jgTAN6FhyBGkDUHhkR+NEPUE4bUEN8WTMGIuK6OEX5
RS2PTG2z6pmiJaCbg1zjxQHhEYd0ObWlomPIZeIqDOUdvLiegp5odhLVeDHQX5IBTqfYO3t9ZW2n
5kCEfO7FbyadGfYmeQ/f+akvqC1MzDxEp7nQoK3+pUeHecpuGdVA6+onkO5sRO0ijSw1xhO+9uA2
HUXYUK2rjLJj7mNzFcPVYadhIilHwRDGKu81mYMPy0kgc4fTNDFMdBvt3hlprGZSIPu3DUZm+Pkr
OEEzFrqhYMo8fJV+V4F8yPVTkWXl2g+hCyBgxV0l2fV4Melgo/Fftx4GwGRlbv3JPORG5MGgxXVK
D3ztTgtNerH9SpN6sfUwjc7garOBc2htinBDv4xNRGsAJxJSuETA2Cb0iaTauCqO1v18Y+VKBZFW
k5+YaYFuNXuQLC4yFDamXmraytWjwEDqvqkaD5kT0ygXnhdydAvzYoomOQfA72YnqeQIx18ASGis
lwFKZsb2QsA96mtecbYei1Nt2+5Vw1cR9Px1ZvyL44k5AhFq9cp7HbZ5RResFg4K4G6aN6hDyHBZ
mD1RNRxF0h26JrqlxLuwnK8SXcR7B2ePL8JmY8TtbVMT9mBEUpCs1RG5pl67DgVWjw+6FRZMxlHT
19TCV+ZyqIvc+RRLQ21nNIfrYbLQORhHbjbK7eXKvy83NZjWVdN09XrQZpS9Zd+u66H9bvsRtyqW
NsoT0+bImPDqjTYN+8LconXPUcQqSJ0qv4kigPhm4n+HEfSki+rcRew2EVEXG9Pt1jRe0kCvTRWk
CnsbGcIbahaWcFwcvRjyjS96CuPMXXBi+uW9GVb5lHxcbEoLykQVjWJLhIy1fV9a/iPy4Tl5a8q2
/N797+XL3sqKw3MUd+/Yvf/7KxT7/PvbP/I/fqOfvi88v39+vAVJ+NMvtu94wtv+W6PuvrXwyv8b
/bf8yf/X3/wHcvigKiCHX77KpNgkLVzVt+5HrKFB242i739Ontwn8stb/CX/XzfNl6/f2vhfvvhv
IqLr/6UT8oGKlbY2S9tSdvxNRHSdv0C1etQHOhUkqza/8w8R0bL+ouHnUSi5jF7/YSFa+l/gx8SC
+6GDjj5A/EcsxKXc+WHTsJHZmLrN5zScZeL0UWMRuqk7lq0Kd0lD8u5qyiNsFqY/SHznpWwvU14y
bZM8yy3QW9qo07VleA6B68P4PZSw9ou4yE+i8ZpHrSq1U99lS1ClFsZXJDoWqM0BHGyFFdty23Uc
tVedmrO7xBnCGHMKig0MDwKECu7M/GzYS6QlRYNdbHvMBp9/uDs3f3+un9CPHw5g4JEWXBawdAM9
AyjJD32KMS3MMLQtb0ecRrt1yKN+A/LDCJFRt/qWkSN7iSY/++SYRfOtoR1UbuK40m5bA2QBmlbc
pEQZxITmpbOxivTKfrMbzRqxZekMoVNRDNEaxDEk/ThiVIderSOLthTeMXFKziFtMxIE8odP9a6L
+vEu/vyxjI+dBtPN52r0Om/H7o3Awo7J7ZL4QsdKO8xArQlSKhmmMHxn7MUmkBLNE9j98DDAF2M8
6646q27vBnoq62HO8ZCNFeCU1EGwn9Y40e1wJl2gPGsGm5WenWuF520YxunQDMU5HtJ031ZhR9Oy
JhNE+FdEBkNlJ9oNo5W1x1/yMEzuS6GpOJBaA2xo6rL6re4ADvpt3a6RAsJP9sJoK2ow2L43tEfP
j7UAfuEYKN8prkqAmJxix/nsF6Hagf1276iG5efJSOKvTTFOxFyN+V7VWBenuadpkZDO0tkMsEXZ
HyLDpKwmX0w92/MEQqlP6n1MdghGP9s9InDzv2bgPC08fLwQjRYu2CKXsVHTmgnp7U74CD+meNGH
qgGG3OnrKE+CuUHtq6xofLG6vj9gGy527VT3TMTzs68S72LlJLcp0s73ZawbG+Bz/iZF4LNNSFa5
cSaILOA71j7xVBivLKF2YV7goMaRUj0Oc1l+G6OhuC5INTzWXv8wt7r/bM6td2O5NWUF3eTkYIqS
uYuXcCzARdY07jaMyaxYKcLVd55S05pQj/pFU1g9LW/qjsiW14lRX5pyHl/MAo4IxibkxMTpvOZV
FR8s1bqwLGbdWXmh4V18G+3ZMmbwTnXS2lfz2Jj3whg4dFuhZiLTGMAot2k2n7HejqcSbc5ZaGO5
b2b3Yc61I41BZr6ijWc2MpEXxyZNisekldbXuilINzQm1UCj9PqgI6wE2lGcHKZUq181yYQDzJa/
jJ30lyFCWQTAr2bAN5Sb0lBMQjQ5nN1ZFhtbGxwGfNNDRIrshjHzgMS7rvwAQClUlbh95GCDyiEx
5AOJEh1+NJiFjlV8kiLTDj3hZACwXXlJ8jx111ShI2eLDnlDgrbQje2vMgeiwkJBc9+Jv7mJiWan
G9meDYNsLdIPsIEM0bnqdHk1kiPz1ans6HEajKhfVcacwUYozb0Xh3AgxnJiNOXV7SmThLpZBDHd
0mdjZRVU1nJlN331VavSC+ls8YZAgSpgbGJez5aSAVY4znez1ewqi08JMVA9C5NHONH9/NHpBRJ3
AjTuanNyAp3l+pE5Q/4QtmV6Gsd8vMNqQhFpkxfnkyu6m8kNfPFAaT/1nT8H5Wy1QdurXTlLfOxA
mB8N/EzXcVocyw7kzNrRBmwwyuhe6gmOIl766JrQU+fCVfc2WWr0VzA+7SDMe9yHpEmem4xHpXLE
2uRkRSOE57X0C0rNsrmaXXrzrnSKt/x9kagUHvokKz+jyXzxHPTOGgdYYCIeFT6iJxS5a1F7pIzm
yRaNhBsQ73Gu8qk6TpoRsXgZV5bV7qZMP1S5oJQtxFtBKBJu+YEwTUfuPUeUwHfEn7pDZNJ/2FoN
mnwGduaFb+r7nPt/Po8prbN1khP1nRVmuPknp76ylzky97r8NBRG+Klzsv7kl3lBDlCbfCZuEksD
fgf7kGukEK6ZQpCvLkjmfeHPN9/N2HXvxwbvopZVLMBkhGV7ivqBR0BN0M1Et58GBihFXo67SaTa
ZUwjpuAgfDdOb5fHeIrrK9cLkdQ5OHHxGg/xpySJkZIS4JnxLUeC7X3HSWncxu3F85T+JMgs+aoG
fQhGXtpXU1r9tcg6GqbwjoO5qAfyFbrpqdSa8DDEFYk1LE5XWtcV+7qSGsSxYUHE+523tWhY7ZNw
ZMYykh9yB8dicYXR7NgSA1M/xEkITizLpUMtksgNR3rv5LV+tp/saiZHNevRE82qWsJu5H1nOsam
MUXfrOq8sL9HWjl+UigmrrOR8fa6b03nqZ/EcNAzVX2PUzDzWlIjnkdN/cBU0Pg6R1ryVNaJ/Ykv
di92Ld2LlznDETCdsSd/ewz0JlN3fs0z65Ifvq69dupWhir826QbGICOMrsexoKWakwTdhfb6AMr
q58xj0fVneJWYV2bAWkROvAmQ815wIrUuGtEtdbFKgYlSUHVgmmIly536+t3qV3xnzNh5Ts9bonr
iDxxxRI/bjKiMG9cR7UwPpFRB6Etan3l2CiZCNLLb3r0okem/8kNk+5q2E1GpKDAWeLUtwbVgCrV
oSSy58VannlUUoThVRRyQUxENeFpQiVQK1zzSPaP9uLPgKbW+DENdoYocvH1N+2lci24MDYGA6AH
oSdi1nTpf0KfOX532oKjJ+fZXHFjcLGPoV9eHI8kYiZ0zF+yNtr1Tm3cF0MVkiyehPlB/L1QZZSJ
q5gpGN/cn/3rmtgqbe/Sr+d8byZoHrkRxa2ZDP2nuOLaIgosnUtb5WAUyHFg5KnrTVedekrRaOV3
3bTXzEa5a5LzvNdMX9Qg+TQQ4mTpndrWQOXoE3eSKEToDruozXQUH8u+4iFgGEmQ8PBoFE4yQGEu
yE71DHxawsiaEZCD8I/asosp4h+RY6DT5+he4oXCbKHZW1bA+TQhqt/kvjYBDeJNhDGor/02L496
6do3jqRHJSq7PxQEqIOAcwvjjKgcIl5XdmdyI8zn2HKRYDZt3AZ9nxjfa9vvbqZ8dN6SVBsvszZH
T1qfdvcmPwXlG/mGdywkhEdJ3U4uwvBHPMcJWj2hWf2+0ersTJUA4nK06fyuOCA4NxI50bEKK3Iq
+sFPVhUs/le9SsPdnNf1iUG4+5LRfgrobBNR6Uaet8V5bx4arSJ6O07F8BD5Xgv/rHWsbTHK+WEe
LAggYrLvSYwSNzhmnTWJ1DoSGIrQ51Jv8oNkttCgUzOwr0SRcw4Zv+wRqTjb1mPunvtT2pLiWFAW
DiPJEEk5b82BkTf1Cs0N9A3LpLzWkGkQPbQH6i7Yq0WEPC4yuHjKTZydn5sGKbzKtI6uqLJTpinv
AJSsuXFzDeCxb3Ryq4x0vkkiTYdM1qT33pyOxwHh0AkxbjtxrTxxCzZ5fMzD0iaZJKWTZzWye+3w
J7zIjtCCJdB9s/g69jGC5z0Dm34Lf8Q9mfizEFy4Xb41Vd1cQkPjgbJMcrOQEU9nRbP/OJIVc6vI
90WKbCl0JO54PZNlAYDBgOVHriY0UohrwP4sU38p28w+lqkFmSCz1LORjZpcIkD6q5EMvy0jzmmL
2GDeEJFhbXoY0HuC6TV2Pt+SW2pQ7zQ1ButYnzQ52QlL3oQi7M2sltrVsCvzBfOr2sZFRPgaG8Jz
2OoNR6TaAqTjd9uZWokdyHDg+bnVa5o64tAJQDQkGtKi5tG++KaJHd8hZDbZ6iBdLWadoTMHYT2M
n73amB70MHOOSCXiXZGCFKk6x9olaDjOJdztY97U0x6xqAGmq6fupatE/teIJsIyqkenExiwE2HJ
r22hyR06IHlnE1Z7myYZMpjOJ3iVGaVW3gltMB8oLtrTGMENYgSfM5OJSMG4LuqCOxnnBe4PqYvi
OZWZDEIub5DonCYsNfj5RguhtW1ovQ5XJHlPL2i18CW75EuZkKJ4FZA4T0MeHsbeS0+FMbIS1Vh0
bE0nkFTWPr2rvMkOQzWPO5N9ZuckuY42R/jOJszwb9up3d/D3uJSNeEUkYsUT1eToZoAbwcAMT33
YAVyZVmW4fU0tbbU4mNMlClxgBiNe56UerDqfURYBhw/MjU4DrS4tCwR073MHKHt0lm6YJ68PMBF
4RHtVBgogM2adjstR2Sw007vRbpJplx/Uoj5uYCm3S6wifIqss3qtioYJlgA0J01XKMYURpbNGqR
xFQPTMtK5iedlLTOsrK/T2bd20SaKu/jioTOVT8yAd3YHQCInSRh+d6v2QwZSteXcuz5XtlriLxN
RcLejzWVzFr1Jn2CukRf06Z6e86hMT1PXlLdys5Mg1lqMK4LT7nPKO/769jW2h3eqPE8lJV3EDMO
rQaT1aav6DeshkxSfLdO0+wrobrLCBvklMdF9TJBvgxUFc2nJK80Z61lGuEKsY5mP68aIFyqTp+K
CY1hp7f2odV0wl6mFsFMDpnGi1H892Eut4AhxnWaRoek6B/yEG9IQ7/jnKSVuKMoS8g9mukpFiw0
G74cWYqcneTOzl0NoWIa65+TGkTJ1HDIHrCGcVSQ8/BNqb7fcihDlzpXoCuVWIyfrnOEHTvu9Ln3
rjqLbO2yy8aLr6U68Hs1rxNpkA2tkKlrvOeU+/U0TadJ9D0de6f5rs92GRQ059dZROhw7pXxGXAh
E7hYr3tAb012X0cSnE/VpS81o8hohV66IAaDVxhuTGJdMtMvqFdVhTq87XdWWlqXriyafO1LK9/H
bp180ZxZkvWicjRfo4UY30QZf8CcA60q0VKauGVeliR7RYgPNg0p3bsp7dOTKoiR1ezZfesKg5Kj
7divNbKZ9oWJBq/AArZ29VYDUcDoejOO9Yhe26qv/czqLplS3bHnh7ywluoISmd1JCmZMDNBzamb
0fBQpV5xI7RQntHK0b4YSXSDPztDyXPiabFmDytCkbq9bo7gUZBcUlY1cE80I6VFVWshdnINuAOx
ecKbnjqgvgsiR/fuGZkli96gerRJnD7ZidMfsC9z3HFEaz0ZAkBLPnnOs2QFo8aY1Z7I13njuFW6
r0bd29d9G0J0HxMguchMcUBxXpFkE993tZQ3nZYyzLOkvwfQ/g5Ee6pxkwX20OX3hmLjs5tRu3LI
BH0yiabjbEkHAJC/n77+5w3i/99av3RiaQ7+z63fqy9ZG3/5On77Vv3U9f376/7p+lp/kX4j0K4y
6tSxznEE/Kfra/wFXt4SApEfIHKx6Lr/OwfH/AuNFm43OsW4jB3P/D+9X+8vUxi0aX3HYISO2Oo/
av1+0GwhBXPohaLH51+avx+bhknvGFNa03Hr7VkEmAfak9MbaNhmOI9lbx1YWrVjUrfp2gm9coMT
al5VlFnrmulGELt08eaqnDdxFBukd4gcmo5/MszGY4Pg/4OK9c/M8fXNDxf6X7q4Nlfgp6Y17WCb
jFBcEja9XP2jok2G9NFgBTAg4TwURjns2C+A9PTr0XOfNXj7uLKJfit0YtDI9tHWHLfEOlfhCFIk
rE9z5xxCEMAn16VBKb3wqE+STpiqykPT9Luw9rKdqGIfqamKqAWzfsVLGNXoWzVGP58guJcrJnxq
cB4RxRVbDLtnTUN7bFRdt8R/pFuBABbL1CWdR/U5gUG3Fh3i0riSRzPSoj+5HD428rkmyyj6HZWB
JkUsYpUfFAYTmrCqdFuOdBWTqhw61dUwRpfZ6MZNF+cH29SOhcqSRwVZ5KKl9oYinRqpX9eCSTow
Asi9dvjJjn39GqCeHnSz4or66Utvt+VxGEm7d5Zmn80eT4YG0ALYRF5RrVSSP9lJr4iezfe/v9Uf
kw240Yw6sFghK/T+Jd9kcP2+dp0x3urWAy3uhCKVFNtROh5j5C4/tUB7BkzLJ2POq6umL0Psqb33
B5aGsQizfmyw87wZNNlxQeo2HYePMA8ssdnY6TT+we6+WWXJS+NLtY4yysokmNCGP2XT6BDZVu/H
AoJ6DEab4dW5zDls/v6aWB9/GBcvFHpCwbSfm+5+lOq51KKcTmx6oVF/NpvCehzLa7tEkz+KxGKm
T7xhN86Hrh45g/daexq+zlMbXrAOjhB/1JKsGKv1hEOHuOKx3oHlHvfm7BNKWOlPIOxg/1rup1lj
pttU9bfQ9uK9Aa7uXHdzeyEmcY1vnwl0aj06atz6RUSMfTplf3DB/ttHRUJJ/gdGDf5xP2galFYz
j54MPmoDr0rEcXfpoS/UYyivm8oGXee+VkZr7HJhvtrxJaSir5hIXaVpflSV7l+hAC0DjtXVJicw
65g2eN5q5lsbJKnFXWaTdVPBEVvTYU9PZQuGQnC4O1QpsqyodF851uvHmsyBypUQUqNmjXiJuEFX
L+9/f18/6kVx7Lm6eM8WYhCInmxZ9n54hYdmmoZIlv6G0X92ZWQdagNaGnnbuHcEhysW5DbI6BkP
4S0e1c9mmC49OGmtjW5ODgM5j4HI5df/Yu9MmtvG0qz9i+DAxcW4bJLgTImSNVjeICTLwjwDF8Ov
7wcqV5crs7syKr74Fh3RG20yLVIkcPEO5zwnd4AuQs6HSmwrttZ9/d1oqGH+9dsVy67s93uCtysc
y2S26Ql+/lH+lsczQV4o0v0W354/2Zk4d1dRVfpq1ufmGBbK3dlll98QoRowhl1AFpE699i8LgWP
m6sciI8adLj9edft8UKC/+q3f/Eu//iUW96la8rFS81+9U8i3J4okgj7oraxxaL1rc03Z7bqlZkj
fxuSZNdK56g35ZkIzOLYN1zZViD+SiX031zHDqQ5B1A/kaJ/9lJpph44dhI6G0vr3NNEYgWFHbSt
UboQmRPgZkbgDGcjb/pNyvB1KKbgOFe0D5PBBLbCGGQB+QzSqf9mOMlzVm1qQ5VHQ2tfOwvw4jh4
izHZsr8nFs4FbvSdgAZ31IJskwdZ+0yqbbYqg8csS+uXTMF+wTY0+56DE/ovPvJlsP2HC8O10UN9
lil/tjDiRAvTrFmarmT4EHLudlnfKRJVWC3LnL1plyCwUN1XmhP9HnF2u+/IIEfxQk3PNHzNkKT8
i0Pzjy5A6gUXcRbau8UKaMg/KtQHEZeeExUmHy9k/Nz/PDcbLb/MAhBIMrQxC5068M3INEGp4/3R
E2JCz02pgpMO/T6NIPVqZBsfG0dJAgiQG5GpSoU3njlpqxVUAAt1p+rvZ1n/xdv/o8yMetCwlifh
cj7YLs/Dfz4baDBka5ssdjn+6jXOUTbtjBInDwxmUmNoNXJiMrtal6fIcMd91LXOFin22ijoZv71
F/yJuvmnL5izw9Zt0l7QvvGQWB5Qvx1UjRlY5WR02qbwdMDF+vsUFsMZt83e8oLh5EFXumWNaO9J
TVzADGa4t0swLLFJ9xO2UiMLoRT7mGFr1ur6qkkYe0K4JCeE3MQwlwls618ehX9LxfL/0qT8k+zl
f1XKpy7hcP32Ff8p5XNXvv7ew0Dc+Nu/+NXFmF+QylqLm9wjae5TofKriyGyE1cLPczf2pslne7v
XYz1xUVXzKMBycvS6nCN/FKwCPOLi6jlvwQvOH7+LuG5/u0q+1dpnn8uzXhnaGtdE6gqOmx9eQD8
djEazqAKKxuAHeMmwA31EFQD1Vl/HLMFl6K0YWXq5Tb1tNcW7uuSJmAWyKacofr224f26639ri5B
lPNP597yGel0Uxw0iIzRpP3zO0E606Z2pg+k3mHbXjJI1AxOGYn/XwFi8GT8+bVABCF99UyY+H8y
3PQkw0mgT4NPQwBh2SFdG92Ls8vmvmGYRxiZm+Vy2yfGUZj0cl1mHmmV1KX3sudiqqNd58qfPJSi
m7F8EaODCiLq8lvbc/w6Hp29FtrZRqKE2+hjDAB9cvdiau2dE5tM2DXbOH7+qDK5jwL051oq7FPN
vt3uguFAGh8INB0Mvh2Bj2awZftF019iFxOeAbkzTZt+H7Rp4cNsu7HUAOcvmcyDa/YnNPX1G4KW
nzrxxBqyuhua4uhWyCA5dJjY9kmRg7rKsxvSeSo/C0umW+CotknSf2cUEqHGgchOhHq/MbruuXDn
6BrHdvc0hQdjaKFX6gQts9wv72CZzodhALDOo7W8y2TkXiugoVqiTuU03FVmq+7yKTTQOWmZ74zm
k5iX3Vtiv1duHD1601mhv4O2lSMxE3JDbk10KiotPI35eHH6Stvz8UraAvgEAf4ORJ1xeQjtOGCZ
50gY5qJFLApNfjSWqaAmnHvFWb9yJh9jEfslu34EYJCd27K5Q0uUHnQb9oAWJGvTIuPl88doWO5R
LT/sYYnLCspl8QynwUlvKsOFn7HwEdokisgOafp1j6F8F6o83OaYJ7G7I1QVJFyfcMTBf+NJ6jtG
YmC+mHScdE18wR60iwSDANF6+EDldAjDoj+RKuTs6tnr7m2E6p1rlfwJVXlNyYYhUUF8zaMcwoRC
ZFRP+njQSetmjzegZEVVdR6C6DFFuL5LUEpziVqTv/CindY+fFJIQ2Zc3HbIKBGvAGIiQOzBYd5L
5Y9PxKu0h7Eo9uBm7oYo+lBJvKmjBsgfQpftkN+liQyOmPOPSk8gL08CZaV5R9jpIV3grHYDfWQc
s7MZQu2dsArOG73IiMLBTBrCu1eVtlIzr8Re546/HgZbAARtyboqTtPI3hl1j5+M+nf82rD7oVeb
+VnAkgicBaeRPpW2/kY2fRHGwMMSAisWilQVlk9kNfpBFbSHWjqXdJCSCyk7BEYtt5rNCy04VFf9
zMT4IzcwY3ipTtvR48SCpg5vxAj0bQHwaCHQxR4smHzE/eS65YHM2XOUVxevHL6OyrmZjfQKSvs9
DsRzxj73MxOudaI3ptIo6TUPHW4xkb1u3GFV8zu7uJnIp6XPgTHfvC6f1ucLOEtChfDIyCSyhof7
Wk8xwyYPVi7v3Mn6UWjiEo5wM5rxSQd54yjtAbMhkJ/ko0hwHg7ttU6xkCUCKJCpF+dZcVE2FLSz
y/A6avWNbUK8Mmxeg55uINOlZeIQvfZlwyJ2oc2Ua2KzPgyypgY+4E+UyK/YRbHEgaAH8p3IQv/h
EnB2qEBguwvNVlPOQ2Uh9gGtP5FIwSjbIwEmOw9t8axpLNCcg5KPSOijVZiZIK6Dh+UI97zkR/k+
QgJXqXd1jtEx0EGkdFSSXTk9L1mfyyPFqBvgi526UYy7WAGmfho03yxwgDDzbha2CMlYZ0zVh0/c
ZiCKM7vPeC1678n8XsLeXrIDXai8dsCHVpuIebwI9eQAJRTFxQrBYokGoq02Wo95gD4jX43WpDjL
7OTOKtsA9TucelKvrBV1pLGby65HDrDNOXxvnCqob8WEbWRohgvblIrR96nuoErXP6nkb228N2mL
2mq8stx9UqO+bQF0Bom+Szzq2snbVijk1nkcfwjyKxZVOzC2JfUlsyzfFNpdEbD6ltVVJN1dkdtQ
GasTwDrESEsuTW+6XIifHL4TZaW1ym1xh4raCtGLLuk1yMqFU5ir5cPqen7vnM037Rgdl09E9uF1
DNX3wobwoxk59rSCKWP69kk9A0F81zp2sXZV+tKF+Zm3TldHyl7dH/Wqfw6KGSU2Gcvk5LX6vMMn
tuT6IGjfVOCp0+nrEIqHT2BVwFb3LMEMxfZb1vaHvFBbbMHfUWj87Mf6jcHhQ/UZzGhiTmZbcnEL
46ocdc3JhFilKV/WuFxc3OPHSM/vGh1a4ALUL0BoKFr1xXmxsgbNT7vAZxdGbk5RPn3WIv9X7f6V
ZJtngWA+9lvl9qdy9z+avvifZdv/9Qt+Zdk7XxgbGEDoJFoiz1qAPX+rfj3xxTLx2vxjGv/34tfw
viweL4ZWJtREsnFBzvwqfg37C9GjuMAcfrpk3f9bxa9lLPCa31oxJpHAdZkC4tk1KbjFUpP+Vv2W
ZYPkLuKgc41WdZulDLE3XVxOt2x+l8FgZ/pVW5KSQjgtZgKHZXqBZvehIFDKb9ArvQu38ZJ1bmbK
I0dN2Nk27awZ4YxN9kojBggdpStGPFv6AGuIEGv0BQZLOH1VuCI6WH3uDrejmcEULtN5eELxm957
id5UGUKSpAzPVTy7l3nu02tXU9MNs641oKGk7NA5eM24FYtMbB2h0Inx3yvcJYVHckU89NMel2R8
qHJMnmWlvVsdvKYRTc9qlmrcWyMWOW9iGekarCfYOwDu8ILuaQCOA4VNn41jL3BcTrOOClFxdJKv
AA/anKGIDx5bN9dutDJfKeRM2Y7oUIIwyeTimRy2RrgX4WI5E8WsbdvWQJkH3BcoVKaBDK7mZq9F
RoDppZVXsGPxsSv7YcXc1UeTiYIgruBOODVkob5XjDm0zDrHeVNd3UbYj4VWyY2Sbr2uQ4eMhxL2
RqhPnW/o9nRFg21AMu6cx2VpIH0R8OozAVZD6noEa+Au/y5DfiFTbzvadEFo3Pdm5hLPmRAJoQd8
fmbcbSYxGewv6jE81nh3zm0y2Vcz72wOLam9AuywnyL26jcDeTZ+XIfTXRnVzYcc+v6GHIY0ZmHR
pu/4EUvOfRTuXvGOqYXkdRNdNflOjmfuPFPxLJkrctmcTLQVu4UgN+evzhTG6gZIb+MPwoirla6r
/HvFpkkcR+p0YLIOD+iNjKvRXhN+w8s5YTrvtDGcX+sSybDvyVoGW2s0J4syNg6zXdvWnrGz8zS7
M2ePyViVO93RIuJGX7VEHN4PRT0MiGm7AEy9CjDToCnEx+VGMsKAVU7j45ArIooqnPXpemzmJa8w
mMKbHK7p0e7DHJcTpLY7ZF/zNzyt5k8+5n4fJW0HMUeW5lpWNYLpNDFyfHKGdcVOHtQHxAlIb4Ze
FE9ghdILtHvzBqVvfx8mHsifVooHW5bJsWfvdpm1dMkh1Zti8Yot8mt3YpcxoymoKdfoIjP9aLuD
Oilz6ggITev+rKFkX7MM0ndEZoQ4+aZh2HeZXZ5Ejs7OilDP8eZpf0Pmn3fKFMFWMeXW1ymCyGQz
WIm1I5l8/N7IqUH0OYINJWLNzV+1qu/h1+e2R8ZLpRBO5yqoVjk7Hvi7OdsYzNwDilO7i5P7mFSL
16qtxwdhjgzdGQOAxigMvIaAaKw9U8mMPKqI8CiE1kz32CpILGZWlq8lxcuy67ejzLdjBOV7c+ym
77rbaDeDzgVP6xcwq8v1LrrXzKS+mL0zbDRbJu+JUfWgy7rWfeYRDmEOUYTrPYAdi85GWyTwHCS/
GYxBA3qpc3TjBbtv/rUa9eaRGDEr2lbKzKNNUjZwhaqUPy7OoaOL2C1e9EmNGQTqGhkLLoKZ2AjZ
6/BTzCF6m5ISlXaJK/V7ZpXWjyx12vk0dBWk7mnk9tyCRMXNC2/KfXEk4ml/bjRH7asIsLnoRLu3
yF96LFoLXJFduG/lKLqvrrKqDHt3Cu+KAsQy/DpKk0vs6dy7KfKxYZ2HczBt+7zWDVo4G/W+ak3S
2KqcObLTei8jGnsqJ7OgzoltAkAHzhIWHZlUlxpW6cscSfkWavjytyYhkd6xaIeYFGEcwVuyecID
Ys/KXBGCndU+mZydvU6rsD8EmkoVuuzY/cGkRSQQNcbch0+DhroR0a2XulO06rQWmHkazd2pbRLv
FhQO4pvIKG7MuWEgMjVV5xfM4qWPDQh/f5HlHrJtt+tZdARe8tqY2rCTOfGagH0tXmdE1saiVRB3
S0gjvOpaky3OR9njtsycTJHeA83XWHOk4d3LdYQtZowHb4N4d+kCx5g+uqZnnCAjVIjJ8gSDgJH2
wUMRdMX3dPH17WMoVzOw5ZI90DAuTr947qd8Y2hSvrh2Nb9UowHwrZbtxxjqbr7ROidDQ20m4ZMY
dVZ8SVYnBRxLzdLObd9r3poYXyQ0A7NNfCmFFgeXmeBLufF6TaFObNzhpvCi5jZlCl6vBqQvwcoc
2iha60OoEwvQ6PKmzgLTW4uR8J3QHipvh60lVGvDmJAq11gL+8XpCThgkIN5UlPRHPpaL290kaJZ
9ByUxWZjDh4o8YrnfYTUB11srY3XXBrRTox5++TIsHsPKyQ8GIRHFlzsLe0QdotevQ4hSW09xA9n
zXy63vCHwAAbrcE5zeD9ie1IMrGyZw3NqEdqNvFtVUSSaa5STa1q7iCWpGqWG81x60My992DaWWJ
IHtyLIlUz2QR7mS1LHKBP/iuZo67bGF9hGYTyz1VO7+M6WOId2xaUPnNchpVsT7JDYekPJVOU5Rb
OH4DQl4UuMpXQiuRD9XmtC90h1yhzKOnRd9qQOiKq4GcmMyjBid+78fczPLUum6q+249zgDMCjZW
69xL530wpha5dZGp97hBEthUcqzM6igmQEkwHcrpe4UYa633Sf441l7900oH96BrXvFsWWn0JMxa
vAKsyR7ZcYlDKUxSO8AY+WbfQlfUiv7DFVWJVNxlFLXNgtSO1m4/OG+K6/sYRn17EnZiltz5jvXD
hD2PJMurrAeHWcNxxtR3GDv8WSs1sqnPBlgK3K31beGVbMWJpUuuPX6UdFXOAM5qRzb3DljLjVNR
8q3Dtu23TAXIU+SbfZuxV2yR+Bb5OkvN8SGHrXJvqaj53mCcuEfAQBhVm+nWMSi8+tmwNW+jCEvd
weMcSGRHBXFLpKcDZE8tvjEg+SaBfln2qBXSI+7McGg1h2rP+65jTnXpET5FLAyoyTjdqdhsNsEs
0nNDXunPqM3zcFm5ygb2gBVdpsY1Hs2m8c4hcuwfddoSrgLf5JZKpXzDJNwDGpqWEGSGH/Ee3Qge
NCRWx1CMRMHJAZdaoUA3eyBGvNItiAMqC2/9Wx/x30yAxZ+o9bojTLS1kNqgfDGh/cMMWJ+zHkpP
SWbVZwVRLMWEK8vwBsuNYa0CfJh43z4rjxil9qP3WY9kn7UJ2hTqFPOzZhk/65eCDAHUqp+1zWeZ
4ywVT/dZ/EjHTp11hW+bxPU0BnC4nBSm1r0PmaNfSDQMV12kCRzG5sAcFUDid8gE+J4ST+G1BgNz
Z3M3P7lLtdVWY3nDIRLsEKpBXchxDJ6seA6uTPf1k6Sk/OpGjlqnTj5lVM5xwJyuSHxCoNQ2sqSG
aUz10pdTRlCxEcaHQRvaH5Xekca3VH9uWrMu46at661C/1+u6zYs3H0RIdXM1ywaWjJ9yCa6RalY
hhccjIRHNkFlF+9Vzm1B0HanN1OHjz3Spu9oUBMiGGYK7oOaSpqPdNRz4Uc6m7lUaIhWVlGgbIdR
DkabPb4Um4DZuFjyMOsaAEIzQxhkWKhvuPnTH+XkVAe9I0JbTklu+WIQ7RvCTGOLtCvzO1JbF930
EpkoFOfz8pFUSSROOrfyXV7o5WnxYryx6I13EufEZaBmozDOnYfBDqpTVYt61xpMjzK8IheuH2bk
E8CfhSD1rrUEuc1TVB2go3o+/Up6MskYRFfMCIwI6ZtAG4cdXzpzEksMW2rjj7wOjWeHr+SkjaO8
NGNeIO1U3JtJ7c3XvAnqH5UJvx00XI8airXbJ6Ovse5xRHg0B06N892bDfFRaTUGhqwOWzSvtXJI
CRxScgxH5UEPJFU7uDAjdw5W40Hc/tc3jvwTS/kPN84nNua3RjZn1KJLWo4DbY4zwZjAhKGHyYj4
zNL6rZfhVltFY0lUiWYP41FVhUt26FDZ557OHQxAHwQQ9ET7fZic5toHcn5qclUpjETC2GHtYDHg
xRbOPW3yGoo6vlqaqb5i+B8EyLrXVhyJb2kva/rWSA6sOGYTYK4w+m72g44nzUp28eLysGaLjBiY
nzdkquMkEV6v78qlYhPxpF0KQF9fS0lW3kqf0pbE67q+TmPpDNgP7eQaoZSmqws6NL9trr2DUzCO
VjR0hwJf6QP2ogGmeZnwGG6jnC8ziePbNO77bB2HIVmLDJWvMQOBbFWMY/M4gfn5mToJeHgOxvxd
cws4/YNM0PzQWL8kiKhfcxARm6LPCpxyFUDneiK0etM6lvL8coQRhU22CratV4wfxKP10wrfVQkO
N2sUwV6hOd3xzNaevcwxn9jvqFuulwga+zKIDvnAGBKH7ppcebdaIUbrvpqNpoFb1sIGhw+UR5QX
assV170oQ8QPWtQaTzNUoqd6zvmiB8I78H7Zg3rInVjshzByrk4kkscBK3m87uy8OLnVGL2g2o0a
Fhd2cOYSKbZMJ2r2KpHX31PHmBfgDeEJSLY4RKPhYrHF74wKf7mmITE01rr+vNalm+sfUaxjKqk/
7wbT1Mz7IgrMbNd33fytDFNk2RWJg1Shy72ULncV2iB0uZ+3mptUIF2hLRnPmCmyM25+9ih5Zccv
DSJAd1NTIsYbWSBMoAaLuZ0zXaN4EVRWxLjOBmFEQOBmQuVrN/8q5ya1Ue/RE+xirHA4FlvMjLM9
ZN0N2cu9+BohayphFvZmcxjMStdR4mWyB6LlUL4mzojpodOknn1kIcSDQ922ln7rUlRXqV9j6PS2
aJuIK9f6KflKX8e+JsS1rsVGftuM9nQ7ViQXViLIXyNCEQ+VTMf2DSO0ErchvbpaTVgfCSRoi40I
ippyrJQfwlu2TUMxUz6aI/AU7MVgVI1VUwtjG/SI04vA7HdtXOdrzQopDoCObmsrIfcohHGNKDxB
M4Jkfrq344JqYxg9rKJEwDanmivrZ5o75g50aXuf8oX7iZpTnyuwPyjM+AfyMqCo5RLLe9o7zcZM
G/ek5RW5bFkc+2Q4xSsZhhLNau9dXPQwjDJyYKUhVzftR/oDzzFWabPInyHXFjd6qWMw6LyWMqgN
b0sXF3fluuFDy+biNQrgEVdirF+HwSKVBxNNKcfAWWW4so5WHsl9SY7BuaxD22eyWADgduQ2nHCV
D/Xw1rSkb3qSeAAAHnr9vYkI781Vq951q5k2UPDzW94QCE5lxqBXknbwyyTHk4uPiCJBl7c1htET
3Z27c8hdsMC4oKUKJ4JlY2q9jzBwk/e+d4OPRs0tKtBmkdUkONu+Ka33TkQ55wfsakRmmUG9jTuC
ww0rL56xw6uTXsG+VlaqPoJIHziVR0V5OBZ3mpeQk4v32491FezIuqtdArs0bym1ioM318YqyPWl
AG3LnE1aU15Mswg3JOjSEzAb1B55wWElWC7f2FZIuCVOUJ8IPetHPRpsCHu3Po5wp6D7DJ7fCaKg
mCwERzU74wZcY3c0cFy8qz7BxW8lbOdSOEw3wWRAE1Mo502ntF6qTOiPdaaLu4rih91ZUA8cwk58
rIN5plA303OPEGWbDca8rd2s+Jq5FjDw/y+T+P9FihIm7Egxl9L3f5bHX16LuOqb32Ul//hnvybr
5hdUjihHkLIulPFF8/Rrsm588UB+IeiwPiltDlPtX7oSw/pCJJJjIDkU8NRQ9f1jtC6/kIm4DMQX
cSym63+LjELS1B9H67ZjIRlzeAsEKrj2HxTVVt2yxddTb99jAl15TcnpSjD7aqAZJiuBGIs6Z5o8
ViW0C3unrJFBuUwkpSzZ1wGej6TxMXhFK4GsFM3ZuAln/EQNcyM44ppaZ1K4h7R4DrTqwRgo3Gox
3kSaxrxN0LgWQ41rMRl8clWJ0TDTnDgMk9+twlvkzii4l+DDcJgINWdqCpdgnCu8OpmnbxOsu5V2
pNLXjrJwz2XGrDqQ2bWpOO4a86lN+vsknq0VRiiLMbMPitzdJEDdyEapvuFzrTgVg2oDW/IQp9Nw
j/BMECsRik2CuCNLsvaavEAhsDezC46qat3XoIsrH3Dpo+za2yJ+dRBN3OYpMCjm+4dWOMnaKJEE
WPWDQPJlVfEdxvZNNsV4/4tgHVUgwqZSz5YDDgwMxddEU7RprOAjtcN+bbctZKegD/G51gT7Yhxl
+klY12xH+rpo9PsWZsS+U7jWNaYGnuzCb5KxSfPgBn10RVmY71iLdwhAQZJlaCnsxWRYS2Yyg/FS
yLC+stBgRFxNfPhjs8WzNW56F1QdSE1U8RafX4jWczufc+WIE0wbTMyacyJcwNG8B09rax40KXO/
qXyIGP1tbIeSusfwjWt32ER5VmKoashGjJoX0uQgnpVQ7+NKElalLOLKHJI6bDc5jsGIK600uo1V
Q653yeI5OEQoIzdB6ws95zkLQXn30lNXrVzaBJOIDT0SIKXy4EcKG3UFtiUAxeMKmAeiOTROZJ/y
tLoQVeetulLKVdVVX0VPXTy1M7v3BMBnzGhr49XF1YP9ftSk8RVtMvySdASq8DgElXEyTIPTv49u
o8TTj1nLcyzDkhuLBKhVDJsiEKeqhWeAxfEYAs6GB8sSthmAd0/grEQui90s+bvRlCNMAX3rFDO+
wfwmTPB5ljYpsCFyk7Bz8L6ZWOGiSht4D7ABBrs/9dZcHypz2If4G9cz8l4/wttw6mukkW56zT3z
zR2mJzK9CqQwFZkoKEC3RMyT/FUGDRx3GEBENqe3Vv+cMSPYuUN/OzcM7MijomAEoOjZCuIo0oWo
S49WOt4URZ8+IxbPT22JHY9OLn0O7IpRSm2+OJrDEHcKxKHVb60J3Us0gKGoJoYw3mA9LfptR9gr
N/LSNX5f9PbWAubhT/SZQfe+ESiMhHEQn8pgCNdZNL7jPAa2HxnQgqE0TEq4eyvPNnpQsiEvtZTZ
8xkt8Cnr1WZJ5JokgfBmewwaiieGsXvXZFhn7ds2vSsxEq+R1TgrMN8PnS671djD2iec/Smo8BoW
6myP9k1ZEQVSdFSTuTwwMT27aflAABKRs54WHOwi2uriZ22SyQyRAe4kmwueu+5Bo1uCrwBXwraI
KJZkVs63sZdM4AQQ3qfsulNRBKfKiEwGMNHw1SP+o7O8H0GAcGSYovg2CVvim0mBOzPycJ48WfJ5
hZc8naKTzWDzho5lQlZaIm/LDFDtuqOOUTCpo2VM6QFnBNkBsgFZN20g04qTEQ3ayeyJDhM4fPdl
EeWPLUrVlTYQcZIVwO2jOY3PZdK9ak7sbK0Myr8Fl9SHIGhdJJ8yY0QnwJqbdmwV8sw4YjgwjoYZ
LVi4sr0p5zbntDG5qnxGCkeOIbpNHO9lqu8bl0suZQGxzqW1X/yK0Fa+Cu5GO0ku5Bk9ppm2Nd32
FPWw4rV8PjUo6nH1r7DOZweP/HAV5Qge+k3jAeHBwy92rlG8qkhaK0nw8s5r3Bfmut2BuBqb6h2x
Q12P0z62a8MP++Bj0vVjkxv5ocYd2ltsOU1Dz360Fm5DzvBggfPPVpjyku6PTlfGiryA+4Vgsm4q
+2cV0LtEDIk3BmElK70ZT0ykA38AQuFLBO5rGU5il9QVtWIVPE9VjDKGpPJNOcjg2S5wM0Ssb9pQ
Yuj/LvI0uDQTyQ7GOIJ6josfrLHLDzfZjY16nwzl3HscAf4sROErVhurpBmss0y0bMfkJ8PunRWk
Z5ePTtIJ36g0SD3GPK7xiGLPBMu3acL8ROIsn5TkbtbZfeNtq+VXjd0dwCJ6byhTa3zEPGVCKmAX
Mc7GHNzgpAlQlmkD0bOPaERIm35gn9xCQrTzld71JCGY895ULo91NtxrAKENiGGxEL2NcDOSc4G4
jVTJ1CP6yb5mrduvk7DZ83zu7qQeHkIQPgifmNEZDkBG2+5fIIX/zB4xeXENIdRhUcIkT6s2VjfT
3Ln5sXDUDWGXjUcUddRJ0o4MsaqK4BKo9nuijXvdLA6pmta2Z8OxjLCy4Jrld0P8Ag0fsVbW3iK+
oHrkXsATe06XLi2KxXVkZ0+ndi11MI3uPoxjzsLwFuIQl2CW+cumVK+zW1DGz8tXbMnmNAi+t8p8
KGAbIblKTF9mybvRjzsmgsjVD7MeX+YqPxBVZymLUBCr7JhFI+62xLad6tcsjC6g9bdaXL5rjXUH
MmUNjoeaJMZDqFfipZO7maQF0DZavR51xVU2svNil5kyOVEjNhfa/6lXNzHuyzUzdIRJWvRTD6fT
2OJPA9diFJxOsy2R/rvIZMOxZQ7rusjtqH+IOUiZLsWg6Rvrqo/dNx7qYKdrqEhBfwAokd10Qsu3
ngFSOkh6Ht1Je+7qeEdP91FY8j2LR3pRo90sIcdsspPapNlrwi0or3XnJuEpDEfWtdNZJFW5bSg1
1j1LJIrI+dlMtItp9SwvWLGTsVGewT+ZoeFH/Qjz2+lu55CZuqG8c6ar10DvOdda7VSQC7vu9IHE
RxXts+VBmxfNBVnKsGYivur1q50MrGzL/n6oO0XRGF3n8tT3erHuTPveYMjANZK05JykzIR5mHO1
/ghSua7a0eF3h2SyZbD7Wi2F8WAAX6qxhFHGbEtLvcXg1RjBnhO+K0ij5pbd/4NCsLHK51n5rnvR
cu1oQe4oK/VmZ6SldAmny1hP24oUX2LlXWnFW7Mm/j0d92ZVPxVMi9c8D5na6WtRFNNaOWQ+46C/
WjVUF8Gdytab2mG0N1lnXWclgCdLbiWbrBEGu6Vi09EU4bhyeOTqSqOkDT8o90TtRP7QWLBmAbeg
HcluYJfz/xoUfnY8/OiqiJUghUauzVdmvpSTMj/yn3PCmF2SIwjXCo3UuK/EoZDVCPYYqUlNFbQp
pYN5BdP3rouLHZjc4Rh6vIVSm/NjzNrOd0xACnrldqcwslhIseqbhsYGd5x62yzifFbWCghc/Ubo
0qnH+34MazVvR5eJ+6wy8bX0rGsq3KcicdpLWs7WfUqvzabmJpnD9jbGULaNsumjmzXQgyRjADDt
T13Iosu1tA0e8rd6VgjvKAqU1A55Fk3ctAP5VuWzFxXe0bJ9J0ZWY9a1jvTXuxfwPqATxKnvxfU3
iuaJ2V371VwItX1k7TEUBbfppMxN0906QqsvxejeUY/udHz0mzbJm2UZ8+xN7XkQ+Qnt/LwWchqO
M36ylZsU09bgVxR5/hPWY7edcr8yunIde+m0/ayL0/GV2JsVTpTBrz0CGlmloByo43fexe2SemMF
YB06a0Bz58K+7WdvmZO+d2bjayhPGcx1S/fA1oMWYiQxsb+wN4k5i2YWyDWEP546u4FCSHcT65In
Nfs4I83XDAYgKi1RgrUwn+G2R+o/2Tuz5cqRa8l+EcowD68488TDeXqBMZkkEAhMgRn4+l7grZJa
Zd3q1kM/tNmVmVhilZiVSZ4TiO3bfTlYIjfxdpr01dqV0YebOae6be1z0oiXMRYRoH1gFJESBwP4
Bm6Bi7H0pVYl0pifxXsfbi7XyKIHsDDEDm+bgGeutD/sMjrUdn0nAvGmenEFNpNSTzJiaMrP9uhn
SOHdWW+Ko8gWSmfO3lfHbrJiXwKA+dD3uNjnePrNajkj2GU+WAmYDq479Ki4Gm8684P/vuA82k0I
m9gj6JTILZb/1cj5gEAFGNmoi+KMz3TjSYgecGnDNMr3/0/UkP8tJfb/1xQO4seiWpBf/TeaCRXv
9Uf+N83kzy/7UzOx/iDLuMSmLMdwXBNh5B+SCahO37I9jwuXqS82xb8kE5uvAXXPfyA0EdnEHPmX
G9H4AyuwS2kLcT2+9j+DyZKI/lssBRHFR4n7gay6/Bb/XuFm8QYojTLq97a0nitXfzZFN6IJDkjV
I6irDg4SSWtgAvdtYDf4vcRR+K0TNovrGRUT38wmS9qCx3R/opoQm/CgH8p6ZKujYMJOycsszTfV
OB4ojK0RjNN66S9FAZyukFPa0GznC8QcGqCM7FbTc/2otQHjQiOQoRMCGi2kGAJ/sQqjYtQPcfeZ
RvU5xzwGEagfVlgztlgBsT6uOY35TTuJxhfh2RDiXbmeANJvrAfLvXCI3pnSPsg2sSkn1z9dkYZm
Ld4qNvih7Q1iJQjvsgMqw7HxifKywQjzluZ6HRTdwvPRdsmAM7iT59FO361ofJ1ZLoZZw7pzmNjt
1/pEBCevNySk7U2nFZ82RNcQWXfYz57/SznjWQadXOV5Mp8C1lJEF6rtYFJGyrF4hU/z5eHSnPQG
ytejnMwlaxrIdeI8pUDGwsRsoYJ7GrFLJrmW+21EIbYZV0+9tH4zB8Mz4KmulPnephxcTVPj0bxa
zdKbVzt2mFP1GUC24wJcjytNV08UQq9yzXvW9SBhtxr8Nlq2s6T4V/gaqd2cxpummPY9QRIeN9oJ
AsrbIKoXPKNvsN4BMSlHrKLhYnn5afDc+8Svz/gV7uiMxElA+dOH3swb26qsHVu1kyq7Ei5PL3aD
a567ckl5zAzo0r5Dtu53fc3WBDPX0LUvrFWPlp194SDAD5NkpDuYy1i3f8YD+9CSdFNLPe2KTulX
wlenZkE9xFDpHRwGrVvdqSD5XQnlrcaWzUVPpKJHlU5mfxNMc7rWlUdHM1fCUWvJDFAVBhxg27Yj
TWQOtr2WhTh5mipez6L/pDLtipmzwsGyBJJA1c+Yf7gkQwafcN1iNC3Efk6Cs5GBxa0sFgxmziCW
5iHZ7PtoTD/rKKJmByJox18j9PZTyttG1J1H90t39L3mhpM9CAGwgXrXWZJU2pOVdKhISf1dWKpa
Cyc6A5/ZskxE4GgYGMsH/LPoNM1dZlO5PZ28oH0NmmVoku3ZI2G+xkx0dmhgnZjg01rdxahQ7Mpo
QOnNOwn9ggGTWlU3f070Eynmc2VH+dYK4PgEU3rb+K+wQ9fkcPeWIV7J+Q9hjYCxhVOZrIQq7/Cu
dGs/wDaolSgtKQVooAVRRXmpRdVHV5QXSnZ9CHbZk/Lim1Ly0lBL52vpql1aW/OqH2HYxjMrWycq
6WZkLIQeiVslPqjeJ240Pk35t5gkMkv0C4rytayzr6S0Hjqnf6BGqse1P28Df6kjKpjWOr3fS8KI
IJRnJmy6qe2ePXP8wPgxHLTaQnCzqX6A7IPSN96RbHVWfYSFVgZcyeC4+ZoTJtpMdUAFoi+XbwhS
UJAqrLFycC/Dt2rh6ouZp7KwA2OV6N2+9829GzX1fanpAJ31PZkxviZCuZztL5fOmNlllikc+0ar
+zPptixMZF2uu0Q9Dk2LJTlI36rY+c4mEnfqMtRF9Wtmu4VEFSB2eDDtEiPAfHeCsDqG2CCfOofv
vF52qKhJbu3SUq2dUTyldnrvzrx5em58k/LOmYzwSTbhgJdkaO2PWb41AGCp5mNLOaTNZulUN+b7
5V03c7aHqoUSx+xKk2KBOhZZybum+vvcy3TA2kRF7BHMW0ewLe0B3oLxFy4uibLiXWiNLHrbKTqU
hXiwY5sWbXbgZZYT8Oqf5bCYqejr83QaoUtDbmuu58bwPcw4yMAA7rAwUwBFy0Bc8BvJjXoDGIyp
1KNWZWopyiiZOHxu4BuwqyB4vQhAqNetx6RE9rUfYygQK63pqiNdcDhHA5atws4Q6N7ruf5IqKQP
ekRNOjVuOta9VBawQIabitTT3MAcQrlWSb5KnWxjm/yYgONxfLrpuwavrM35flB/3mzNsnpMaQ3z
VHSXzbRNtIG6dwWrVD1Rr/Y80K8IF3ro5c53+5tySj/Q9dRWFhCpwb/SmjdaG71Tj8GEJbhytWvZ
yTtnych1lb/2k+MwBYD+sDKxpBacWdqMLc8xq5PE/zC2Jr1lUm8XO344pbYT6tJ68Sbv0M5JsdI2
U6+H7TwzYBXGFwW2JhZzg7mLXWIImm8lqWjwS8BjdDmkqz7zdn7ebpEhtp6Aw4M9mnIJcGoqp+bT
Hz5ZkJc/XdQO50lhtjb+HM3lGZah2XqY9zXPqK+V6Vg3GcCxZQQql2EoYyqqmI70ZUyaloEpWUan
fhmiuBGderwDv2ydYpbRWw+SokEXFPAmX4awhGkMGl578pcBLV1GtWoZ2oCE8R1nlmYNme3UMtqx
DjU29TLuRcvgVy4joBEc7Gkw77VBw42cRFfLn/NV3RO5pclrq5ZRMo3ZGvfpI37ETyuiscMUgcnL
uAChyyA6LiMp6FWxAcUo42+8O/xwmF2bZYitlnHWYq6tJlvbdwA+N2RS3d7LPmN7xtPnmFv0ke5o
mZm/8u2o55pgZGeFK+X887/S2RSHlgO1mO1D56Xzi8aGfauXrbE1FVezolWP/gLu7uil33tUdHBV
mklikh/eGTgzw9HmFRCkww3V9OJc1+D+UePxmhVQTcuOBqNSjEfVm0jg6WQi8x9aylzWPDyy59HD
R98PDCWqyW+c6AbNnfEIdjaOS5N29JkK5naY3nitzTe0ieCL0aZH0VS4U82632vcEtZD1Y1r9Tp7
HTFUlAkO5Fwc5e3omsTNAphx+Wy2Z0uv7typq/eFjIqHwqbm016a37Bir9zC7B6VU1W7rqR+z5JZ
8pCwYm5ssh+i9eP7ulPizgJp2njt6eeD09jWvs9dn7YbDxqpQyWVyfFSq+mkjNo7cSolNX0jxDD5
rjGUqZehL+sdTto0eXbLGOFp8JDDq+aRrx5Xk3MZMDPnfqyOg1kfi3q296zmvBDvON0iznADMW4M
/Vlws4FJwaL80UI13uV58eXYjtjFNikzJ2rMsNdMUKu2v2uG4Ltv+UMWJi/NStXbkvcK0kryoc9f
OG+cXWVr770k/+5bbC7FAGPQaAr7gANw5WbmayKy9mAF1PC57iM7HLQQaJGchfngFTtwHia9yRyP
dDUsMqh+JNv9qxFejRlbDsi+E6Bv3yOb0NENVwotpHSMFMWlB6BLFhQ+neW+q0jbWnMXtvDHN74h
vqeJq5aGS9nUk5bBXrICQShzgu5EbvyWiIYICakmm1JXWLObXWsGdxQUc3QP7ioQS3d5K56VzioK
0uzKnF0uEOSZY5sb+GjVFzrT87CZbWCOZYdxPeSpQLtZEIRY5ZC2i+yboYXbvq1vbWPeZ51+F8mC
dd14Lifwy+6owtYYnqpyfLYa8xJNKZwLtHurl9t84WwlltybfpbsMByQc5yBmMxLcoIZaK04Ic/D
cGNVUc/aTd/3ptjLznhsBCltbo59SBprJYS/tR37d23MW/rLwA2OG8f2QC83TD3UxoWY/M5tw5Mt
vQGYRGQ9Y9So5ENv0tTgpGRaEbyD5A2fKepGzwOyVS9one+KEyqkqzbq8OyAKF7rbHbpFzzlioWh
Nctn+p13Yi7eVeVdSJlR85O9284yFYz1Y1loYN3rZD831qe76MVWoT0p5Du3T064tImNS/nMaftY
G9yz2srlmZEDSCG9MhXerV4F+PM9hwQWjUul9qB0EHJe7oWRIxDD6krf5NYtieoxHKPs3veL17od
D5ANT4Wt79smn3cwMs89QVfAk+244SbOaCzCSKVgQYP+cWqaF1ean240frWSCgER0MPVUQxWYHVb
+XRJyXwK8MZXG5k3NJlXAIe94gguHIWsbWDa0lZcVV2/nwf3STDJA1KLKDPDyRjC92IbmtB9g9V5
pamILqj8E1l5RxhAC+cOXqhBTjehvcAdZgY7UXBwNXtVz7czRY2pBbTJzh7GVnujrYL12zisDVY6
B93BYEWsCucuxT7CEkhY8jcVszZ5ieHEDf1RcnKua/I0oROYN2lWrkAZY017Ys+RNtNTadIXtHyn
3VncDgbhfYw0iVF+2TY/QynN3cg+e07617Sx62NAD9HayaXYoEZfNN8zNxT27fUCFB5dAlzkSs3M
1g3S5zrgse+UkuisTnPYaJln7NNvboldTWTSXXV9u4y40MOViU0+Vtkvf4yQbO1f8ObOvZMejaTb
MjMXq0bDxcRh0JfbSZiEktKD35Ggperis4mXocCaX3t5Ozn8ZIXfROGoKyssR+0ce9aJ9yEXZKP+
9Cowe33PyqGBbjP6XIzLV+IwN5iczuTKwa+Ww+1ketiO9OgQNHUcQoaydzMvjDJy47VrcOXwMni1
CfcoZyQR1V7mHIclWumWbC/fSeb/LO15s0j/bEvhXSbNeUizzA1t0Mhgxss9B2Nzwt6/0ht3pTr8
Hkxth7ng24vRsWG7VGwtr7rWmX8SDsE031UHbVwusVAKfI8SDOVHV0MKc1OwZLL4aRHomENAQ78s
OpFpECFQ0VF8TIKK1izztc+mfZAmAvKC+aE4MYIuDGIydNxOuy1E+njnKS6VjndiznLDTqVPeTIR
lX/OR6dgJV+32wQEsIj6N0mXDwTlsxN3X2Zt3omaBuW46m4tYVk33dhvhpbOLd9iYCqydJfEuPlE
jZNNNI88oLhPqZCSFPzLVUNxu+feJPw50kFOKzkU1DnOYIYxOLJ8Kn63SfDUAwTLdaRhnxjGAiVe
Xwi/EUXCKRB7cNnM6JdbLYexQyay6meYZvxrWIXQqax9+akHRR323lyQRnXt0g7jlFqOslG8J+LX
MdHf5p4i8kqvP3hxUDOS4Y+bWSVh9GRiG6GNFVxl8q/SCy6jSexpCNaa7I95pJPHd/yV0WEHn/DJ
r6xZ31fWYuOL4ytG+Gurit+IM5SjjsxaZWC8UvW++ZG6xyLDLMsg6ar3Dn1s5QfDNvBGRoY8eU56
PJ1lglzLuvaQtkyGdPoOYVXjjqWnJLS84S32p+vsyksQV/5Gye+sN04jhhYe2BAbQJz/8NrfnXZh
STADrMHl3WWpC/u/a7mNa8nO6qNfveryjbQR+WtrX+nUafy3fvtTKPZ/zpUvnrd/q9/efMQf2Ufx
+28C7p9f96eA6/xhmi5GE7YdWNQgOP5DwbX+QDhFjTVMVFQfJMs/FVz3j4C/CQXRNW3CBgtH9i8F
1/kDdKsb+LSLutQyEBD/D2BKP3+gf82TEya3HAeoH+kVpuS/ob0kFVilReTx4PXKurC0c/FAQULJ
tBer0umHMBX0kmWjjwP8MCuHlf8MiMyO2f9ytY022JtPUedBbBmwFGVLMVAhgi9jMRKUunnfLNaC
DI+BRToWo4jHnoLJTMpsj3su/6QYiNZCfkmuTJgVcvM4lKjGKoIYM6UOB6AO9xH8ubcRudseHC96
YwYKuK26NBWV6mPWa2PXLD4JG1To4puIMFDQQ5YdCDekvN3WhRMQs7Xt0MF0kWG+IEaPkSC9mFzs
kvlBHzJKR1Nv34wsABlBsBwNxt5ho1svzo4Yi4cPZN+u8XDj/NBEd0OZE2aQStcwh8SdebSigUb5
xTVi/hhIpI+XhDivt7EXf0m0OE2g3n/Ei/eEuR2yixFnq8ZOQNNHbU6Fs+/urR/fyuJgmRcvizuR
7l/MLZQM0luPfw23ZH/0AeocTS9o9uRat4WSM4HWgBqUPPWSE1HTC3v/ECO39zwabXUuqqFaxXkj
rtxgTSIm8e/EYPjt2uHBoEhlrcdjdOLEZBeLb0cYzXT02Pbl/FzhnLv3Y4FylOakKjOG4KUtLM9d
SS7aXTfZt1uLrdaUOLEpEcRIoR4FJiKxuIkktqICe5GDzaga23PED1Mi3QRqTldVieCgLd50QnvI
h8sFHdvS5Ow9TEwxZqaooVjcqaB7YXOysTtJbE+T6E6xPBelKdFruUdySK7pIyJcJPgkmZhGsEmv
K9X9LhZfVbs4rIzFayVzwOq4OfFftVkHv8CKiNva6L8xz90u3xJEfkZdkVyBUE4BmSgWuVfwjAaz
E24vG9sXAcMO5QUnGKW7FYBy3GFMF/LFxjAWs/ELpLZ3W107op0KX1lEwuqtPxfk+x1qzB1U7XKS
a81/GoxkONltj9NpoG6kBghFnRoDnS8wxVj+FvNnjWqABjdiEiPuHxqmdwzIh7RcGDdNc2qB1a69
BOtmnYvvlMaLB3x0uFHKbySUbu/VXrxL48LdpHNmrBtdfhQ1UF3K72ggMd4kijuJqoK7IUQJuyuA
mqj2WjbvcZ7F21TzFikisTel454T53mqeu1+yOH4KdiSewJZF8pCi2XNbTypuKPPsjK2NOc0J7Kh
vLLu4NTEr3ORG6HVJU0YTfVSDNwfzZq4WtPq8IWQHqOGGFrAd0GMgc0v0l3aGikEsuSvNNH8izni
mOAuJ7a5NL4zz+8wQRVYWZXcW1FN9Ti1qsj7WrUT3bCjJrO4IN5rh6ny6YEbkrOiiLuUwwLCfc8K
7Toa3yYFTYOfmp8RDV5U3e+8vGnpNe1dDsG23enMstsh7txwImG9Q/sqzh2brENfUnSsl9EpcdIL
SmUEV7+N93OEE36OUfxGqf1iBqGAY0inlQn/hyQwBZMjlhQIBde06G5TV775VTqFFrb6kPThXY81
9JJTZNwgFkU1YjLFDWAT++Q4jpO/Ir7DeldMrzaLM2ztiEjTxajVJ7R7rD9Ws7Yb2YZTrKU7Kg/3
4Gf2Yy4fMpIqB7rdVm4aldcokxuLmjDJJm1n0IeaZnETamaRreite55Nhk2udcHGU169sVISgEX6
Icb4ZSDveMaUW+0MUfmE4sZy1+liMyyCij6sSI22K1g37U5MrsfGy2/4fplb7j5napI+G0IWq8ZR
303MkIMdNTScYbwTPKVQZX5J07BWlEF5u5mKmFovaI+QpOtxBmN/Td4Q6756SGrUx1ukenwLhX7e
1B0/rsawYY6mTKEKjN3BIO0PnIPXs/W4/NWXPMgszenWgJBCJ06HfTYZv3xbvw2cLoadqVc7VYx3
pAq/yswLuLqSPWPRFWBFg/qEgR0exzSCjchlzc//EJgd5VNMMKMvn8ZgeodhZ1wNx/pyigTpZUiq
z6RSLi9hSz/ryRgBHZmDvdu1WPx882FyXf1CSws/NzzgMA/0D9FOKdE23btLUYFWnmzkPg6uzCbm
NXbjK87NYNd4uLx/PsyOjDm2CZTLfnZYhmTqyj0UEy2RqLVXD3y6fOgy70Wmcro2FnEN0y30hx5r
xTb3TEn3sjrwAjQOvcaKwk9m7WOObmjYLRiwdc6szm5vCi/1V705P/yA56gOi7fCyOO1pWoyrEIm
dyKj4rD01ds8W+lajpNkV1Qk4yVhnXvJBRcDbMkFafLJBwmbY/6No9y5lB0siFJidGqpo5ZK+63R
2YQNTdgPmqZNW8eUkhKLUV3I6MkNtvTpiIefrjyp+MEPdFVCTex/OXTlstnbBSpuH2CfV9AAJ/e+
wW60tlncHSOE2VPDpeLKDpbdXn+tAmyLlJmwgqz71WSwhXVU195gt6vXkzWQOBRldqoDWMJYz+r3
PNPvyfl1D1JyhOZZevl5tkQJNOlY8MH0G+/I6kkW5niP1oj5Oh93Rmxg0jJI6B3ZqWyowJtK+0Mr
Sn1Dk1d2jB3GThymSB1Ne81LbHjKaW0Sek2zDsy6ujg2/Ug8Kou7eMo2uu6M38EOU7vJ/hYtgsAV
r35WSIEcd+ShBLY4jfSpyt/cRmdVaaQHTaQH0gsj/VRWs6nZvN6DVEAcNDepwNhXMtgeEx8CmYZn
d2Esdrw9gzzfN5GM4HfRrGm3xXRXlTTEDCp54UV8sbW5onRIWJfMtUZy7vzYo7QMwi5rPZojqQzP
CVbwpPKMuzxRLeuUiAd7IRiT5/rik9vaAThn2mfWO5GHk7u4y+4mrsWn2EvadUX92DqLp/muoZaG
JyIh8bIg1+bURXqec9SyosYXK+20ueRVsuUBk1zjpAjbHPIBFTTkz01P7axy2sGktW4CqHs3XgtO
Ao7bsGKJqj+Ujcvp/wPwdLGJ4uWcH8fWiLGxwbWoohoCAe+eO8xya73D8z8WkI5cc52rlu1jgCHe
TOZpNaiFH8yvoDcTvubA3ZsyGlbEnoEcFS8usOANnbRncev5QXXJErgQc38xaUECcIbfU1fAGNr6
V+ZWR93rgM34Bq4E6M0rpYhulBVEpZHgHfWt5FQ0ZE53UCe3w6MmAMEQQJxXEXGzFdSKp0hXw03W
Qd7TcU8a5c4aAzBmGBL3MXkToce/Jochlz0oXlJfW1vDh1/TcJu03P0wKT4AM9iRTwGU89GBW0Oz
5tDN7jrsjltSbFxjYWharvfAQn4+thXO/zzHwxgBeqFv4XeqWGDPedSu8XLeVRMgO1IL/jofjK1e
NzPf6uCBy8xLKaxH3FBbu0iOJEfZtKUTRigMbvGEdb4LNd/CcZuwJodHmN/MVJw4uK4OzP9xKJIe
b4Od76Te4XXq5Slza76+G5DefH1aq3bU1pX0sn2s6k+5eIrNxV0sFp9xtziOp8V77C8u5HHxI9PD
+NtLd2LxKVOC82kszmW1eJhRNCPSLP/VVvzfDLf/u1kbdMK/8Up9xfRuf0wf/4thmy/8c9g2/wCN
uwzGDDGWDo74r2HbD8ATOy7DduB7f/6Tv+xS7h+66y1Uew8v01LA9T8P27qJhYphHM+U4QX/2bBt
LzCIf4G3ubqNyRVWMBmMwIMF9y/wti5KwKXmnrsfzeCxzkS6aeze2EKQbR9HpTkHk3qnFcfJN2gF
eXL8Nr7lLr2vXW1LxV97NXs9P9hlPXMdK2t25ZqzjQMDQIzfckHSgJh1UoBe6y1QT7rJJYw1jq2f
hZiCc95Mj92cOTcKvZnkkUxvRJ9WW76VIy0Hwxv0pLJeZbF31FLHXfmViT+rbNujStP84M39GnD/
4yCL+N7WhXPtO1oX3ZK7ejA/F3GWbcsyco6dM9bXoS45hSx9g6fcfPTpTVxhTbNP1Vy4L01UrAoS
13hKRMUyWz0EupnsvaaZtvyrycok7b5yRkC/mv/RGdZ4hcjl3Bp+7N7GBVQy8l/PGZGukxg1uWvL
2L7oM4La0eo851BKFW90MHVrN6orrvOmfqOnfb3D3tqEP58qoLa7BP4L1XWTeGjRHN14jG+NpCco
V+5llA9rjAH2Aak/uLUT61P4mzor7U92oBWbvbK5dcW0M3gIrWlezG/hZZDko32xz0b9G4/nDcgv
XFK6PJt1tsk1/4boVHpQXT+uZ8v+pVfuLyeaf0/1ZWZ5RBUoQfpAvmgJPhDbH1/TIrtvC2oXvUT/
xLVynQj6biceXqqq40OTYjuVo7nHI01LT+HfDzM8qVm+BO19hDkpZVtBtgyrg6nts5YLJQWJuM3G
xN7OPLNXdtPAgvPTK+bvZKLb0oH3Gc6pcO/4Pz0hESfH0lP+jdNyF4ibDCyZS+Q/TallbILT5CbY
ilIWhVaMy86vWLCnYIrWLIwxk/BS2kbN/WudIkRAinpxbBooC384dh7eJyfp2o1Wj98eK1DS3xul
2D0w1r4AnKpXmov5pTSf/Jp/4H9OVjusJh0QgDdlfdgExhOOieIQWdJdK4tpe6rac8u1dS3sojnk
YdySxY6p98LOF4nVENTZkYtDtRK6FpY1ejOdWqSgAnQHwDpr3OUn3VmK052bhngAHMFunUr8IsOH
aQKMQ41eaZ5qVlkgrIMDmy70OpgpKiv5YDX+RabltmV+uR0RHfL8vu7LXaS3xt4U5ny0//Hhn582
hpIHAaqOAaMCxYYFP4wVpJJKWdXeNGL93hyM5xY80AZgHerU95xo9pvKYh2EWuBvdHVHDYFz10OQ
2AC0trjeptpWNLp5toBuHeqOPo5ZcXX0rQ9DDPEXb+ptJiz9PZDMzGw4htXczBrADcGzuoQGp0eM
SqCA9CfkHPYAXvueR7St4NRL0Y208XHoHfz0s9d8jNRej3l7m5RR/tBYrrHWKDQ7J1WS3UBBwhDF
CEWR74uXBdybLOBR/pj16Ej5QGaofs9Kw8MTZH9yMauvCzsAba+5TzPK2B2stkdrpgVmdFo602r/
LgEY+ZDwloD6DF7NM79dy4U7y9UKk6fGXr4hSfc4+P3WpA2mIkhAE6PVH2Nq/Y75q9F4+DLbrHeO
Q2B6m7FKv5QxOKdyaTeq2+H48xndlc7JLSf8RXnkbsbAU2eQHPU5zXeusszbiiJs9llR8DgExlsH
VyPuKuvFkpG1cw0Iyy1ZnsuoO79LdIslxgJULlFkGiNhQ0NUXFE1u6bXc/n8nx9+/h7lroLcohfv
p6D1bn9iTroJvW+Mub1rjRc/dok9cxDpIG987vFBp2gQdfjQ4Fyz07g9wGxwLgq3ZCrNhrxO8Gkq
2912RfDUiZEjy5t3dWyYj5E7UHbsZTtZjM1Gn5J8r83MaXYxdafJwdFjCBpPp5xCISvubmgwxcak
XGunBl6ChI/qrdFF67lW/ZuBc96a8upDMSptRi9NjlAzx8cucG+jydYPNvinHaCAsyqE4ora5od8
zH/3bb2zZj876RS5H0YTAnQxjRAbtOHsPedlfdck4K2DoPvCQ+AdizYX68j3NDbhzrgnrzi99L38
qDWKQo1uwjhaXQzgEyiwHW5f3lub/M2kv/2J5LJ1TNp4G2few9QOwOTBp6LgMAQiSoBdUlusjDTj
JqO7HTG4+mVlHYB877RaX5tlbhwUVIIQNycWrwLnBP1l2cbQ4SfzdKNVhNZYG4CLZX/aE2hGU/HQ
LVCK4G2V0bGIMJiN5ZmA57SV6ahx+kfsqDsdrhnRyG72H8no0tQZe8aK/hXW/67W40RwknWitSxY
ecLv8LUgp0JoqJKcKsAA8Y4lY44iNYNP99TVmwfjXmQz11/Miw2n+obmaZ4XV6oNiv/6MA1Q2OfG
e8gLlp6VO16achgv7JjdzVTjsWa/zc7RTej31XUNfacxtn2XrzwLF9PUqvaWsHVIvlSsi2hi2+6R
0E6G/kyP3LiJKKfHvOJFYEE9/FvadO4YZhDqbSZajutpUvhZFOUgzhLvQf50S1LSg0uPw9ykr1pc
TUjLPP0QOnqRCEDz6tDqsw3mw78Opd9fQctOY3byM5B72uQsV6vqI+2cR8kMHJI6NZgJmvcWMEUL
QmfTRmi4vVPcxlFXbRSOAgIcU0gBcbEpCIKHDpX2dGOBcdvWKRMFO5TixjBZXEv6G9sqoNKnYFSI
ReAiDRPvNxrAFaML296wvNuU3couoeX2mEaQ+1MJ2c4CtHcMknFvAMVC0DibZnYXRGwzBd/NWkDY
NTssoMYUbzQihgRs0p1y8nRXjVtLkko1aHcpgsheYXtqLlGtNZel5m4QwtgBr5GhIKaGkp7a29ab
jAvJ6w8tCJrtQNm7hwR+7qsqulRNBqZydg8Z7VdbI8u/bH3+IF7vontbwEZHeFmN8prtHJHxhblo
HKbCRqpODcQbIpBOMeu3cAoK1PmRtUsfH1vd/wnC8YAuuk0uoS2lBk20LFNoiDWxijv5CUjIS9Ob
0X7Ch82WVMMUhbOwK/wb+ERwOVqauxIkhcLDmp+IhGihffHRS3auCe3Lmd+ZYgdyzJL8cz2i2SHQ
+BUxyMEYzt1smytpJHet9EgfyVNtet0BuB0YqZZgVpKRHVUJ1FZyRIpmuzThV82GqdrpRY0HhDBP
lgTVesxTTH3wHi2LwR4u+7Fraa1NWpKUpfdSO6K7A0qjBfUzFRM3QBWarUXB8LKpIo+KOkGBjzjx
9sOHawabQcWHMkm0o5Y58bqBDbZyZ24qKR0VToN1eYTgu5rnOLiUvtwDeyLJDXaFKzUGo7mOnliw
YC3tkxgGsbdSFsICeHhqNASh1sYPOLU3TPkDO20Awz00cgcT/6qavGztZPZXokkaSbs5vVXzVHHe
2ek2eHOz/jpkvbb1zfG9MvDmO7eTDoVZzqAd/P656kCMjbJ/4Io7bAyzAdQwolEWwGUaI0k2dmO8
U5OHC2SyMnJUWb5PfC7/iK3ctzF0FQWLF5IPga5HZ6Cb23b0jtVge9cmqfeJywqmot1j3xXzTlbC
JVcdhG6dhR0RNKolXvvyf7B3JsttY1kafhVHLXoHBS5mRHdVRHOWqIEaLWmDoCUa8zzj6fuDZGeK
TtvpLDq6vMhVOi0ZBC8uzj3DP+B9Dad2UijFAzqpYpqOPS0p0k7zIbordOQcCx4MKc6dpwXFiQjm
URr0175i3KeJVs3ykkf992T8xyfj2ncNhma7yPP/WKmP/+i1UjdNht/2SGmyRt4Q//1cqZvGaCRE
OW5Sdqv7Y3ELIyGTGTpVvNDwAHpTqVtH46DcZjSuwggdZWL+wlgcm7b9Sl2TLdhVoxMhNOFxEP+F
Foyf6FnM/eXLOizXdjOkm8DetjLCleXgoKXR3cZ6cV3mANsHgdlK4Dfq1KltG+hXRKLVtTdNVySz
As2mRSFRQUDNoNHnAaFxAOQusfLb9Bo1kt7WJQIbwa7NzPJW+MWNhU9n2vTupgz0OYol5dSW6iul
AKBIvugKYC11d9kaCepukaFPKyc6yyLGrXFSLQZVgVqIUQsQ/4tYHfpLepIczeU0yBv7oonTcCby
1jzHeGfOyGRSRMBtazxy7BaZMil1pnlQhbNEK83jptQ/DLiBniumdlv1YvhQKusKLEouyvctirhL
3DvU+eB2C4beAQKMvdON9n/wEMoHSGvaKRiLZejT8WzwAEqjZp2oycKy6vduQB1mqdiZMSDt5/IU
yFQ095TiKUHpe5R2mxmNyimQpxdW/IBn9D3WOlgftkSaY9VHnKtkQpYLqFmUfcDZUJhHYFpKyVKi
tLs3w5um6Wl49wmHsrvFOMo7Rjqwn9qws4CII5EzTaUC+nFh1aPWFIqiHsyn0g1weI/tiefawaRs
GVi7Cajl1rnwnTBfKiHT+A6dXFvy1LWtOPMYwTkAOC3OJbXvrcPBMBalddF5arVu4va6gqml6oV9
YRlM0QWJ+rprGaeg+D0VTExPIgVoQlArILAJogtL7cGtquQPTgI+zzKB3sUSHpGB3NWnwi5RF5WG
Za3bFhVCxyyuksHr4kU1b31kWLmJ/KR03Y1bxHc0am4MKOfzwNVKukUXtivv3Eixz2j1y2cKk4up
jYSmSW/kfeYNJ4paGJTSIA9q2j0Ly4DsKvLrLHQv7SiA39vyNGjneBnShXkKOcdNi5N+6KDrFQpp
qqkwlM6TZgX2a6XVbbCuB5GsqKrP4j6FslPV4axwOAxyq75SKes3deDdVq1HS9/VoyV0K+YKdb3E
Zk6b9VjArjunwSsnci6DDE2eno5JZ4jw1fb17wbsDzVgR0PPbzdgZ9t4m7wD7fRu5tdfCe3840+h
HTEvoVCUm9poWfumCWvKR4RvmKkCcKsGKApY0+cmrDz6Y0NoNQwL82zL5nJlWlfeP/+hyEeqwWFh
61hLoparan8ltNsjoOlNDxZnNVA6CqArQ2iQXWQ+6K2BBnPoHFaZ0OYi8D/WYBhNMI+ZYd8EoyCO
HJAM9iYOLZJz47vKZTYYD2bhLmvUi9saYCw+X4433IW1wTbVFwL5WGZQ5BxVq087ACKu05x5rXyX
K0Q+Csxs0IFMFSvYUcBCqESz9TjOqeGlYAnjRO7MHgbYbsVKyxnBGOqlUejnOpV1i3OV5gisfin9
3A+dCzEmg0cR5deWlF0PnTN3DEDetOBCzDmi6sMQXfduTvAaluBtFqbWnpnQjJAmBimrnSdad5ep
2jSrko1B0pT1/TKKgZsWCMMq+B/1EWQUR7spDXdVtMFF7GgcJN6IqNcRM3HaZhJgv1255krN8An3
9eaxKuwb2SruA41lc2UN6SXjOMe1B/rPk1QBic/gtAfR/M3u27w+sbfme2J8UH94kCaWeCobip3D
Znr7IHtGn6WHqN88yvMZ6JZJDGKekRY6TP2FSWEE2yeEXmzOJfDaDU/n+zegfZkjwKJGiMCQDXwI
NVIOUpi3N+DntpUil+XMIRkMWeafWnUxVtZi0oBpnoeecqGh8b2sHVhB+XDXJL56SiqEGIOh0jic
7OhoFovBwLcI6q2/oDyL5046nNJuWNV5GE6hj0lIFKPRM5B2o6Qez5YJPC7EhZj5Wm00b1XgAx3Q
37HzvnJsdZ0DFkLsxZHndak8YVEBD7YbLgFpLOFF0kpQxHtAAGvH7M6sAPOHnMMizTN3/Xd+/Bfy
Y+LOt4Pp1COQ+u628L4SSfmXnyIpqTA2c9ih22SgGKMzL3pl/5Mkm8JSZNlgnGQjEPBbIFUJpFht
Ei2ZNKmo/PwOHeVHOMkyADMwIhKGLP6SXqI6bu+375/MeBqsIW8Br4GmKV8E0tozzFiOAwYgBqS1
JtQhtLp5xnQA9foJxixgjQx71cqhOLHoIpzJMioTamS2m0qSPxQx1N8GLD7+tRFOe9m5krX1Oako
YCmpgkINxW2WlmE494XvXeqmTKgr23RuNI4+y5JrMjuxzLsuX8AgtJcdWsNNDM8almwKXb2841S5
ZTpULxO8Kl/Dz9+pwp+kCshRMTfk7GbKyh8U9fuyoKfb5224t8m/eoHX/W5x0pMBMB8wwOu8xUqb
yhF6oTQkcUTmD2Ph9ylxUM0jNiL5hIWixfgyvNnvCjWmaWmUgyoOXNCn/kriQAIznii/73hJGbMW
UpoXEYw3UuUaTPwQd3Zkl1ozXtAjA6uKrLx6oSelSheJIpIToMzaDaoK1rLnty96YNEn2Gr5T5nt
NYuozvpqqnJ8d1DQLJClsohLFF6y+Dmj1tCmKI8nEBe7Jp95QavuECI138dZUF6aoYzAMpK/lgyU
eUiR28tcV0JywXI1aO904wDRQeIIJwUt1XSWw6u9KiHOnpQosy0gWXF2F1H9bBr488wlHI/WYdjK
O9T34CypUaOdtwz/SkaAarCW/AFefZxpLcjdtsfW0+tI/uflkEB8qTMR5CcoexpX+DLmqEDqanjc
xSjHDFEn5AlnMqJcUZqDV3IRd+iYD6buhZ202amJ3txzAQw1WtjMLrIZgGq4MXECbYLsqDLBGft0
fvVAbZ4CXepOIG/Q+om9+harCw3En69cx6oj32gaEgQYhLqbwR6SZasgJVW2MOhIsIYlYBdodH7U
jxRXLfjYpzoON2BkYb0nLoYEdRHXE1epvSe5jgQSRg508UWkGA31YNgO60wy1I+JZYfzIAq9Gawo
rQSEHcfNxAJZ9aSEpXwfu3VgTtI21kAd4jJyR0/Nvc0KwW+5dhFe8vX9y6Jt8gcow0KB9wfevE9G
iGbgNu2t1xPpyq7tjnOssQBwtqZ8a6FySifayPuQtqFS3feOZ1wFos2XWVxHM0tu9AX00W7dyW65
iTzLR41ODxBM8FQh3QVUjqcBYqMQGYusom8aowHf6vB0+lLuIIDCGXywXdN98NJBMWFcYrbmMzmk
dQjSHyus7gZfTVwkSq0CUGlVKI2bTm2dpVkBH9REWd2b6EnYg9ERsa2fG7mtXiD4nDtTAIwIauph
IbUT3ygled0OJoPSGDVqDeG0RFIXGIWZO63oagNNClMHyhQHesZQDZWyqWQjgojGU5E9DjQZ1yFK
fCtGMV1yobRUopNSUfSOpYridoULfIY8r2qDV5NlF1J53dTcbUkoCaaRhcYWrWLhBbPMhgnLkEV1
PvpBZvYnRaQ4Ozim2fkQAURDoApvrbO8GN0PMvBR6CR6ZncrWUjvLdsel6UyzOpdJJV9t4TB3byv
EdJycKrtYEmaGcXqyoux9Fjphueeo4uJolRTUzk0hhOL0yDtuq0dSPa11jn6caOhZSvT4D4LksE+
HUBUzmHV5TOB8uSiQdecSV+I92wnI0LV6IOYyhCH1gx0YZMVY18VS7hp0GhPPq6T4PM32CUgFQJM
e57a2HuMjZUz0j13jizqli+DsglTOfdZcpBR44COyM19eUFFBPFYrjQ6tdxThI6OmijZCfLapTQR
ZnOWoib36JpKtUxj/aGtGWWERYtbR9wC24sapI2ZKKA4kjfTqqzzWdE0ySz2TWTuwebPYznsFpGk
nWSSRNjU0uwUB1Cm9kgeTTSRXiCPiFh93D6EapGvHC/TFqmfMVtSOn2pZNoawzakA9uV5YXptG1q
KIGg9EBrduHOlZz4lAEkgr28o2bpu9O2V2BWSuqVbTnGpLW68hTQuDuFSRHP6M9sMB1ltxtAanzs
vErHZtia6AzZkO5Ml6nmlWelCJUZpSSeIVXbkrTn3TLzSnWUldOhrLXpGlKCgKop1ONUiTVo3H0t
z91Y/wg35LZQM5Ty2u60KbULYdkzvdZOBrUDxI4DKs5jm9avGdBXSylpdl2QOROGFvD/Bnr21iXS
C2tRgYvvlOwepu+zJynnBpJqvdUxBNbFqiu9k8bxbhpbIjpoSJYGwMKLhaNjHJeEprVAe+Be8ZSz
xkryuc4LVFndpUDCn6E20HC6KrDSWn9VQCwPcZ5ibi7bVBgEPZnJbk5wRcVIr82rPLfvW0R+XeE8
hqa38ngdJ6Ff3KmWd6bZHUTCbHzdGb+fIBYDenxtJUCXMUMoxJVjIA7FV+uspc+AeWKqYjG4xjNm
qlDoZmi1jcPx6qRkYVs7R/MFKUFTBeTRskkbvF/ZJWs9hV/kJXPJ9cJVWaQmNrL24xwfnGO+uW5i
GCJLcPdixgGJS39qDb7+0ivPsUtxIcpLWApDDIjc/AJZiHsKLETb0kfFGVNO7DGnRZeVVxzRl7jE
XQGbXjH7iZe9HSN61PrgZs1inYLeAdrorWtI7hNn0PCrxtkpDsIbwWyw0x8jU9KnWeFjA6aBM27p
sKEhKsSFqXEwGhnfj7EI7bvYbJY2KqDzWh9P88pBJksTDLN0UL0wc8Bi5gqgUT1tp22BZxWKMAz4
LEc98+0+ejI8OV87YYcSRG+IKezoeoQJ1xOnpavgG256bMrSM3GHsTHQbjyRaTjz9D4kcdsvFcZX
nS4jURG2WXZfBg7PrdZs5jqVVtZbpZL7MzmupLPaRI/XhomDjIssgscyK7oPw5B6V5rVmkudtWE8
43RrT0vy942tMDeXVKc5dtM6uU9Tz5ybaqbQ8IjqEWmV+FO7aoYTFUkAqN2BcNeGaEpIy5oVPAa+
Jq+jwC58aJAV7vVeHNyIcEBlR7L0vliEYTp6FSglyBIf2mY80wqqhRkbhnkSNOGOWaoXgowOjfyp
znIEFExRt/cA4OXkWJUFFTdHBtodvejoBodeDODKapt252AS/yGC93VTabUBG5fcD4B4U5TvRapl
95hf4a6WIDz83Dp8zwUk1eIqjzyYYUXbS/eDzUB50Y3HmQDjBEZLBOHVoKiVT5XDhHMaZ12mTb2g
l9tZYuscXGmUpleu8Kz+Nojl3lwgAlaqFxkgr7MoTPQHFfV1DTh/6JPjJBGI+rB86DzX+5gr+H5j
vJde1UMfngRGbEIjRqUAwnNoodPgBB6IPjaZ04sMDlhi4paVyLU7kwIbZoUcKEU5LdCuhgRmop2y
gk6A46rta6ctEKRhVnBfxUSrMoECT1bDrtGgBXV4uF+hx+zeKWmlrmSos0v8X8JjvOOMXU94+4jo
iTjtwyFyIFCoJSoeKHEwJQ7a27jQXDDHWpNfhpoS4leHIma7rBWhnxqurDCsb8vYYsLekes4mQ4o
Su4sOZ2C6vOPh6qijcUoQL5kyqq8t4LWIZVoTbQmgtjzwXwH0WNSAvaeNZo+0ODLrbma4xkLf6+W
P0JEKEG0wKGBGSeOIw30YY4RDND5un9ELUC/st1CQaGqi41jlPSce9/FdgRRKLe/yFxjOO4hQw6w
w7Vwg6KDvlB4gbdeKiVXqu8XBRKcAaHflXlphNr4Vz3zh3SmSRCbReemPQA/AR+46yxhT/y+US8K
gfxrpTXZg9GRPo/yo9nZwINY1x4WGXDamgSV/VK5LHuBm4yiuM21offutRZHYP+svj3NMkPwUIVf
buQo6lZSZDFyksBaLN2hDiRUxjKCWFv1l3JCS6itm+E0tXPvXlTswgkGDvVjD9iPkqX2TpPQNp4E
9igybpi6vAMzGixLL0SUQynLp84V2caoAIwAkqQWCDF+5HxBrLoTfXPmGrp/jaozfUtlKG4H7I4f
Y8ghWL+PXmiGhgkcA7DY3Tle7tFtlNTToMYFbhqj8nOacMSyBytBQErr+gF3LQJJk1vXEnQP6Gey
4z7ESOXwwmYZUCrDkx6lOPchckl1ep7ZgbH0rIw5M6w7oN++MsPxAxUMHElp/Lpl/8Eealg+lq7i
pxLC4scvvrCqUURp5DuWZNUz1fUtBGdpK15ao1ag2evt3QCxF7GmJN7aCny9CWZA3VWd4oasq4l5
BVgXf0olV92l7SrtqXChBc5MbJag3asGCjGlQnou6loI3AC6KgJT5xX+iRlw58u6KgoHTp7t9jNg
o50E8soxb5BvhnjiDqA+VciECNQiSXeimiYJmNcwgJr0WCFf+65JaEu1Du+EBtAjLoODPKjTWskN
e+qgRPvQVn6BCkJjD1DN8GZEtlZR0xk6Th62DQksglTxoaqSAKPSDrLpKmxQT52ga41gXgzk48K1
iE6a5uVXrbC1R8sR7ZWi+iW7SffQUFBR3fYFNiv0jstEmZMwJYjYYR2BHgzZ33Uc1oq71TMJbTmB
X6S2ARzdOGgx6trKjBQm9iGmttaEbW+pM/wNK2gSKAURTnoka0gDB/BiSVmiF2K3yMBBoPU/IiRm
MjRyG+e2rmvlQ8Goetfwz6pVV+AztCy0CL2sMO9ToFhBkM19yYvwz8u807Ky+1sppwF/inlMt0nk
qGeWJZcyovBAi1AqE0g1x44C58Iona1NfXYlJwwd5xQZtjQtqIYiAIUGaV7pamjp4pk4TO2BLzQZ
mjxd0GZIIppUWFYtkGZPt6qdZ8omaNxoHipej5pinE1VB0Eb4GIpYi5yVoyitwXpixPn3gb4BFK1
pDHOrDdg1QAc0vjoqOz1BKGzqoDpOAxAITlJuQ1BInrnIKBVzAuM787TyFeuwkEhAOO6NcrKRF23
QTiqvcgTJ4pBdIfZtneBuXECOpBZC0SLExdFAsezUcxJQSFOKYu0O7SP+H2yN29T6miFzxwppq3M
aEW6aaRGppL3VDT8ADVBNKxUroZ8T/HUR3ZdcdoL94pTMKMtSKa6DqjQ5uBFrWf0zvJTGdk1ZKSK
dBsPAWq4YSsxhwjV/n3CkH2BoJt2QriS77OsCxdoy9TLArlhdwZQiarPKnoIMQ36uAjB+7MOAOqV
MdLlnNTtzwpVweNLarAOTSNNPzdxcpwLejWkClEA9zgR9dwtrWTVUUkuZbQt5syrYIaUYfHIU3a2
YLMqFYl8X1vgBtfeumVqXrqDKLsJcD4XmrlmlsR3Z9N7lXjwQQpvHFHFc8hKLqgoyyo2tDysYwPK
7rqD7XvS9aPiIpZF+hIfAeU9ejJEb9fIOtRm4po8N5e0C3g2Es+u7bHfEI3VL6wQYKnOq77y0duf
h4DYyrNQDNkYXPW5MrjJanSTh2oHqzLqLRmKvzpEx347BO+NKqx3CJlbC3IfY2Ogq3TNcaRC5dL7
m7TUqXiMtIS2GhjNTS5lLoW9BShdGZS0mJAWOA+GCKz7gITl0UKfhFe+bgD5RokcnyecpnDjPezH
KaYK4IlWjzOXIYdnuqRisO176jm4aEboThIEyKfkRD1djiVKVOwHndjtS5x2g+padRP3zsNv68KW
XP3JwO54U9W++IiyEdRBG/li4O5wDnmGuTqXWk28z5RWMqbAFisgfZlWH2uxWeBdYGaXuhFUxxh6
eMhzuM4qtNE3I2kSM3XQhrU0zpYcn4EO2Uuqn1mx3Z0PKSszKTh5PIplxd74chVdO7SqbwBoA7/D
LFYpAY22xiJHfmvqqUp3lqaSQJknahlE8QTDEjGTJtikmvLRNAskJLGUdqFrIsq86rURKl+jZ92E
sCWvIlyo7wyOx2qGMgsAXV8k+iOOrf3rPOv/raM9ftBTmvUFFP+q/Nf/fPrg2bba7v3P/GWIclnv
iv5qBzu/+v5PuRIXBpE+XmiT+kl1gxxgBQ/2zSV+6Je+f6F3ux8a7jA1thTIC19Md15u7OWGvned
aMt91887htrqEWNDgX+PytzCECpDnyhNoJS//NjSj3SDTjupg6yhPTVOfpgmvVnSb63E97/k5wX/
3op+7wu8rtHx8z//IQy67bSQvxxz/dWFEOaRxQDJHHFWFrZ4I/vqzUKY9hGiwYZiKbZuMc0ae+//
kYV4olKtxh3r+mmyN7QbJVP2Jn3fWIIvrvBmLzCn0PnqymdkG5O0/SVg1GJYTB7GyZ4Y58z/kSXY
PscjdaasCv+persEpi2rioox248swxdX2VsGA7LFiMlAi+B1qPl2GcSRbvOuAPCzDe0/uBO++AK/
vxKqrRy8BvoRNngWIACVOa2ijRd8swaEBSZvhoEMsGHbivgFw4I+ci4P2gdCh8QJpIIlYB8gmsQY
7s0aEBGQKtJYa42q7BU5+mu9DoTGlzPiS7/Eb8SFL/bTmxdCHClMPDVgsibpFH/eWwhLOZI1tF4g
vIJTHeGwv1pcEKpuvQarL86bv3JQ2uhd0QGhufAyyyX+v90MxpEK7leTmf+OW2EcDP9qm0ERh24E
gXGmIA/QNKKsME1zP1kADCKIGsSM8RdeEdO/2iJo41z+sLAgH2mabY+IbF2oJB/7bwOLMIK2SZoA
tvySG4Es7tCNQNaIMSmOHqRKlqXjVLr/NlhH/LUNrIWAwY75tOa/UNY45rM/mC59MywCY7JAG6F1
KewXYNQXGaN+xB7g7CQwgJACLPKrhQRgp8qhYVHYR0izy/iv2LwUyB2wtfbjopDBymDcq40/FK+H
8q+0E3h+h+4EkMGEArBnKhTfESK3vxMsfHAUVkiVsbv5JXcCSHjt4EUwjnSyYQK/hdsPueEX1QMm
yYCcUZc0X46GX++EpMg1Xo/tfz9LEOIIOCPFEeU0WSMPe/91GNlB5ijlQSWtQR1/ff1+oddBRfri
tbT99xdBGVVDgSET+D8RpPYWAXQd24NKE0zor5omvCbOhy4EJwStE1CKEAoonV+UVd8GR/uInQA0
UP9VE2caQuLQV4JcgdgnIP+bCpmAiVDs2xPCMo9sk+MYpp0x/uGvvBI/8N781pDDTTR6no+tNX9X
fq1j961f+NzI+uPPPzWoXrpQNF/2fnFEr75+9mtdPv7/v/ZSiZcm2psffm6qvXzOp3/+6Qv+8aP3
Puvzt/r8lyt/V2yLJ3wUXzqJn27zfBvT7/vf5Nkrtu82xfZ5V3pvmyckqxzOv9/QP/+xd7tvsubv
Xr+ok+0TCklf+wjC4c/4iLLc96ob8bCH3zm6XNvi82XGZ/raRjl0QVbbot8m27cX/lSOHnxlP/7m
SlOGqyPH9dut5N9qoO89zZNtHNfv/msbZ//9br0tvdjfWyEqvTF3OvRT1tsioace7i8SJPqf8FTX
vArRFxd+qQEPvenTbVh62+d2t8s+r8BLIDAprz7/xVch7D+08GfbZ6//+mv6Wr4devsX+GOUe+tC
gv4zHuamfq6fvF1R9J9XYVwWZWRDf/6Lf39ZNjXqrh8+X+f1wi+F3KHLcbUNtmUFGWbv2q9Z8aHX
vvbD0N8z11Spl37C3r7Zxn707nz7XL+9609p7KF3fVtV2+JrQfxThnjo9d/vyurdZJegXL93968Z
x6FXP9sSzAlYVbG3xz9VvIdefVkHXP3ro4eDr53u3fE40jCUnxDKOfh/I86e+0/pB57ucTm6BpRv
15/2HaTYnxDU//d7iQAFEmXSTwmU37WuPfD4uyn8rN7fQeOdU+P/hLd3tn0mEWP9eYMh4L1bbZtd
5L99Fi+fpY5N1kM31Z8YRBy4TGfbZFynz7f5cgxS6aOo8BOW6exP9DYPvPfvCYQceunf3rdvE9UP
/Ig/pW8efH1vW1V++QeC6O+TpUO35ss5AzWPF2FvA336hJ+QS51wFHzz+j+hHrnZEUXdL3P832EJ
h67Qj1IXv/usv1ZJ/obj+GN9+Rmf8bV/tl88j7/xFO22xb/+DwAA//8=</cx:binary>
              </cx:geoCache>
            </cx:geography>
          </cx:layoutPr>
        </cx:series>
      </cx:plotAreaRegion>
    </cx:plotArea>
    <cx:legend pos="b" align="ctr" overlay="0">
      <cx:spPr>
        <a:noFill/>
      </cx:spPr>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hyperlink" Target="#datasets!A1"/><Relationship Id="rId3" Type="http://schemas.openxmlformats.org/officeDocument/2006/relationships/image" Target="../media/image2.png"/><Relationship Id="rId7" Type="http://schemas.openxmlformats.org/officeDocument/2006/relationships/chart" Target="../charts/chart2.xml"/><Relationship Id="rId12" Type="http://schemas.openxmlformats.org/officeDocument/2006/relationships/hyperlink" Target="#Index!A1"/><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image" Target="../media/image5.svg"/><Relationship Id="rId11" Type="http://schemas.openxmlformats.org/officeDocument/2006/relationships/chart" Target="../charts/chart5.xml"/><Relationship Id="rId5" Type="http://schemas.openxmlformats.org/officeDocument/2006/relationships/image" Target="../media/image4.png"/><Relationship Id="rId10" Type="http://schemas.microsoft.com/office/2014/relationships/chartEx" Target="../charts/chartEx1.xml"/><Relationship Id="rId4" Type="http://schemas.openxmlformats.org/officeDocument/2006/relationships/image" Target="../media/image3.svg"/><Relationship Id="rId9"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hyperlink" Target="#Segment!A1"/><Relationship Id="rId7" Type="http://schemas.openxmlformats.org/officeDocument/2006/relationships/hyperlink" Target="#Dashboard!A1"/><Relationship Id="rId2" Type="http://schemas.openxmlformats.org/officeDocument/2006/relationships/hyperlink" Target="#Quarter!A1"/><Relationship Id="rId1" Type="http://schemas.openxmlformats.org/officeDocument/2006/relationships/hyperlink" Target="#Overall!H4"/><Relationship Id="rId6" Type="http://schemas.openxmlformats.org/officeDocument/2006/relationships/hyperlink" Target="#Phones!A1"/><Relationship Id="rId5" Type="http://schemas.openxmlformats.org/officeDocument/2006/relationships/hyperlink" Target="#'Month-wise'!A1"/><Relationship Id="rId4" Type="http://schemas.openxmlformats.org/officeDocument/2006/relationships/hyperlink" Target="#'State-wise'!A1"/></Relationships>
</file>

<file path=xl/drawings/_rels/drawing3.xml.rels><?xml version="1.0" encoding="UTF-8" standalone="yes"?>
<Relationships xmlns="http://schemas.openxmlformats.org/package/2006/relationships"><Relationship Id="rId2" Type="http://schemas.openxmlformats.org/officeDocument/2006/relationships/hyperlink" Target="#Index!A1"/><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hyperlink" Target="#Index!A1"/><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2" Type="http://schemas.openxmlformats.org/officeDocument/2006/relationships/hyperlink" Target="#Index!A1"/><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chart" Target="../charts/chart8.xml"/><Relationship Id="rId6" Type="http://schemas.openxmlformats.org/officeDocument/2006/relationships/hyperlink" Target="#Index!A1"/><Relationship Id="rId5" Type="http://schemas.openxmlformats.org/officeDocument/2006/relationships/image" Target="../media/image5.sv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2" Type="http://schemas.openxmlformats.org/officeDocument/2006/relationships/hyperlink" Target="#Index!A1"/><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2" Type="http://schemas.openxmlformats.org/officeDocument/2006/relationships/hyperlink" Target="#Index!A1"/><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svg"/><Relationship Id="rId1" Type="http://schemas.openxmlformats.org/officeDocument/2006/relationships/image" Target="../media/image6.png"/><Relationship Id="rId4" Type="http://schemas.openxmlformats.org/officeDocument/2006/relationships/image" Target="../media/image9.svg"/></Relationships>
</file>

<file path=xl/drawings/drawing1.xml><?xml version="1.0" encoding="utf-8"?>
<xdr:wsDr xmlns:xdr="http://schemas.openxmlformats.org/drawingml/2006/spreadsheetDrawing" xmlns:a="http://schemas.openxmlformats.org/drawingml/2006/main">
  <xdr:twoCellAnchor editAs="oneCell">
    <xdr:from>
      <xdr:col>0</xdr:col>
      <xdr:colOff>26503</xdr:colOff>
      <xdr:row>3</xdr:row>
      <xdr:rowOff>132070</xdr:rowOff>
    </xdr:from>
    <xdr:to>
      <xdr:col>19</xdr:col>
      <xdr:colOff>228698</xdr:colOff>
      <xdr:row>50</xdr:row>
      <xdr:rowOff>79512</xdr:rowOff>
    </xdr:to>
    <xdr:pic>
      <xdr:nvPicPr>
        <xdr:cNvPr id="3" name="Picture 2">
          <a:extLst>
            <a:ext uri="{FF2B5EF4-FFF2-40B4-BE49-F238E27FC236}">
              <a16:creationId xmlns:a16="http://schemas.microsoft.com/office/drawing/2014/main" id="{46CAF08E-1DB4-4DA1-9362-5C1EE904D557}"/>
            </a:ext>
          </a:extLst>
        </xdr:cNvPr>
        <xdr:cNvPicPr>
          <a:picLocks noChangeAspect="1"/>
        </xdr:cNvPicPr>
      </xdr:nvPicPr>
      <xdr:blipFill rotWithShape="1">
        <a:blip xmlns:r="http://schemas.openxmlformats.org/officeDocument/2006/relationships" r:embed="rId1"/>
        <a:srcRect b="32766"/>
        <a:stretch/>
      </xdr:blipFill>
      <xdr:spPr>
        <a:xfrm>
          <a:off x="26503" y="690870"/>
          <a:ext cx="12114795" cy="8701975"/>
        </a:xfrm>
        <a:prstGeom prst="rect">
          <a:avLst/>
        </a:prstGeom>
      </xdr:spPr>
    </xdr:pic>
    <xdr:clientData/>
  </xdr:twoCellAnchor>
  <xdr:twoCellAnchor>
    <xdr:from>
      <xdr:col>4</xdr:col>
      <xdr:colOff>279400</xdr:colOff>
      <xdr:row>6</xdr:row>
      <xdr:rowOff>139146</xdr:rowOff>
    </xdr:from>
    <xdr:to>
      <xdr:col>7</xdr:col>
      <xdr:colOff>516466</xdr:colOff>
      <xdr:row>17</xdr:row>
      <xdr:rowOff>169334</xdr:rowOff>
    </xdr:to>
    <xdr:graphicFrame macro="">
      <xdr:nvGraphicFramePr>
        <xdr:cNvPr id="4" name="Chart 3">
          <a:extLst>
            <a:ext uri="{FF2B5EF4-FFF2-40B4-BE49-F238E27FC236}">
              <a16:creationId xmlns:a16="http://schemas.microsoft.com/office/drawing/2014/main" id="{88CE6BBD-8435-47F8-9A46-CD1099C74C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59635</xdr:colOff>
      <xdr:row>7</xdr:row>
      <xdr:rowOff>31282</xdr:rowOff>
    </xdr:from>
    <xdr:to>
      <xdr:col>9</xdr:col>
      <xdr:colOff>377686</xdr:colOff>
      <xdr:row>17</xdr:row>
      <xdr:rowOff>74354</xdr:rowOff>
    </xdr:to>
    <xdr:sp macro="" textlink="">
      <xdr:nvSpPr>
        <xdr:cNvPr id="5" name="Arrow: Pentagon 4">
          <a:extLst>
            <a:ext uri="{FF2B5EF4-FFF2-40B4-BE49-F238E27FC236}">
              <a16:creationId xmlns:a16="http://schemas.microsoft.com/office/drawing/2014/main" id="{68CE6AF6-C564-4139-999E-A9F836F86911}"/>
            </a:ext>
          </a:extLst>
        </xdr:cNvPr>
        <xdr:cNvSpPr/>
      </xdr:nvSpPr>
      <xdr:spPr>
        <a:xfrm rot="16200000">
          <a:off x="4642125" y="1815726"/>
          <a:ext cx="1905738" cy="944584"/>
        </a:xfrm>
        <a:prstGeom prst="homePlate">
          <a:avLst/>
        </a:prstGeom>
        <a:gradFill flip="none" rotWithShape="1">
          <a:gsLst>
            <a:gs pos="0">
              <a:schemeClr val="accent1">
                <a:lumMod val="89000"/>
              </a:schemeClr>
            </a:gs>
            <a:gs pos="23000">
              <a:schemeClr val="accent1">
                <a:lumMod val="89000"/>
              </a:schemeClr>
            </a:gs>
            <a:gs pos="81000">
              <a:schemeClr val="accent1">
                <a:lumMod val="75000"/>
              </a:schemeClr>
            </a:gs>
            <a:gs pos="97000">
              <a:schemeClr val="accent1">
                <a:lumMod val="70000"/>
              </a:schemeClr>
            </a:gs>
          </a:gsLst>
          <a:path path="rect">
            <a:fillToRect r="100000" b="100000"/>
          </a:path>
          <a:tileRect l="-100000" t="-100000"/>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549967</xdr:colOff>
      <xdr:row>7</xdr:row>
      <xdr:rowOff>62953</xdr:rowOff>
    </xdr:from>
    <xdr:to>
      <xdr:col>11</xdr:col>
      <xdr:colOff>231916</xdr:colOff>
      <xdr:row>17</xdr:row>
      <xdr:rowOff>69581</xdr:rowOff>
    </xdr:to>
    <xdr:sp macro="" textlink="">
      <xdr:nvSpPr>
        <xdr:cNvPr id="6" name="Arrow: Pentagon 5">
          <a:extLst>
            <a:ext uri="{FF2B5EF4-FFF2-40B4-BE49-F238E27FC236}">
              <a16:creationId xmlns:a16="http://schemas.microsoft.com/office/drawing/2014/main" id="{A78B420C-2A53-4994-B992-D6A6C103DE3A}"/>
            </a:ext>
          </a:extLst>
        </xdr:cNvPr>
        <xdr:cNvSpPr/>
      </xdr:nvSpPr>
      <xdr:spPr>
        <a:xfrm rot="16200000">
          <a:off x="5755495" y="1850892"/>
          <a:ext cx="1869294" cy="901149"/>
        </a:xfrm>
        <a:prstGeom prst="homePlate">
          <a:avLst/>
        </a:prstGeom>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r="100000" b="100000"/>
          </a:path>
          <a:tileRect l="-100000" t="-100000"/>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371061</xdr:colOff>
      <xdr:row>9</xdr:row>
      <xdr:rowOff>114112</xdr:rowOff>
    </xdr:from>
    <xdr:to>
      <xdr:col>9</xdr:col>
      <xdr:colOff>450575</xdr:colOff>
      <xdr:row>11</xdr:row>
      <xdr:rowOff>60367</xdr:rowOff>
    </xdr:to>
    <xdr:sp macro="" textlink="">
      <xdr:nvSpPr>
        <xdr:cNvPr id="8" name="TextBox 7">
          <a:extLst>
            <a:ext uri="{FF2B5EF4-FFF2-40B4-BE49-F238E27FC236}">
              <a16:creationId xmlns:a16="http://schemas.microsoft.com/office/drawing/2014/main" id="{B6B73953-9748-4112-8729-3C377B953AB2}"/>
            </a:ext>
          </a:extLst>
        </xdr:cNvPr>
        <xdr:cNvSpPr txBox="1"/>
      </xdr:nvSpPr>
      <xdr:spPr>
        <a:xfrm>
          <a:off x="5434128" y="1790512"/>
          <a:ext cx="706047" cy="318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bg1"/>
              </a:solidFill>
            </a:rPr>
            <a:t>SALES</a:t>
          </a:r>
        </a:p>
      </xdr:txBody>
    </xdr:sp>
    <xdr:clientData/>
  </xdr:twoCellAnchor>
  <xdr:twoCellAnchor editAs="oneCell">
    <xdr:from>
      <xdr:col>8</xdr:col>
      <xdr:colOff>96078</xdr:colOff>
      <xdr:row>9</xdr:row>
      <xdr:rowOff>124057</xdr:rowOff>
    </xdr:from>
    <xdr:to>
      <xdr:col>8</xdr:col>
      <xdr:colOff>424070</xdr:colOff>
      <xdr:row>11</xdr:row>
      <xdr:rowOff>78711</xdr:rowOff>
    </xdr:to>
    <xdr:pic>
      <xdr:nvPicPr>
        <xdr:cNvPr id="9" name="Graphic 8" descr="Shopping cart">
          <a:extLst>
            <a:ext uri="{FF2B5EF4-FFF2-40B4-BE49-F238E27FC236}">
              <a16:creationId xmlns:a16="http://schemas.microsoft.com/office/drawing/2014/main" id="{E814AD33-7C0F-4DFB-A85F-0A5C70FCDB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159145" y="1800457"/>
          <a:ext cx="327992" cy="327187"/>
        </a:xfrm>
        <a:prstGeom prst="rect">
          <a:avLst/>
        </a:prstGeom>
      </xdr:spPr>
    </xdr:pic>
    <xdr:clientData/>
  </xdr:twoCellAnchor>
  <xdr:twoCellAnchor>
    <xdr:from>
      <xdr:col>8</xdr:col>
      <xdr:colOff>92483</xdr:colOff>
      <xdr:row>13</xdr:row>
      <xdr:rowOff>53744</xdr:rowOff>
    </xdr:from>
    <xdr:to>
      <xdr:col>9</xdr:col>
      <xdr:colOff>394945</xdr:colOff>
      <xdr:row>16</xdr:row>
      <xdr:rowOff>123513</xdr:rowOff>
    </xdr:to>
    <xdr:sp macro="" textlink="'Pivot tables'!D10">
      <xdr:nvSpPr>
        <xdr:cNvPr id="10" name="TextBox 9">
          <a:extLst>
            <a:ext uri="{FF2B5EF4-FFF2-40B4-BE49-F238E27FC236}">
              <a16:creationId xmlns:a16="http://schemas.microsoft.com/office/drawing/2014/main" id="{FD38BD55-6F3A-4C06-8189-DC8BCC2A7610}"/>
            </a:ext>
          </a:extLst>
        </xdr:cNvPr>
        <xdr:cNvSpPr txBox="1"/>
      </xdr:nvSpPr>
      <xdr:spPr>
        <a:xfrm>
          <a:off x="5155550" y="2475211"/>
          <a:ext cx="928995" cy="6285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91F8E92-85DF-4A64-974A-BCB719B210D9}" type="TxLink">
            <a:rPr lang="en-US" sz="2000" b="1" i="0" u="none" strike="noStrike">
              <a:solidFill>
                <a:schemeClr val="bg1"/>
              </a:solidFill>
              <a:latin typeface="Calibri"/>
              <a:cs typeface="Calibri"/>
            </a:rPr>
            <a:pPr/>
            <a:t>1.572B</a:t>
          </a:fld>
          <a:endParaRPr lang="en-US" sz="2000">
            <a:solidFill>
              <a:schemeClr val="bg1"/>
            </a:solidFill>
          </a:endParaRPr>
        </a:p>
      </xdr:txBody>
    </xdr:sp>
    <xdr:clientData/>
  </xdr:twoCellAnchor>
  <xdr:twoCellAnchor>
    <xdr:from>
      <xdr:col>10</xdr:col>
      <xdr:colOff>213563</xdr:colOff>
      <xdr:row>9</xdr:row>
      <xdr:rowOff>133995</xdr:rowOff>
    </xdr:from>
    <xdr:to>
      <xdr:col>11</xdr:col>
      <xdr:colOff>332833</xdr:colOff>
      <xdr:row>11</xdr:row>
      <xdr:rowOff>120742</xdr:rowOff>
    </xdr:to>
    <xdr:sp macro="" textlink="">
      <xdr:nvSpPr>
        <xdr:cNvPr id="11" name="TextBox 10">
          <a:extLst>
            <a:ext uri="{FF2B5EF4-FFF2-40B4-BE49-F238E27FC236}">
              <a16:creationId xmlns:a16="http://schemas.microsoft.com/office/drawing/2014/main" id="{7931A5F7-EA46-41E1-8A10-A42509AEB2F0}"/>
            </a:ext>
          </a:extLst>
        </xdr:cNvPr>
        <xdr:cNvSpPr txBox="1"/>
      </xdr:nvSpPr>
      <xdr:spPr>
        <a:xfrm>
          <a:off x="6512763" y="1810395"/>
          <a:ext cx="728870" cy="359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rPr>
            <a:t>PROFIT</a:t>
          </a:r>
        </a:p>
      </xdr:txBody>
    </xdr:sp>
    <xdr:clientData/>
  </xdr:twoCellAnchor>
  <xdr:twoCellAnchor editAs="oneCell">
    <xdr:from>
      <xdr:col>9</xdr:col>
      <xdr:colOff>558886</xdr:colOff>
      <xdr:row>9</xdr:row>
      <xdr:rowOff>82829</xdr:rowOff>
    </xdr:from>
    <xdr:to>
      <xdr:col>10</xdr:col>
      <xdr:colOff>302924</xdr:colOff>
      <xdr:row>11</xdr:row>
      <xdr:rowOff>62214</xdr:rowOff>
    </xdr:to>
    <xdr:pic>
      <xdr:nvPicPr>
        <xdr:cNvPr id="13" name="Graphic 12" descr="Money">
          <a:extLst>
            <a:ext uri="{FF2B5EF4-FFF2-40B4-BE49-F238E27FC236}">
              <a16:creationId xmlns:a16="http://schemas.microsoft.com/office/drawing/2014/main" id="{F3C852E2-ACE7-4B34-B111-FE052895242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248486" y="1759229"/>
          <a:ext cx="353638" cy="351918"/>
        </a:xfrm>
        <a:prstGeom prst="rect">
          <a:avLst/>
        </a:prstGeom>
      </xdr:spPr>
    </xdr:pic>
    <xdr:clientData/>
  </xdr:twoCellAnchor>
  <xdr:twoCellAnchor>
    <xdr:from>
      <xdr:col>9</xdr:col>
      <xdr:colOff>542320</xdr:colOff>
      <xdr:row>13</xdr:row>
      <xdr:rowOff>44281</xdr:rowOff>
    </xdr:from>
    <xdr:to>
      <xdr:col>11</xdr:col>
      <xdr:colOff>352114</xdr:colOff>
      <xdr:row>16</xdr:row>
      <xdr:rowOff>87155</xdr:rowOff>
    </xdr:to>
    <xdr:sp macro="" textlink="'Pivot tables'!E10">
      <xdr:nvSpPr>
        <xdr:cNvPr id="14" name="TextBox 13">
          <a:extLst>
            <a:ext uri="{FF2B5EF4-FFF2-40B4-BE49-F238E27FC236}">
              <a16:creationId xmlns:a16="http://schemas.microsoft.com/office/drawing/2014/main" id="{CF3C3D8B-34B7-44D2-97B5-60F9BD93AB36}"/>
            </a:ext>
          </a:extLst>
        </xdr:cNvPr>
        <xdr:cNvSpPr txBox="1"/>
      </xdr:nvSpPr>
      <xdr:spPr>
        <a:xfrm>
          <a:off x="6231920" y="2465748"/>
          <a:ext cx="1028994" cy="601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6994C9B-9D5A-4A4A-8303-890F3B56C3FA}" type="TxLink">
            <a:rPr lang="en-US" sz="2000" b="1" i="0" u="none" strike="noStrike">
              <a:solidFill>
                <a:schemeClr val="bg1"/>
              </a:solidFill>
              <a:latin typeface="Calibri"/>
              <a:cs typeface="Calibri"/>
            </a:rPr>
            <a:pPr/>
            <a:t>0.430B</a:t>
          </a:fld>
          <a:endParaRPr lang="en-US" sz="2000">
            <a:solidFill>
              <a:schemeClr val="bg1"/>
            </a:solidFill>
          </a:endParaRPr>
        </a:p>
      </xdr:txBody>
    </xdr:sp>
    <xdr:clientData/>
  </xdr:twoCellAnchor>
  <xdr:twoCellAnchor>
    <xdr:from>
      <xdr:col>11</xdr:col>
      <xdr:colOff>350707</xdr:colOff>
      <xdr:row>5</xdr:row>
      <xdr:rowOff>139148</xdr:rowOff>
    </xdr:from>
    <xdr:to>
      <xdr:col>19</xdr:col>
      <xdr:colOff>324679</xdr:colOff>
      <xdr:row>18</xdr:row>
      <xdr:rowOff>19878</xdr:rowOff>
    </xdr:to>
    <xdr:graphicFrame macro="">
      <xdr:nvGraphicFramePr>
        <xdr:cNvPr id="16" name="Chart 15">
          <a:extLst>
            <a:ext uri="{FF2B5EF4-FFF2-40B4-BE49-F238E27FC236}">
              <a16:creationId xmlns:a16="http://schemas.microsoft.com/office/drawing/2014/main" id="{1C3BD842-8818-4319-9E30-F649DB4781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550699</xdr:colOff>
      <xdr:row>21</xdr:row>
      <xdr:rowOff>152400</xdr:rowOff>
    </xdr:from>
    <xdr:to>
      <xdr:col>12</xdr:col>
      <xdr:colOff>484440</xdr:colOff>
      <xdr:row>35</xdr:row>
      <xdr:rowOff>128472</xdr:rowOff>
    </xdr:to>
    <xdr:graphicFrame macro="">
      <xdr:nvGraphicFramePr>
        <xdr:cNvPr id="18" name="Chart 17">
          <a:extLst>
            <a:ext uri="{FF2B5EF4-FFF2-40B4-BE49-F238E27FC236}">
              <a16:creationId xmlns:a16="http://schemas.microsoft.com/office/drawing/2014/main" id="{47CEEDE3-1003-4E4D-880D-53328FDC79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630949</xdr:colOff>
      <xdr:row>36</xdr:row>
      <xdr:rowOff>67733</xdr:rowOff>
    </xdr:from>
    <xdr:to>
      <xdr:col>13</xdr:col>
      <xdr:colOff>67732</xdr:colOff>
      <xdr:row>49</xdr:row>
      <xdr:rowOff>135382</xdr:rowOff>
    </xdr:to>
    <xdr:graphicFrame macro="">
      <xdr:nvGraphicFramePr>
        <xdr:cNvPr id="17" name="Chart 16">
          <a:extLst>
            <a:ext uri="{FF2B5EF4-FFF2-40B4-BE49-F238E27FC236}">
              <a16:creationId xmlns:a16="http://schemas.microsoft.com/office/drawing/2014/main" id="{35984EA9-6C50-4C2B-8230-D169906447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384313</xdr:colOff>
      <xdr:row>21</xdr:row>
      <xdr:rowOff>59636</xdr:rowOff>
    </xdr:from>
    <xdr:to>
      <xdr:col>19</xdr:col>
      <xdr:colOff>298174</xdr:colOff>
      <xdr:row>46</xdr:row>
      <xdr:rowOff>19879</xdr:rowOff>
    </xdr:to>
    <mc:AlternateContent xmlns:mc="http://schemas.openxmlformats.org/markup-compatibility/2006">
      <mc:Choice xmlns:cx4="http://schemas.microsoft.com/office/drawing/2016/5/10/chartex" Requires="cx4">
        <xdr:graphicFrame macro="">
          <xdr:nvGraphicFramePr>
            <xdr:cNvPr id="20" name="Chart 19">
              <a:extLst>
                <a:ext uri="{FF2B5EF4-FFF2-40B4-BE49-F238E27FC236}">
                  <a16:creationId xmlns:a16="http://schemas.microsoft.com/office/drawing/2014/main" id="{2B071C20-C4A7-4AE1-8D1B-128AFC77088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8507233" y="3900116"/>
              <a:ext cx="3701001" cy="453224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86139</xdr:colOff>
      <xdr:row>50</xdr:row>
      <xdr:rowOff>46382</xdr:rowOff>
    </xdr:from>
    <xdr:to>
      <xdr:col>19</xdr:col>
      <xdr:colOff>234994</xdr:colOff>
      <xdr:row>66</xdr:row>
      <xdr:rowOff>66261</xdr:rowOff>
    </xdr:to>
    <xdr:pic>
      <xdr:nvPicPr>
        <xdr:cNvPr id="28" name="Picture 27">
          <a:extLst>
            <a:ext uri="{FF2B5EF4-FFF2-40B4-BE49-F238E27FC236}">
              <a16:creationId xmlns:a16="http://schemas.microsoft.com/office/drawing/2014/main" id="{16820FA3-407B-4EBA-818E-E35250867E1D}"/>
            </a:ext>
          </a:extLst>
        </xdr:cNvPr>
        <xdr:cNvPicPr>
          <a:picLocks noChangeAspect="1"/>
        </xdr:cNvPicPr>
      </xdr:nvPicPr>
      <xdr:blipFill rotWithShape="1">
        <a:blip xmlns:r="http://schemas.openxmlformats.org/officeDocument/2006/relationships" r:embed="rId1"/>
        <a:srcRect l="440" t="22699" b="33265"/>
        <a:stretch/>
      </xdr:blipFill>
      <xdr:spPr>
        <a:xfrm>
          <a:off x="86139" y="9322904"/>
          <a:ext cx="12062559" cy="2988366"/>
        </a:xfrm>
        <a:prstGeom prst="rect">
          <a:avLst/>
        </a:prstGeom>
      </xdr:spPr>
    </xdr:pic>
    <xdr:clientData/>
  </xdr:twoCellAnchor>
  <xdr:twoCellAnchor>
    <xdr:from>
      <xdr:col>3</xdr:col>
      <xdr:colOff>311425</xdr:colOff>
      <xdr:row>52</xdr:row>
      <xdr:rowOff>66259</xdr:rowOff>
    </xdr:from>
    <xdr:to>
      <xdr:col>12</xdr:col>
      <xdr:colOff>218660</xdr:colOff>
      <xdr:row>65</xdr:row>
      <xdr:rowOff>125895</xdr:rowOff>
    </xdr:to>
    <xdr:graphicFrame macro="">
      <xdr:nvGraphicFramePr>
        <xdr:cNvPr id="30" name="Chart 29">
          <a:extLst>
            <a:ext uri="{FF2B5EF4-FFF2-40B4-BE49-F238E27FC236}">
              <a16:creationId xmlns:a16="http://schemas.microsoft.com/office/drawing/2014/main" id="{F20FD7EF-AF8B-45F9-9847-ECE1ADC82E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0</xdr:col>
      <xdr:colOff>322838</xdr:colOff>
      <xdr:row>36</xdr:row>
      <xdr:rowOff>59183</xdr:rowOff>
    </xdr:from>
    <xdr:to>
      <xdr:col>3</xdr:col>
      <xdr:colOff>322838</xdr:colOff>
      <xdr:row>49</xdr:row>
      <xdr:rowOff>114262</xdr:rowOff>
    </xdr:to>
    <mc:AlternateContent xmlns:mc="http://schemas.openxmlformats.org/markup-compatibility/2006" xmlns:a14="http://schemas.microsoft.com/office/drawing/2010/main">
      <mc:Choice Requires="a14">
        <xdr:graphicFrame macro="">
          <xdr:nvGraphicFramePr>
            <xdr:cNvPr id="39" name="Month ">
              <a:extLst>
                <a:ext uri="{FF2B5EF4-FFF2-40B4-BE49-F238E27FC236}">
                  <a16:creationId xmlns:a16="http://schemas.microsoft.com/office/drawing/2014/main" id="{773A071E-F902-491A-A99B-6180C3D15F65}"/>
                </a:ext>
              </a:extLst>
            </xdr:cNvPr>
            <xdr:cNvGraphicFramePr/>
          </xdr:nvGraphicFramePr>
          <xdr:xfrm>
            <a:off x="0" y="0"/>
            <a:ext cx="0" cy="0"/>
          </xdr:xfrm>
          <a:graphic>
            <a:graphicData uri="http://schemas.microsoft.com/office/drawing/2010/slicer">
              <sle:slicer xmlns:sle="http://schemas.microsoft.com/office/drawing/2010/slicer" name="Month "/>
            </a:graphicData>
          </a:graphic>
        </xdr:graphicFrame>
      </mc:Choice>
      <mc:Fallback xmlns="">
        <xdr:sp macro="" textlink="">
          <xdr:nvSpPr>
            <xdr:cNvPr id="0" name=""/>
            <xdr:cNvSpPr>
              <a:spLocks noTextEdit="1"/>
            </xdr:cNvSpPr>
          </xdr:nvSpPr>
          <xdr:spPr>
            <a:xfrm>
              <a:off x="322838" y="6764783"/>
              <a:ext cx="1828800" cy="24765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410816</xdr:colOff>
      <xdr:row>10</xdr:row>
      <xdr:rowOff>158573</xdr:rowOff>
    </xdr:from>
    <xdr:to>
      <xdr:col>3</xdr:col>
      <xdr:colOff>530087</xdr:colOff>
      <xdr:row>18</xdr:row>
      <xdr:rowOff>106016</xdr:rowOff>
    </xdr:to>
    <mc:AlternateContent xmlns:mc="http://schemas.openxmlformats.org/markup-compatibility/2006" xmlns:a14="http://schemas.microsoft.com/office/drawing/2010/main">
      <mc:Choice Requires="a14">
        <xdr:graphicFrame macro="">
          <xdr:nvGraphicFramePr>
            <xdr:cNvPr id="40" name="Quarters">
              <a:extLst>
                <a:ext uri="{FF2B5EF4-FFF2-40B4-BE49-F238E27FC236}">
                  <a16:creationId xmlns:a16="http://schemas.microsoft.com/office/drawing/2014/main" id="{D06B77A3-E0D4-4DDB-A32E-6367904C964B}"/>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410816" y="2013877"/>
              <a:ext cx="1948071" cy="14316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523459</xdr:colOff>
      <xdr:row>52</xdr:row>
      <xdr:rowOff>12799</xdr:rowOff>
    </xdr:from>
    <xdr:to>
      <xdr:col>16</xdr:col>
      <xdr:colOff>523459</xdr:colOff>
      <xdr:row>65</xdr:row>
      <xdr:rowOff>67879</xdr:rowOff>
    </xdr:to>
    <mc:AlternateContent xmlns:mc="http://schemas.openxmlformats.org/markup-compatibility/2006" xmlns:a14="http://schemas.microsoft.com/office/drawing/2010/main">
      <mc:Choice Requires="a14">
        <xdr:graphicFrame macro="">
          <xdr:nvGraphicFramePr>
            <xdr:cNvPr id="41" name="State">
              <a:extLst>
                <a:ext uri="{FF2B5EF4-FFF2-40B4-BE49-F238E27FC236}">
                  <a16:creationId xmlns:a16="http://schemas.microsoft.com/office/drawing/2014/main" id="{E5789408-C85E-4A2F-97FA-83A0C0841071}"/>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8633789" y="9660382"/>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414865</xdr:colOff>
      <xdr:row>22</xdr:row>
      <xdr:rowOff>24210</xdr:rowOff>
    </xdr:from>
    <xdr:to>
      <xdr:col>3</xdr:col>
      <xdr:colOff>401615</xdr:colOff>
      <xdr:row>31</xdr:row>
      <xdr:rowOff>150557</xdr:rowOff>
    </xdr:to>
    <mc:AlternateContent xmlns:mc="http://schemas.openxmlformats.org/markup-compatibility/2006" xmlns:a14="http://schemas.microsoft.com/office/drawing/2010/main">
      <mc:Choice Requires="a14">
        <xdr:graphicFrame macro="">
          <xdr:nvGraphicFramePr>
            <xdr:cNvPr id="43" name="Segment">
              <a:extLst>
                <a:ext uri="{FF2B5EF4-FFF2-40B4-BE49-F238E27FC236}">
                  <a16:creationId xmlns:a16="http://schemas.microsoft.com/office/drawing/2014/main" id="{40239D68-1F7F-4CC0-B3A2-B8EF8AD24326}"/>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414865" y="4122077"/>
              <a:ext cx="1815550" cy="18027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397894</xdr:colOff>
      <xdr:row>4</xdr:row>
      <xdr:rowOff>145113</xdr:rowOff>
    </xdr:from>
    <xdr:to>
      <xdr:col>3</xdr:col>
      <xdr:colOff>556589</xdr:colOff>
      <xdr:row>10</xdr:row>
      <xdr:rowOff>59636</xdr:rowOff>
    </xdr:to>
    <mc:AlternateContent xmlns:mc="http://schemas.openxmlformats.org/markup-compatibility/2006" xmlns:a14="http://schemas.microsoft.com/office/drawing/2010/main">
      <mc:Choice Requires="a14">
        <xdr:graphicFrame macro="">
          <xdr:nvGraphicFramePr>
            <xdr:cNvPr id="45" name="Year">
              <a:extLst>
                <a:ext uri="{FF2B5EF4-FFF2-40B4-BE49-F238E27FC236}">
                  <a16:creationId xmlns:a16="http://schemas.microsoft.com/office/drawing/2014/main" id="{898D2835-94D3-4689-9C20-D70FC8FCE32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97894" y="887235"/>
              <a:ext cx="1987495" cy="10277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410817</xdr:colOff>
      <xdr:row>52</xdr:row>
      <xdr:rowOff>110573</xdr:rowOff>
    </xdr:from>
    <xdr:to>
      <xdr:col>3</xdr:col>
      <xdr:colOff>410817</xdr:colOff>
      <xdr:row>64</xdr:row>
      <xdr:rowOff>0</xdr:rowOff>
    </xdr:to>
    <mc:AlternateContent xmlns:mc="http://schemas.openxmlformats.org/markup-compatibility/2006" xmlns:a14="http://schemas.microsoft.com/office/drawing/2010/main">
      <mc:Choice Requires="a14">
        <xdr:graphicFrame macro="">
          <xdr:nvGraphicFramePr>
            <xdr:cNvPr id="47" name="Product" descr="Phones&#10;">
              <a:extLst>
                <a:ext uri="{FF2B5EF4-FFF2-40B4-BE49-F238E27FC236}">
                  <a16:creationId xmlns:a16="http://schemas.microsoft.com/office/drawing/2014/main" id="{D85A1C2D-B9B3-446D-98F3-730843F4AB4E}"/>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10817" y="9758156"/>
              <a:ext cx="1828800" cy="21157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414866</xdr:colOff>
      <xdr:row>4</xdr:row>
      <xdr:rowOff>33868</xdr:rowOff>
    </xdr:from>
    <xdr:to>
      <xdr:col>18</xdr:col>
      <xdr:colOff>220133</xdr:colOff>
      <xdr:row>7</xdr:row>
      <xdr:rowOff>33868</xdr:rowOff>
    </xdr:to>
    <xdr:sp macro="" textlink="">
      <xdr:nvSpPr>
        <xdr:cNvPr id="2" name="TextBox 1">
          <a:extLst>
            <a:ext uri="{FF2B5EF4-FFF2-40B4-BE49-F238E27FC236}">
              <a16:creationId xmlns:a16="http://schemas.microsoft.com/office/drawing/2014/main" id="{CA482555-3FBA-4AE7-8C79-B779799AF165}"/>
            </a:ext>
          </a:extLst>
        </xdr:cNvPr>
        <xdr:cNvSpPr txBox="1"/>
      </xdr:nvSpPr>
      <xdr:spPr>
        <a:xfrm>
          <a:off x="7933266" y="778935"/>
          <a:ext cx="3462867" cy="558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400" b="1" i="0" u="none" strike="noStrike">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13500000" scaled="1"/>
                <a:tileRect/>
              </a:gradFill>
              <a:latin typeface="Calibri"/>
              <a:cs typeface="Calibri"/>
            </a:rPr>
            <a:t>Quarterly</a:t>
          </a:r>
          <a:r>
            <a:rPr lang="en-IN" sz="2400" b="1" i="0" u="none" strike="noStrike"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13500000" scaled="1"/>
                <a:tileRect/>
              </a:gradFill>
              <a:latin typeface="Calibri"/>
              <a:cs typeface="Calibri"/>
            </a:rPr>
            <a:t> Sales and Profit</a:t>
          </a:r>
          <a:endParaRPr lang="en-IN" sz="2400" b="1" i="0" u="none" strike="noStrike">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13500000" scaled="1"/>
              <a:tileRect/>
            </a:gradFill>
            <a:latin typeface="Calibri"/>
            <a:cs typeface="Calibri"/>
          </a:endParaRPr>
        </a:p>
      </xdr:txBody>
    </xdr:sp>
    <xdr:clientData/>
  </xdr:twoCellAnchor>
  <xdr:twoCellAnchor>
    <xdr:from>
      <xdr:col>5</xdr:col>
      <xdr:colOff>381000</xdr:colOff>
      <xdr:row>35</xdr:row>
      <xdr:rowOff>118534</xdr:rowOff>
    </xdr:from>
    <xdr:to>
      <xdr:col>9</xdr:col>
      <xdr:colOff>558801</xdr:colOff>
      <xdr:row>38</xdr:row>
      <xdr:rowOff>76201</xdr:rowOff>
    </xdr:to>
    <xdr:sp macro="" textlink="">
      <xdr:nvSpPr>
        <xdr:cNvPr id="7" name="TextBox 6">
          <a:extLst>
            <a:ext uri="{FF2B5EF4-FFF2-40B4-BE49-F238E27FC236}">
              <a16:creationId xmlns:a16="http://schemas.microsoft.com/office/drawing/2014/main" id="{4A2B4F86-54F3-42D5-930D-808A3D09BF09}"/>
            </a:ext>
          </a:extLst>
        </xdr:cNvPr>
        <xdr:cNvSpPr txBox="1"/>
      </xdr:nvSpPr>
      <xdr:spPr>
        <a:xfrm>
          <a:off x="3615267" y="6637867"/>
          <a:ext cx="2633134" cy="5164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000" b="1" i="0" u="none" strike="noStrike">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Calibri"/>
              <a:cs typeface="Calibri"/>
            </a:rPr>
            <a:t>Month-wise Unit sold</a:t>
          </a:r>
        </a:p>
      </xdr:txBody>
    </xdr:sp>
    <xdr:clientData/>
  </xdr:twoCellAnchor>
  <xdr:twoCellAnchor>
    <xdr:from>
      <xdr:col>5</xdr:col>
      <xdr:colOff>355598</xdr:colOff>
      <xdr:row>20</xdr:row>
      <xdr:rowOff>25401</xdr:rowOff>
    </xdr:from>
    <xdr:to>
      <xdr:col>11</xdr:col>
      <xdr:colOff>203200</xdr:colOff>
      <xdr:row>22</xdr:row>
      <xdr:rowOff>101600</xdr:rowOff>
    </xdr:to>
    <xdr:sp macro="" textlink="">
      <xdr:nvSpPr>
        <xdr:cNvPr id="12" name="TextBox 11">
          <a:extLst>
            <a:ext uri="{FF2B5EF4-FFF2-40B4-BE49-F238E27FC236}">
              <a16:creationId xmlns:a16="http://schemas.microsoft.com/office/drawing/2014/main" id="{CA324F77-7624-4A65-8EBE-E1BBE9751697}"/>
            </a:ext>
          </a:extLst>
        </xdr:cNvPr>
        <xdr:cNvSpPr txBox="1"/>
      </xdr:nvSpPr>
      <xdr:spPr>
        <a:xfrm>
          <a:off x="3589865" y="3750734"/>
          <a:ext cx="3522135" cy="448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000" b="1" i="0" u="none" strike="noStrike">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atin typeface="Calibri"/>
              <a:cs typeface="Calibri"/>
            </a:rPr>
            <a:t>Segment-wise</a:t>
          </a:r>
          <a:r>
            <a:rPr lang="en-IN" sz="2000" b="1" i="0" u="none" strike="noStrike"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atin typeface="Calibri"/>
              <a:cs typeface="Calibri"/>
            </a:rPr>
            <a:t>  Sales and Profit</a:t>
          </a:r>
          <a:endParaRPr lang="en-IN" sz="2000" b="1" i="0" u="none" strike="noStrike">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atin typeface="Calibri"/>
            <a:cs typeface="Calibri"/>
          </a:endParaRPr>
        </a:p>
      </xdr:txBody>
    </xdr:sp>
    <xdr:clientData/>
  </xdr:twoCellAnchor>
  <xdr:twoCellAnchor>
    <xdr:from>
      <xdr:col>16</xdr:col>
      <xdr:colOff>592666</xdr:colOff>
      <xdr:row>20</xdr:row>
      <xdr:rowOff>110067</xdr:rowOff>
    </xdr:from>
    <xdr:to>
      <xdr:col>18</xdr:col>
      <xdr:colOff>533399</xdr:colOff>
      <xdr:row>25</xdr:row>
      <xdr:rowOff>152400</xdr:rowOff>
    </xdr:to>
    <xdr:sp macro="" textlink="">
      <xdr:nvSpPr>
        <xdr:cNvPr id="15" name="TextBox 14">
          <a:extLst>
            <a:ext uri="{FF2B5EF4-FFF2-40B4-BE49-F238E27FC236}">
              <a16:creationId xmlns:a16="http://schemas.microsoft.com/office/drawing/2014/main" id="{778EF87B-8BFC-4492-9B52-FA762D16AAD0}"/>
            </a:ext>
          </a:extLst>
        </xdr:cNvPr>
        <xdr:cNvSpPr txBox="1"/>
      </xdr:nvSpPr>
      <xdr:spPr>
        <a:xfrm>
          <a:off x="10549466" y="3835400"/>
          <a:ext cx="1159933" cy="973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b="1" i="0" u="none" strike="noStrike">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Calibri"/>
              <a:cs typeface="Calibri"/>
            </a:rPr>
            <a:t>State-wise</a:t>
          </a:r>
          <a:r>
            <a:rPr lang="en-IN" sz="1800" b="1" i="0" u="none" strike="noStrike"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Calibri"/>
              <a:cs typeface="Calibri"/>
            </a:rPr>
            <a:t> Unit sold</a:t>
          </a:r>
          <a:endParaRPr lang="en-IN" sz="1800" b="1" i="0" u="none" strike="noStrike">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Calibri"/>
            <a:cs typeface="Calibri"/>
          </a:endParaRPr>
        </a:p>
      </xdr:txBody>
    </xdr:sp>
    <xdr:clientData/>
  </xdr:twoCellAnchor>
  <xdr:twoCellAnchor>
    <xdr:from>
      <xdr:col>5</xdr:col>
      <xdr:colOff>516466</xdr:colOff>
      <xdr:row>50</xdr:row>
      <xdr:rowOff>160867</xdr:rowOff>
    </xdr:from>
    <xdr:to>
      <xdr:col>10</xdr:col>
      <xdr:colOff>389467</xdr:colOff>
      <xdr:row>52</xdr:row>
      <xdr:rowOff>152400</xdr:rowOff>
    </xdr:to>
    <xdr:sp macro="" textlink="">
      <xdr:nvSpPr>
        <xdr:cNvPr id="19" name="TextBox 18">
          <a:extLst>
            <a:ext uri="{FF2B5EF4-FFF2-40B4-BE49-F238E27FC236}">
              <a16:creationId xmlns:a16="http://schemas.microsoft.com/office/drawing/2014/main" id="{34A7C867-ED5E-4E17-8752-2302CA580610}"/>
            </a:ext>
          </a:extLst>
        </xdr:cNvPr>
        <xdr:cNvSpPr txBox="1"/>
      </xdr:nvSpPr>
      <xdr:spPr>
        <a:xfrm>
          <a:off x="3750733" y="9474200"/>
          <a:ext cx="2937934" cy="364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b="1" i="0" u="none" strike="noStrike" baseline="0">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13500000" scaled="1"/>
                <a:tileRect/>
              </a:gradFill>
              <a:latin typeface="Calibri"/>
              <a:cs typeface="Calibri"/>
            </a:rPr>
            <a:t>Each Comapny Phones sold</a:t>
          </a:r>
          <a:endParaRPr lang="en-IN" sz="1800" b="1" i="0" u="none" strike="noStrike">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13500000" scaled="1"/>
              <a:tileRect/>
            </a:gradFill>
            <a:latin typeface="Calibri"/>
            <a:cs typeface="Calibri"/>
          </a:endParaRPr>
        </a:p>
      </xdr:txBody>
    </xdr:sp>
    <xdr:clientData/>
  </xdr:twoCellAnchor>
  <xdr:twoCellAnchor>
    <xdr:from>
      <xdr:col>4</xdr:col>
      <xdr:colOff>67734</xdr:colOff>
      <xdr:row>4</xdr:row>
      <xdr:rowOff>59265</xdr:rowOff>
    </xdr:from>
    <xdr:to>
      <xdr:col>11</xdr:col>
      <xdr:colOff>389467</xdr:colOff>
      <xdr:row>6</xdr:row>
      <xdr:rowOff>177799</xdr:rowOff>
    </xdr:to>
    <xdr:sp macro="" textlink="">
      <xdr:nvSpPr>
        <xdr:cNvPr id="21" name="TextBox 20">
          <a:extLst>
            <a:ext uri="{FF2B5EF4-FFF2-40B4-BE49-F238E27FC236}">
              <a16:creationId xmlns:a16="http://schemas.microsoft.com/office/drawing/2014/main" id="{62B570BA-7AF6-4990-A4F2-D54E1DACDD08}"/>
            </a:ext>
          </a:extLst>
        </xdr:cNvPr>
        <xdr:cNvSpPr txBox="1"/>
      </xdr:nvSpPr>
      <xdr:spPr>
        <a:xfrm>
          <a:off x="2692401" y="804332"/>
          <a:ext cx="4605866" cy="491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i="0" u="none" strike="noStrike">
              <a:ln>
                <a:solidFill>
                  <a:schemeClr val="lt1">
                    <a:shade val="50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Calibri"/>
              <a:cs typeface="Calibri"/>
            </a:rPr>
            <a:t>Overall Sales,</a:t>
          </a:r>
          <a:r>
            <a:rPr lang="en-IN" sz="2000" b="1" i="0" u="none" strike="noStrike" baseline="0">
              <a:ln>
                <a:solidFill>
                  <a:schemeClr val="lt1">
                    <a:shade val="50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Calibri"/>
              <a:cs typeface="Calibri"/>
            </a:rPr>
            <a:t> Profit and Profit%</a:t>
          </a:r>
          <a:endParaRPr lang="en-IN" sz="2000" b="1" i="0" u="none" strike="noStrike">
            <a:ln>
              <a:solidFill>
                <a:schemeClr val="lt1">
                  <a:shade val="50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Calibri"/>
            <a:cs typeface="Calibri"/>
          </a:endParaRPr>
        </a:p>
      </xdr:txBody>
    </xdr:sp>
    <xdr:clientData/>
  </xdr:twoCellAnchor>
  <xdr:twoCellAnchor>
    <xdr:from>
      <xdr:col>15</xdr:col>
      <xdr:colOff>330200</xdr:colOff>
      <xdr:row>1</xdr:row>
      <xdr:rowOff>16933</xdr:rowOff>
    </xdr:from>
    <xdr:to>
      <xdr:col>18</xdr:col>
      <xdr:colOff>50800</xdr:colOff>
      <xdr:row>3</xdr:row>
      <xdr:rowOff>160867</xdr:rowOff>
    </xdr:to>
    <xdr:sp macro="" textlink="">
      <xdr:nvSpPr>
        <xdr:cNvPr id="23" name="Rectangle: Rounded Corners 22">
          <a:hlinkClick xmlns:r="http://schemas.openxmlformats.org/officeDocument/2006/relationships" r:id="rId12"/>
          <a:extLst>
            <a:ext uri="{FF2B5EF4-FFF2-40B4-BE49-F238E27FC236}">
              <a16:creationId xmlns:a16="http://schemas.microsoft.com/office/drawing/2014/main" id="{AFBF69C2-DE23-451C-8766-AD78518B24EB}"/>
            </a:ext>
          </a:extLst>
        </xdr:cNvPr>
        <xdr:cNvSpPr/>
      </xdr:nvSpPr>
      <xdr:spPr>
        <a:xfrm>
          <a:off x="9677400" y="203200"/>
          <a:ext cx="1549400" cy="516467"/>
        </a:xfrm>
        <a:prstGeom prst="roundRect">
          <a:avLst/>
        </a:prstGeom>
        <a:ln>
          <a:solidFill>
            <a:schemeClr val="tx1"/>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IN" sz="2000" b="1"/>
            <a:t>OBJECTIVES</a:t>
          </a:r>
        </a:p>
      </xdr:txBody>
    </xdr:sp>
    <xdr:clientData/>
  </xdr:twoCellAnchor>
  <xdr:twoCellAnchor>
    <xdr:from>
      <xdr:col>1</xdr:col>
      <xdr:colOff>592667</xdr:colOff>
      <xdr:row>0</xdr:row>
      <xdr:rowOff>186265</xdr:rowOff>
    </xdr:from>
    <xdr:to>
      <xdr:col>4</xdr:col>
      <xdr:colOff>50800</xdr:colOff>
      <xdr:row>3</xdr:row>
      <xdr:rowOff>143932</xdr:rowOff>
    </xdr:to>
    <xdr:sp macro="" textlink="">
      <xdr:nvSpPr>
        <xdr:cNvPr id="32" name="Rectangle: Rounded Corners 31">
          <a:hlinkClick xmlns:r="http://schemas.openxmlformats.org/officeDocument/2006/relationships" r:id="rId13"/>
          <a:extLst>
            <a:ext uri="{FF2B5EF4-FFF2-40B4-BE49-F238E27FC236}">
              <a16:creationId xmlns:a16="http://schemas.microsoft.com/office/drawing/2014/main" id="{60C3C8B6-BF04-40E6-AC5F-C0173C6CC74B}"/>
            </a:ext>
          </a:extLst>
        </xdr:cNvPr>
        <xdr:cNvSpPr/>
      </xdr:nvSpPr>
      <xdr:spPr>
        <a:xfrm>
          <a:off x="1202267" y="186265"/>
          <a:ext cx="1473200" cy="516467"/>
        </a:xfrm>
        <a:prstGeom prst="roundRect">
          <a:avLst/>
        </a:prstGeom>
        <a:ln>
          <a:solidFill>
            <a:schemeClr val="tx1"/>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en-IN" sz="2000" b="1"/>
            <a:t>DATASET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30480</xdr:colOff>
      <xdr:row>3</xdr:row>
      <xdr:rowOff>7620</xdr:rowOff>
    </xdr:from>
    <xdr:to>
      <xdr:col>2</xdr:col>
      <xdr:colOff>205740</xdr:colOff>
      <xdr:row>4</xdr:row>
      <xdr:rowOff>0</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5A2D18CB-E6F9-45FD-B7CC-67B93BE537EB}"/>
            </a:ext>
          </a:extLst>
        </xdr:cNvPr>
        <xdr:cNvSpPr/>
      </xdr:nvSpPr>
      <xdr:spPr>
        <a:xfrm>
          <a:off x="3886200" y="556260"/>
          <a:ext cx="1264920" cy="403860"/>
        </a:xfrm>
        <a:prstGeom prst="round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t>Overall</a:t>
          </a:r>
        </a:p>
      </xdr:txBody>
    </xdr:sp>
    <xdr:clientData/>
  </xdr:twoCellAnchor>
  <xdr:twoCellAnchor>
    <xdr:from>
      <xdr:col>1</xdr:col>
      <xdr:colOff>15240</xdr:colOff>
      <xdr:row>4</xdr:row>
      <xdr:rowOff>175260</xdr:rowOff>
    </xdr:from>
    <xdr:to>
      <xdr:col>2</xdr:col>
      <xdr:colOff>190500</xdr:colOff>
      <xdr:row>6</xdr:row>
      <xdr:rowOff>7620</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D6EB5C97-3525-41E5-90B9-EBD3C1BD6BBD}"/>
            </a:ext>
          </a:extLst>
        </xdr:cNvPr>
        <xdr:cNvSpPr/>
      </xdr:nvSpPr>
      <xdr:spPr>
        <a:xfrm>
          <a:off x="3870960" y="1135380"/>
          <a:ext cx="1264920" cy="381000"/>
        </a:xfrm>
        <a:prstGeom prst="round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t>Quarter</a:t>
          </a:r>
        </a:p>
      </xdr:txBody>
    </xdr:sp>
    <xdr:clientData/>
  </xdr:twoCellAnchor>
  <xdr:twoCellAnchor>
    <xdr:from>
      <xdr:col>1</xdr:col>
      <xdr:colOff>15240</xdr:colOff>
      <xdr:row>7</xdr:row>
      <xdr:rowOff>7620</xdr:rowOff>
    </xdr:from>
    <xdr:to>
      <xdr:col>2</xdr:col>
      <xdr:colOff>190500</xdr:colOff>
      <xdr:row>8</xdr:row>
      <xdr:rowOff>15240</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57F3C7CA-6598-412F-97BD-8AAA6AF7B087}"/>
            </a:ext>
          </a:extLst>
        </xdr:cNvPr>
        <xdr:cNvSpPr/>
      </xdr:nvSpPr>
      <xdr:spPr>
        <a:xfrm>
          <a:off x="3870960" y="1699260"/>
          <a:ext cx="1264920" cy="373380"/>
        </a:xfrm>
        <a:prstGeom prst="round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t>Segment</a:t>
          </a:r>
        </a:p>
      </xdr:txBody>
    </xdr:sp>
    <xdr:clientData/>
  </xdr:twoCellAnchor>
  <xdr:twoCellAnchor>
    <xdr:from>
      <xdr:col>1</xdr:col>
      <xdr:colOff>7620</xdr:colOff>
      <xdr:row>9</xdr:row>
      <xdr:rowOff>22860</xdr:rowOff>
    </xdr:from>
    <xdr:to>
      <xdr:col>2</xdr:col>
      <xdr:colOff>182880</xdr:colOff>
      <xdr:row>10</xdr:row>
      <xdr:rowOff>45720</xdr:rowOff>
    </xdr:to>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B70F68A6-DB86-40E4-8D0A-566145CA7E7B}"/>
            </a:ext>
          </a:extLst>
        </xdr:cNvPr>
        <xdr:cNvSpPr/>
      </xdr:nvSpPr>
      <xdr:spPr>
        <a:xfrm>
          <a:off x="3863340" y="2263140"/>
          <a:ext cx="1264920" cy="388620"/>
        </a:xfrm>
        <a:prstGeom prst="round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t>Statewise</a:t>
          </a:r>
        </a:p>
      </xdr:txBody>
    </xdr:sp>
    <xdr:clientData/>
  </xdr:twoCellAnchor>
  <xdr:twoCellAnchor>
    <xdr:from>
      <xdr:col>0</xdr:col>
      <xdr:colOff>3848100</xdr:colOff>
      <xdr:row>11</xdr:row>
      <xdr:rowOff>22860</xdr:rowOff>
    </xdr:from>
    <xdr:to>
      <xdr:col>2</xdr:col>
      <xdr:colOff>350520</xdr:colOff>
      <xdr:row>12</xdr:row>
      <xdr:rowOff>30480</xdr:rowOff>
    </xdr:to>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58402612-E006-4DDB-85D4-D486C7597568}"/>
            </a:ext>
          </a:extLst>
        </xdr:cNvPr>
        <xdr:cNvSpPr/>
      </xdr:nvSpPr>
      <xdr:spPr>
        <a:xfrm>
          <a:off x="3848100" y="2811780"/>
          <a:ext cx="1447800" cy="373380"/>
        </a:xfrm>
        <a:prstGeom prst="round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t>Monthwise</a:t>
          </a:r>
        </a:p>
      </xdr:txBody>
    </xdr:sp>
    <xdr:clientData/>
  </xdr:twoCellAnchor>
  <xdr:twoCellAnchor>
    <xdr:from>
      <xdr:col>1</xdr:col>
      <xdr:colOff>30480</xdr:colOff>
      <xdr:row>13</xdr:row>
      <xdr:rowOff>22860</xdr:rowOff>
    </xdr:from>
    <xdr:to>
      <xdr:col>2</xdr:col>
      <xdr:colOff>205740</xdr:colOff>
      <xdr:row>14</xdr:row>
      <xdr:rowOff>91440</xdr:rowOff>
    </xdr:to>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7A9F9461-85EC-4405-91EF-A0511F47C06F}"/>
            </a:ext>
          </a:extLst>
        </xdr:cNvPr>
        <xdr:cNvSpPr/>
      </xdr:nvSpPr>
      <xdr:spPr>
        <a:xfrm>
          <a:off x="3886200" y="3360420"/>
          <a:ext cx="1264920" cy="434340"/>
        </a:xfrm>
        <a:prstGeom prst="round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t>Phones</a:t>
          </a:r>
        </a:p>
      </xdr:txBody>
    </xdr:sp>
    <xdr:clientData/>
  </xdr:twoCellAnchor>
  <xdr:twoCellAnchor>
    <xdr:from>
      <xdr:col>1</xdr:col>
      <xdr:colOff>342900</xdr:colOff>
      <xdr:row>1</xdr:row>
      <xdr:rowOff>205740</xdr:rowOff>
    </xdr:from>
    <xdr:to>
      <xdr:col>3</xdr:col>
      <xdr:colOff>228600</xdr:colOff>
      <xdr:row>1</xdr:row>
      <xdr:rowOff>722207</xdr:rowOff>
    </xdr:to>
    <xdr:sp macro="" textlink="">
      <xdr:nvSpPr>
        <xdr:cNvPr id="10" name="Rectangle: Rounded Corners 9">
          <a:hlinkClick xmlns:r="http://schemas.openxmlformats.org/officeDocument/2006/relationships" r:id="rId7"/>
          <a:extLst>
            <a:ext uri="{FF2B5EF4-FFF2-40B4-BE49-F238E27FC236}">
              <a16:creationId xmlns:a16="http://schemas.microsoft.com/office/drawing/2014/main" id="{310B7C2B-52A5-47F5-BE8B-292C41F83D35}"/>
            </a:ext>
          </a:extLst>
        </xdr:cNvPr>
        <xdr:cNvSpPr/>
      </xdr:nvSpPr>
      <xdr:spPr>
        <a:xfrm>
          <a:off x="4198620" y="388620"/>
          <a:ext cx="1584960" cy="516467"/>
        </a:xfrm>
        <a:prstGeom prst="roundRect">
          <a:avLst/>
        </a:prstGeom>
        <a:ln>
          <a:solidFill>
            <a:schemeClr val="tx1"/>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IN" sz="2000"/>
            <a:t>DASHBOARD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99060</xdr:colOff>
      <xdr:row>4</xdr:row>
      <xdr:rowOff>106680</xdr:rowOff>
    </xdr:from>
    <xdr:to>
      <xdr:col>12</xdr:col>
      <xdr:colOff>209495</xdr:colOff>
      <xdr:row>18</xdr:row>
      <xdr:rowOff>27462</xdr:rowOff>
    </xdr:to>
    <xdr:graphicFrame macro="">
      <xdr:nvGraphicFramePr>
        <xdr:cNvPr id="2" name="Chart 1">
          <a:extLst>
            <a:ext uri="{FF2B5EF4-FFF2-40B4-BE49-F238E27FC236}">
              <a16:creationId xmlns:a16="http://schemas.microsoft.com/office/drawing/2014/main" id="{E093C82B-1D46-4F6D-B51A-C59A0A1935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601980</xdr:colOff>
      <xdr:row>5</xdr:row>
      <xdr:rowOff>53340</xdr:rowOff>
    </xdr:from>
    <xdr:to>
      <xdr:col>15</xdr:col>
      <xdr:colOff>259080</xdr:colOff>
      <xdr:row>10</xdr:row>
      <xdr:rowOff>15240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8C74CAA9-E988-409C-8D0D-B023DDAD36D3}"/>
            </a:ext>
          </a:extLst>
        </xdr:cNvPr>
        <xdr:cNvSpPr/>
      </xdr:nvSpPr>
      <xdr:spPr>
        <a:xfrm>
          <a:off x="7917180" y="967740"/>
          <a:ext cx="1485900" cy="87630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en-IN" sz="2000"/>
            <a:t>GO BACK TO INDEX</a:t>
          </a:r>
        </a:p>
      </xdr:txBody>
    </xdr:sp>
    <xdr:clientData/>
  </xdr:twoCellAnchor>
  <xdr:twoCellAnchor>
    <xdr:from>
      <xdr:col>12</xdr:col>
      <xdr:colOff>601980</xdr:colOff>
      <xdr:row>12</xdr:row>
      <xdr:rowOff>60960</xdr:rowOff>
    </xdr:from>
    <xdr:to>
      <xdr:col>15</xdr:col>
      <xdr:colOff>259080</xdr:colOff>
      <xdr:row>15</xdr:row>
      <xdr:rowOff>121920</xdr:rowOff>
    </xdr:to>
    <xdr:sp macro="" textlink="">
      <xdr:nvSpPr>
        <xdr:cNvPr id="5" name="Rectangle 4">
          <a:extLst>
            <a:ext uri="{FF2B5EF4-FFF2-40B4-BE49-F238E27FC236}">
              <a16:creationId xmlns:a16="http://schemas.microsoft.com/office/drawing/2014/main" id="{A6AFB321-7004-498E-BFA5-358698CE0E55}"/>
            </a:ext>
          </a:extLst>
        </xdr:cNvPr>
        <xdr:cNvSpPr/>
      </xdr:nvSpPr>
      <xdr:spPr>
        <a:xfrm>
          <a:off x="7917180" y="2255520"/>
          <a:ext cx="1485900" cy="60960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en-IN" sz="2000"/>
            <a:t>Dashboard</a:t>
          </a:r>
        </a:p>
      </xdr:txBody>
    </xdr:sp>
    <xdr:clientData/>
  </xdr:twoCellAnchor>
  <xdr:twoCellAnchor>
    <xdr:from>
      <xdr:col>0</xdr:col>
      <xdr:colOff>441960</xdr:colOff>
      <xdr:row>4</xdr:row>
      <xdr:rowOff>167640</xdr:rowOff>
    </xdr:from>
    <xdr:to>
      <xdr:col>3</xdr:col>
      <xdr:colOff>228600</xdr:colOff>
      <xdr:row>16</xdr:row>
      <xdr:rowOff>53340</xdr:rowOff>
    </xdr:to>
    <xdr:sp macro="" textlink="">
      <xdr:nvSpPr>
        <xdr:cNvPr id="6" name="Rectangle 5">
          <a:extLst>
            <a:ext uri="{FF2B5EF4-FFF2-40B4-BE49-F238E27FC236}">
              <a16:creationId xmlns:a16="http://schemas.microsoft.com/office/drawing/2014/main" id="{D589A5C7-92BA-4FB6-91DD-CB1D2C700C26}"/>
            </a:ext>
          </a:extLst>
        </xdr:cNvPr>
        <xdr:cNvSpPr/>
      </xdr:nvSpPr>
      <xdr:spPr>
        <a:xfrm>
          <a:off x="441960" y="899160"/>
          <a:ext cx="1615440" cy="208026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2800" b="1" i="0" baseline="0">
              <a:solidFill>
                <a:schemeClr val="lt1"/>
              </a:solidFill>
              <a:effectLst/>
              <a:latin typeface="+mn-lt"/>
              <a:ea typeface="+mn-ea"/>
              <a:cs typeface="+mn-cs"/>
            </a:rPr>
            <a:t>Each Comapny Phones sold</a:t>
          </a:r>
          <a:endParaRPr lang="en-IN" sz="2800">
            <a:effectLst/>
          </a:endParaRPr>
        </a:p>
        <a:p>
          <a:pPr algn="ctr"/>
          <a:endParaRPr lang="en-IN" sz="28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586740</xdr:colOff>
      <xdr:row>1</xdr:row>
      <xdr:rowOff>99060</xdr:rowOff>
    </xdr:from>
    <xdr:to>
      <xdr:col>11</xdr:col>
      <xdr:colOff>18001</xdr:colOff>
      <xdr:row>26</xdr:row>
      <xdr:rowOff>143970</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B73A58AF-B2B2-4BFF-90DD-93829534B9B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025140" y="281940"/>
              <a:ext cx="3698461" cy="46169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403860</xdr:colOff>
      <xdr:row>4</xdr:row>
      <xdr:rowOff>175260</xdr:rowOff>
    </xdr:from>
    <xdr:to>
      <xdr:col>15</xdr:col>
      <xdr:colOff>60960</xdr:colOff>
      <xdr:row>9</xdr:row>
      <xdr:rowOff>137160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3F706C4C-7C39-4264-AD5A-1AA11C454852}"/>
            </a:ext>
          </a:extLst>
        </xdr:cNvPr>
        <xdr:cNvSpPr/>
      </xdr:nvSpPr>
      <xdr:spPr>
        <a:xfrm>
          <a:off x="7719060" y="906780"/>
          <a:ext cx="1485900" cy="87630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en-IN" sz="2000"/>
            <a:t>GO BACK TO INDEX</a:t>
          </a:r>
        </a:p>
      </xdr:txBody>
    </xdr:sp>
    <xdr:clientData/>
  </xdr:twoCellAnchor>
  <xdr:twoCellAnchor>
    <xdr:from>
      <xdr:col>12</xdr:col>
      <xdr:colOff>426720</xdr:colOff>
      <xdr:row>12</xdr:row>
      <xdr:rowOff>99060</xdr:rowOff>
    </xdr:from>
    <xdr:to>
      <xdr:col>15</xdr:col>
      <xdr:colOff>83820</xdr:colOff>
      <xdr:row>15</xdr:row>
      <xdr:rowOff>160020</xdr:rowOff>
    </xdr:to>
    <xdr:sp macro="" textlink="">
      <xdr:nvSpPr>
        <xdr:cNvPr id="5" name="Rectangle 4">
          <a:extLst>
            <a:ext uri="{FF2B5EF4-FFF2-40B4-BE49-F238E27FC236}">
              <a16:creationId xmlns:a16="http://schemas.microsoft.com/office/drawing/2014/main" id="{A93E9517-5A35-4B99-A2C0-020549FAA97B}"/>
            </a:ext>
          </a:extLst>
        </xdr:cNvPr>
        <xdr:cNvSpPr/>
      </xdr:nvSpPr>
      <xdr:spPr>
        <a:xfrm>
          <a:off x="7741920" y="2293620"/>
          <a:ext cx="1485900" cy="60960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en-IN" sz="2000"/>
            <a:t>Dashboard</a:t>
          </a:r>
        </a:p>
      </xdr:txBody>
    </xdr:sp>
    <xdr:clientData/>
  </xdr:twoCellAnchor>
  <xdr:twoCellAnchor>
    <xdr:from>
      <xdr:col>1</xdr:col>
      <xdr:colOff>487680</xdr:colOff>
      <xdr:row>7</xdr:row>
      <xdr:rowOff>99060</xdr:rowOff>
    </xdr:from>
    <xdr:to>
      <xdr:col>4</xdr:col>
      <xdr:colOff>350520</xdr:colOff>
      <xdr:row>13</xdr:row>
      <xdr:rowOff>144780</xdr:rowOff>
    </xdr:to>
    <xdr:sp macro="" textlink="">
      <xdr:nvSpPr>
        <xdr:cNvPr id="6" name="Rectangle: Rounded Corners 5">
          <a:extLst>
            <a:ext uri="{FF2B5EF4-FFF2-40B4-BE49-F238E27FC236}">
              <a16:creationId xmlns:a16="http://schemas.microsoft.com/office/drawing/2014/main" id="{BE220E29-1CC0-4151-9A36-560FD8D9EFAD}"/>
            </a:ext>
          </a:extLst>
        </xdr:cNvPr>
        <xdr:cNvSpPr/>
      </xdr:nvSpPr>
      <xdr:spPr>
        <a:xfrm>
          <a:off x="1097280" y="1379220"/>
          <a:ext cx="1691640" cy="1143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2400" b="1" i="0">
              <a:solidFill>
                <a:schemeClr val="lt1"/>
              </a:solidFill>
              <a:effectLst/>
              <a:latin typeface="+mn-lt"/>
              <a:ea typeface="+mn-ea"/>
              <a:cs typeface="+mn-cs"/>
            </a:rPr>
            <a:t>State-wise</a:t>
          </a:r>
          <a:r>
            <a:rPr lang="en-IN" sz="2400" b="1" i="0" baseline="0">
              <a:solidFill>
                <a:schemeClr val="lt1"/>
              </a:solidFill>
              <a:effectLst/>
              <a:latin typeface="+mn-lt"/>
              <a:ea typeface="+mn-ea"/>
              <a:cs typeface="+mn-cs"/>
            </a:rPr>
            <a:t> Unit sold</a:t>
          </a:r>
          <a:endParaRPr lang="en-IN" sz="2400">
            <a:effectLst/>
          </a:endParaRPr>
        </a:p>
        <a:p>
          <a:pPr algn="l"/>
          <a:endParaRPr lang="en-IN" sz="24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541020</xdr:colOff>
      <xdr:row>6</xdr:row>
      <xdr:rowOff>175260</xdr:rowOff>
    </xdr:from>
    <xdr:to>
      <xdr:col>13</xdr:col>
      <xdr:colOff>181003</xdr:colOff>
      <xdr:row>20</xdr:row>
      <xdr:rowOff>104056</xdr:rowOff>
    </xdr:to>
    <xdr:graphicFrame macro="">
      <xdr:nvGraphicFramePr>
        <xdr:cNvPr id="3" name="Chart 2">
          <a:extLst>
            <a:ext uri="{FF2B5EF4-FFF2-40B4-BE49-F238E27FC236}">
              <a16:creationId xmlns:a16="http://schemas.microsoft.com/office/drawing/2014/main" id="{139EDCC8-6A5C-4F83-901D-F55316A256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22860</xdr:colOff>
      <xdr:row>6</xdr:row>
      <xdr:rowOff>38100</xdr:rowOff>
    </xdr:from>
    <xdr:to>
      <xdr:col>16</xdr:col>
      <xdr:colOff>289560</xdr:colOff>
      <xdr:row>11</xdr:row>
      <xdr:rowOff>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7653C3D5-0B10-42AD-A52D-C49D5F7C57C4}"/>
            </a:ext>
          </a:extLst>
        </xdr:cNvPr>
        <xdr:cNvSpPr/>
      </xdr:nvSpPr>
      <xdr:spPr>
        <a:xfrm>
          <a:off x="8557260" y="1135380"/>
          <a:ext cx="1485900" cy="87630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en-IN" sz="2000"/>
            <a:t>GO BACK TO INDEX</a:t>
          </a:r>
        </a:p>
      </xdr:txBody>
    </xdr:sp>
    <xdr:clientData/>
  </xdr:twoCellAnchor>
  <xdr:twoCellAnchor>
    <xdr:from>
      <xdr:col>14</xdr:col>
      <xdr:colOff>22860</xdr:colOff>
      <xdr:row>13</xdr:row>
      <xdr:rowOff>68580</xdr:rowOff>
    </xdr:from>
    <xdr:to>
      <xdr:col>16</xdr:col>
      <xdr:colOff>289560</xdr:colOff>
      <xdr:row>16</xdr:row>
      <xdr:rowOff>129540</xdr:rowOff>
    </xdr:to>
    <xdr:sp macro="" textlink="">
      <xdr:nvSpPr>
        <xdr:cNvPr id="5" name="Rectangle 4">
          <a:extLst>
            <a:ext uri="{FF2B5EF4-FFF2-40B4-BE49-F238E27FC236}">
              <a16:creationId xmlns:a16="http://schemas.microsoft.com/office/drawing/2014/main" id="{9390EB88-CE59-4F6B-A7DE-1AC0CD471575}"/>
            </a:ext>
          </a:extLst>
        </xdr:cNvPr>
        <xdr:cNvSpPr/>
      </xdr:nvSpPr>
      <xdr:spPr>
        <a:xfrm>
          <a:off x="8557260" y="2446020"/>
          <a:ext cx="1485900" cy="60960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en-IN" sz="2000"/>
            <a:t>Dashboard</a:t>
          </a:r>
        </a:p>
      </xdr:txBody>
    </xdr:sp>
    <xdr:clientData/>
  </xdr:twoCellAnchor>
  <xdr:twoCellAnchor>
    <xdr:from>
      <xdr:col>1</xdr:col>
      <xdr:colOff>160020</xdr:colOff>
      <xdr:row>8</xdr:row>
      <xdr:rowOff>0</xdr:rowOff>
    </xdr:from>
    <xdr:to>
      <xdr:col>3</xdr:col>
      <xdr:colOff>312420</xdr:colOff>
      <xdr:row>14</xdr:row>
      <xdr:rowOff>30480</xdr:rowOff>
    </xdr:to>
    <xdr:sp macro="" textlink="">
      <xdr:nvSpPr>
        <xdr:cNvPr id="6" name="Rectangle: Rounded Corners 5">
          <a:extLst>
            <a:ext uri="{FF2B5EF4-FFF2-40B4-BE49-F238E27FC236}">
              <a16:creationId xmlns:a16="http://schemas.microsoft.com/office/drawing/2014/main" id="{EF1D3653-BAAF-486E-AF3C-0CA74A1FB747}"/>
            </a:ext>
          </a:extLst>
        </xdr:cNvPr>
        <xdr:cNvSpPr/>
      </xdr:nvSpPr>
      <xdr:spPr>
        <a:xfrm>
          <a:off x="769620" y="1463040"/>
          <a:ext cx="1371600" cy="11277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2000" b="1" i="0">
              <a:solidFill>
                <a:schemeClr val="lt1"/>
              </a:solidFill>
              <a:effectLst/>
              <a:latin typeface="+mn-lt"/>
              <a:ea typeface="+mn-ea"/>
              <a:cs typeface="+mn-cs"/>
            </a:rPr>
            <a:t>Month-wise Unit sold</a:t>
          </a:r>
          <a:endParaRPr lang="en-IN" sz="2000">
            <a:effectLst/>
          </a:endParaRPr>
        </a:p>
        <a:p>
          <a:pPr algn="l"/>
          <a:endParaRPr lang="en-IN" sz="20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38100</xdr:colOff>
      <xdr:row>2</xdr:row>
      <xdr:rowOff>7620</xdr:rowOff>
    </xdr:from>
    <xdr:to>
      <xdr:col>7</xdr:col>
      <xdr:colOff>275166</xdr:colOff>
      <xdr:row>13</xdr:row>
      <xdr:rowOff>75061</xdr:rowOff>
    </xdr:to>
    <xdr:graphicFrame macro="">
      <xdr:nvGraphicFramePr>
        <xdr:cNvPr id="2" name="Chart 1">
          <a:extLst>
            <a:ext uri="{FF2B5EF4-FFF2-40B4-BE49-F238E27FC236}">
              <a16:creationId xmlns:a16="http://schemas.microsoft.com/office/drawing/2014/main" id="{E8F9BF07-FBB8-4DC2-95BF-030D1BDB4F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99060</xdr:colOff>
      <xdr:row>1</xdr:row>
      <xdr:rowOff>175260</xdr:rowOff>
    </xdr:from>
    <xdr:to>
      <xdr:col>9</xdr:col>
      <xdr:colOff>434044</xdr:colOff>
      <xdr:row>12</xdr:row>
      <xdr:rowOff>69318</xdr:rowOff>
    </xdr:to>
    <xdr:sp macro="" textlink="">
      <xdr:nvSpPr>
        <xdr:cNvPr id="3" name="Arrow: Pentagon 2">
          <a:extLst>
            <a:ext uri="{FF2B5EF4-FFF2-40B4-BE49-F238E27FC236}">
              <a16:creationId xmlns:a16="http://schemas.microsoft.com/office/drawing/2014/main" id="{747E8EFD-5C26-4257-8A2A-25FD5A42A19A}"/>
            </a:ext>
          </a:extLst>
        </xdr:cNvPr>
        <xdr:cNvSpPr/>
      </xdr:nvSpPr>
      <xdr:spPr>
        <a:xfrm rot="16200000">
          <a:off x="4495283" y="838717"/>
          <a:ext cx="1905738" cy="944584"/>
        </a:xfrm>
        <a:prstGeom prst="homePlate">
          <a:avLst/>
        </a:prstGeom>
        <a:gradFill flip="none" rotWithShape="1">
          <a:gsLst>
            <a:gs pos="0">
              <a:schemeClr val="accent1">
                <a:lumMod val="89000"/>
              </a:schemeClr>
            </a:gs>
            <a:gs pos="23000">
              <a:schemeClr val="accent1">
                <a:lumMod val="89000"/>
              </a:schemeClr>
            </a:gs>
            <a:gs pos="81000">
              <a:schemeClr val="accent1">
                <a:lumMod val="75000"/>
              </a:schemeClr>
            </a:gs>
            <a:gs pos="97000">
              <a:schemeClr val="accent1">
                <a:lumMod val="70000"/>
              </a:schemeClr>
            </a:gs>
          </a:gsLst>
          <a:path path="rect">
            <a:fillToRect r="100000" b="100000"/>
          </a:path>
          <a:tileRect l="-100000" t="-100000"/>
        </a:gradFill>
        <a:effectLst>
          <a:glow rad="635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106680</xdr:colOff>
      <xdr:row>7</xdr:row>
      <xdr:rowOff>167640</xdr:rowOff>
    </xdr:from>
    <xdr:to>
      <xdr:col>9</xdr:col>
      <xdr:colOff>426075</xdr:colOff>
      <xdr:row>11</xdr:row>
      <xdr:rowOff>64689</xdr:rowOff>
    </xdr:to>
    <xdr:sp macro="" textlink="'Pivot tables'!D10">
      <xdr:nvSpPr>
        <xdr:cNvPr id="4" name="TextBox 3">
          <a:extLst>
            <a:ext uri="{FF2B5EF4-FFF2-40B4-BE49-F238E27FC236}">
              <a16:creationId xmlns:a16="http://schemas.microsoft.com/office/drawing/2014/main" id="{4E60BD0F-8BAD-46CA-AA11-680EC59F49DD}"/>
            </a:ext>
          </a:extLst>
        </xdr:cNvPr>
        <xdr:cNvSpPr txBox="1"/>
      </xdr:nvSpPr>
      <xdr:spPr>
        <a:xfrm>
          <a:off x="4983480" y="1447800"/>
          <a:ext cx="928995" cy="6285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91F8E92-85DF-4A64-974A-BCB719B210D9}" type="TxLink">
            <a:rPr lang="en-US" sz="2000" b="1" i="0" u="none" strike="noStrike">
              <a:solidFill>
                <a:schemeClr val="bg1"/>
              </a:solidFill>
              <a:latin typeface="Calibri"/>
              <a:cs typeface="Calibri"/>
            </a:rPr>
            <a:pPr/>
            <a:t>1.572B</a:t>
          </a:fld>
          <a:endParaRPr lang="en-US" sz="2000">
            <a:solidFill>
              <a:schemeClr val="bg1"/>
            </a:solidFill>
          </a:endParaRPr>
        </a:p>
      </xdr:txBody>
    </xdr:sp>
    <xdr:clientData/>
  </xdr:twoCellAnchor>
  <xdr:twoCellAnchor>
    <xdr:from>
      <xdr:col>8</xdr:col>
      <xdr:colOff>342900</xdr:colOff>
      <xdr:row>4</xdr:row>
      <xdr:rowOff>45720</xdr:rowOff>
    </xdr:from>
    <xdr:to>
      <xdr:col>9</xdr:col>
      <xdr:colOff>439347</xdr:colOff>
      <xdr:row>5</xdr:row>
      <xdr:rowOff>181628</xdr:rowOff>
    </xdr:to>
    <xdr:sp macro="" textlink="">
      <xdr:nvSpPr>
        <xdr:cNvPr id="5" name="TextBox 4">
          <a:extLst>
            <a:ext uri="{FF2B5EF4-FFF2-40B4-BE49-F238E27FC236}">
              <a16:creationId xmlns:a16="http://schemas.microsoft.com/office/drawing/2014/main" id="{622A40F2-4F6F-41CE-915C-036F591727BB}"/>
            </a:ext>
          </a:extLst>
        </xdr:cNvPr>
        <xdr:cNvSpPr txBox="1"/>
      </xdr:nvSpPr>
      <xdr:spPr>
        <a:xfrm>
          <a:off x="5219700" y="777240"/>
          <a:ext cx="706047" cy="318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bg1"/>
              </a:solidFill>
            </a:rPr>
            <a:t>SALES</a:t>
          </a:r>
        </a:p>
      </xdr:txBody>
    </xdr:sp>
    <xdr:clientData/>
  </xdr:twoCellAnchor>
  <xdr:twoCellAnchor editAs="oneCell">
    <xdr:from>
      <xdr:col>8</xdr:col>
      <xdr:colOff>99060</xdr:colOff>
      <xdr:row>4</xdr:row>
      <xdr:rowOff>45720</xdr:rowOff>
    </xdr:from>
    <xdr:to>
      <xdr:col>8</xdr:col>
      <xdr:colOff>427052</xdr:colOff>
      <xdr:row>6</xdr:row>
      <xdr:rowOff>7147</xdr:rowOff>
    </xdr:to>
    <xdr:pic>
      <xdr:nvPicPr>
        <xdr:cNvPr id="6" name="Graphic 5" descr="Shopping cart">
          <a:extLst>
            <a:ext uri="{FF2B5EF4-FFF2-40B4-BE49-F238E27FC236}">
              <a16:creationId xmlns:a16="http://schemas.microsoft.com/office/drawing/2014/main" id="{E2023178-631F-4424-A4C6-CA21DE1A52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975860" y="777240"/>
          <a:ext cx="327992" cy="327187"/>
        </a:xfrm>
        <a:prstGeom prst="rect">
          <a:avLst/>
        </a:prstGeom>
      </xdr:spPr>
    </xdr:pic>
    <xdr:clientData/>
  </xdr:twoCellAnchor>
  <xdr:twoCellAnchor>
    <xdr:from>
      <xdr:col>10</xdr:col>
      <xdr:colOff>312421</xdr:colOff>
      <xdr:row>2</xdr:row>
      <xdr:rowOff>30480</xdr:rowOff>
    </xdr:from>
    <xdr:to>
      <xdr:col>11</xdr:col>
      <xdr:colOff>603970</xdr:colOff>
      <xdr:row>12</xdr:row>
      <xdr:rowOff>70974</xdr:rowOff>
    </xdr:to>
    <xdr:sp macro="" textlink="">
      <xdr:nvSpPr>
        <xdr:cNvPr id="7" name="Arrow: Pentagon 6">
          <a:extLst>
            <a:ext uri="{FF2B5EF4-FFF2-40B4-BE49-F238E27FC236}">
              <a16:creationId xmlns:a16="http://schemas.microsoft.com/office/drawing/2014/main" id="{D03DD0A1-3ADE-47C5-B167-852C0FD8172F}"/>
            </a:ext>
          </a:extLst>
        </xdr:cNvPr>
        <xdr:cNvSpPr/>
      </xdr:nvSpPr>
      <xdr:spPr>
        <a:xfrm rot="16200000">
          <a:off x="5924349" y="880312"/>
          <a:ext cx="1869294" cy="901149"/>
        </a:xfrm>
        <a:prstGeom prst="homePlate">
          <a:avLst/>
        </a:prstGeom>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r="100000" b="100000"/>
          </a:path>
          <a:tileRect l="-100000" t="-100000"/>
        </a:gradFill>
        <a:effectLst>
          <a:glow rad="635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548641</xdr:colOff>
      <xdr:row>4</xdr:row>
      <xdr:rowOff>106680</xdr:rowOff>
    </xdr:from>
    <xdr:to>
      <xdr:col>12</xdr:col>
      <xdr:colOff>58311</xdr:colOff>
      <xdr:row>6</xdr:row>
      <xdr:rowOff>100200</xdr:rowOff>
    </xdr:to>
    <xdr:sp macro="" textlink="">
      <xdr:nvSpPr>
        <xdr:cNvPr id="8" name="TextBox 7">
          <a:extLst>
            <a:ext uri="{FF2B5EF4-FFF2-40B4-BE49-F238E27FC236}">
              <a16:creationId xmlns:a16="http://schemas.microsoft.com/office/drawing/2014/main" id="{F94E964F-DB5C-4E36-AAB5-F71C067254B5}"/>
            </a:ext>
          </a:extLst>
        </xdr:cNvPr>
        <xdr:cNvSpPr txBox="1"/>
      </xdr:nvSpPr>
      <xdr:spPr>
        <a:xfrm>
          <a:off x="6644641" y="838200"/>
          <a:ext cx="728870" cy="359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rPr>
            <a:t>PROFIT</a:t>
          </a:r>
        </a:p>
      </xdr:txBody>
    </xdr:sp>
    <xdr:clientData/>
  </xdr:twoCellAnchor>
  <xdr:twoCellAnchor editAs="oneCell">
    <xdr:from>
      <xdr:col>10</xdr:col>
      <xdr:colOff>289561</xdr:colOff>
      <xdr:row>4</xdr:row>
      <xdr:rowOff>53340</xdr:rowOff>
    </xdr:from>
    <xdr:to>
      <xdr:col>11</xdr:col>
      <xdr:colOff>33599</xdr:colOff>
      <xdr:row>6</xdr:row>
      <xdr:rowOff>39498</xdr:rowOff>
    </xdr:to>
    <xdr:pic>
      <xdr:nvPicPr>
        <xdr:cNvPr id="9" name="Graphic 8" descr="Money">
          <a:extLst>
            <a:ext uri="{FF2B5EF4-FFF2-40B4-BE49-F238E27FC236}">
              <a16:creationId xmlns:a16="http://schemas.microsoft.com/office/drawing/2014/main" id="{99C7CB06-C502-434E-9F45-0B80D6F1935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385561" y="784860"/>
          <a:ext cx="353638" cy="351918"/>
        </a:xfrm>
        <a:prstGeom prst="rect">
          <a:avLst/>
        </a:prstGeom>
      </xdr:spPr>
    </xdr:pic>
    <xdr:clientData/>
  </xdr:twoCellAnchor>
  <xdr:twoCellAnchor>
    <xdr:from>
      <xdr:col>10</xdr:col>
      <xdr:colOff>297181</xdr:colOff>
      <xdr:row>7</xdr:row>
      <xdr:rowOff>167640</xdr:rowOff>
    </xdr:from>
    <xdr:to>
      <xdr:col>12</xdr:col>
      <xdr:colOff>106975</xdr:colOff>
      <xdr:row>11</xdr:row>
      <xdr:rowOff>37794</xdr:rowOff>
    </xdr:to>
    <xdr:sp macro="" textlink="'Pivot tables'!E10">
      <xdr:nvSpPr>
        <xdr:cNvPr id="10" name="TextBox 9">
          <a:extLst>
            <a:ext uri="{FF2B5EF4-FFF2-40B4-BE49-F238E27FC236}">
              <a16:creationId xmlns:a16="http://schemas.microsoft.com/office/drawing/2014/main" id="{EA1AB8A3-555E-4E17-9F52-1D281AD6278B}"/>
            </a:ext>
          </a:extLst>
        </xdr:cNvPr>
        <xdr:cNvSpPr txBox="1"/>
      </xdr:nvSpPr>
      <xdr:spPr>
        <a:xfrm>
          <a:off x="6393181" y="1447800"/>
          <a:ext cx="1028994" cy="601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6994C9B-9D5A-4A4A-8303-890F3B56C3FA}" type="TxLink">
            <a:rPr lang="en-US" sz="2000" b="1" i="0" u="none" strike="noStrike">
              <a:solidFill>
                <a:schemeClr val="bg1"/>
              </a:solidFill>
              <a:latin typeface="Calibri"/>
              <a:cs typeface="Calibri"/>
            </a:rPr>
            <a:pPr/>
            <a:t>0.430B</a:t>
          </a:fld>
          <a:endParaRPr lang="en-US" sz="2000">
            <a:solidFill>
              <a:schemeClr val="bg1"/>
            </a:solidFill>
          </a:endParaRPr>
        </a:p>
      </xdr:txBody>
    </xdr:sp>
    <xdr:clientData/>
  </xdr:twoCellAnchor>
  <xdr:twoCellAnchor>
    <xdr:from>
      <xdr:col>13</xdr:col>
      <xdr:colOff>144780</xdr:colOff>
      <xdr:row>4</xdr:row>
      <xdr:rowOff>38100</xdr:rowOff>
    </xdr:from>
    <xdr:to>
      <xdr:col>15</xdr:col>
      <xdr:colOff>411480</xdr:colOff>
      <xdr:row>9</xdr:row>
      <xdr:rowOff>0</xdr:rowOff>
    </xdr:to>
    <xdr:sp macro="" textlink="">
      <xdr:nvSpPr>
        <xdr:cNvPr id="11" name="Rectangle 10">
          <a:hlinkClick xmlns:r="http://schemas.openxmlformats.org/officeDocument/2006/relationships" r:id="rId6"/>
          <a:extLst>
            <a:ext uri="{FF2B5EF4-FFF2-40B4-BE49-F238E27FC236}">
              <a16:creationId xmlns:a16="http://schemas.microsoft.com/office/drawing/2014/main" id="{5E4C56A2-B569-4AB5-B366-08153D1F9410}"/>
            </a:ext>
          </a:extLst>
        </xdr:cNvPr>
        <xdr:cNvSpPr/>
      </xdr:nvSpPr>
      <xdr:spPr>
        <a:xfrm>
          <a:off x="8069580" y="769620"/>
          <a:ext cx="1485900" cy="87630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en-IN" sz="2000"/>
            <a:t>GO BACK TO INDEX</a:t>
          </a:r>
        </a:p>
      </xdr:txBody>
    </xdr:sp>
    <xdr:clientData/>
  </xdr:twoCellAnchor>
  <xdr:twoCellAnchor>
    <xdr:from>
      <xdr:col>13</xdr:col>
      <xdr:colOff>152400</xdr:colOff>
      <xdr:row>10</xdr:row>
      <xdr:rowOff>175260</xdr:rowOff>
    </xdr:from>
    <xdr:to>
      <xdr:col>15</xdr:col>
      <xdr:colOff>419100</xdr:colOff>
      <xdr:row>14</xdr:row>
      <xdr:rowOff>53340</xdr:rowOff>
    </xdr:to>
    <xdr:sp macro="" textlink="">
      <xdr:nvSpPr>
        <xdr:cNvPr id="12" name="Rectangle 11">
          <a:extLst>
            <a:ext uri="{FF2B5EF4-FFF2-40B4-BE49-F238E27FC236}">
              <a16:creationId xmlns:a16="http://schemas.microsoft.com/office/drawing/2014/main" id="{8C2FE911-BB93-4F2C-8E74-AEADC2E85390}"/>
            </a:ext>
          </a:extLst>
        </xdr:cNvPr>
        <xdr:cNvSpPr/>
      </xdr:nvSpPr>
      <xdr:spPr>
        <a:xfrm>
          <a:off x="8077200" y="2004060"/>
          <a:ext cx="1485900" cy="60960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en-IN" sz="2000"/>
            <a:t>Dashboard</a:t>
          </a:r>
        </a:p>
      </xdr:txBody>
    </xdr:sp>
    <xdr:clientData/>
  </xdr:twoCellAnchor>
  <xdr:twoCellAnchor>
    <xdr:from>
      <xdr:col>0</xdr:col>
      <xdr:colOff>533400</xdr:colOff>
      <xdr:row>2</xdr:row>
      <xdr:rowOff>167640</xdr:rowOff>
    </xdr:from>
    <xdr:to>
      <xdr:col>3</xdr:col>
      <xdr:colOff>464820</xdr:colOff>
      <xdr:row>12</xdr:row>
      <xdr:rowOff>137160</xdr:rowOff>
    </xdr:to>
    <xdr:sp macro="" textlink="">
      <xdr:nvSpPr>
        <xdr:cNvPr id="13" name="Rectangle: Rounded Corners 12">
          <a:extLst>
            <a:ext uri="{FF2B5EF4-FFF2-40B4-BE49-F238E27FC236}">
              <a16:creationId xmlns:a16="http://schemas.microsoft.com/office/drawing/2014/main" id="{F20878C4-2BB6-499E-B4A5-D0CFA7D4CEE2}"/>
            </a:ext>
          </a:extLst>
        </xdr:cNvPr>
        <xdr:cNvSpPr/>
      </xdr:nvSpPr>
      <xdr:spPr>
        <a:xfrm>
          <a:off x="533400" y="533400"/>
          <a:ext cx="1760220" cy="17983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2400" b="1" i="0">
              <a:solidFill>
                <a:schemeClr val="lt1"/>
              </a:solidFill>
              <a:effectLst/>
              <a:latin typeface="+mn-lt"/>
              <a:ea typeface="+mn-ea"/>
              <a:cs typeface="+mn-cs"/>
            </a:rPr>
            <a:t>Overall Sales,</a:t>
          </a:r>
          <a:r>
            <a:rPr lang="en-IN" sz="2400" b="1" i="0" baseline="0">
              <a:solidFill>
                <a:schemeClr val="lt1"/>
              </a:solidFill>
              <a:effectLst/>
              <a:latin typeface="+mn-lt"/>
              <a:ea typeface="+mn-ea"/>
              <a:cs typeface="+mn-cs"/>
            </a:rPr>
            <a:t> Profit and Profit%</a:t>
          </a:r>
          <a:endParaRPr lang="en-IN" sz="2400" b="1">
            <a:effectLst/>
          </a:endParaRPr>
        </a:p>
        <a:p>
          <a:pPr algn="l"/>
          <a:endParaRPr lang="en-IN" sz="2400" b="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167640</xdr:colOff>
      <xdr:row>5</xdr:row>
      <xdr:rowOff>121920</xdr:rowOff>
    </xdr:from>
    <xdr:to>
      <xdr:col>12</xdr:col>
      <xdr:colOff>268612</xdr:colOff>
      <xdr:row>18</xdr:row>
      <xdr:rowOff>46677</xdr:rowOff>
    </xdr:to>
    <xdr:graphicFrame macro="">
      <xdr:nvGraphicFramePr>
        <xdr:cNvPr id="2" name="Chart 1">
          <a:extLst>
            <a:ext uri="{FF2B5EF4-FFF2-40B4-BE49-F238E27FC236}">
              <a16:creationId xmlns:a16="http://schemas.microsoft.com/office/drawing/2014/main" id="{E0204A1F-7472-44D0-917F-872BF6DC9E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487680</xdr:colOff>
      <xdr:row>5</xdr:row>
      <xdr:rowOff>91440</xdr:rowOff>
    </xdr:from>
    <xdr:to>
      <xdr:col>16</xdr:col>
      <xdr:colOff>144780</xdr:colOff>
      <xdr:row>10</xdr:row>
      <xdr:rowOff>53340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F9B3353E-787D-44FD-A697-A4B3EA5D644D}"/>
            </a:ext>
          </a:extLst>
        </xdr:cNvPr>
        <xdr:cNvSpPr/>
      </xdr:nvSpPr>
      <xdr:spPr>
        <a:xfrm>
          <a:off x="8412480" y="1005840"/>
          <a:ext cx="1485900" cy="87630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en-IN" sz="2000"/>
            <a:t>GO BACK TO INDEX</a:t>
          </a:r>
        </a:p>
      </xdr:txBody>
    </xdr:sp>
    <xdr:clientData/>
  </xdr:twoCellAnchor>
  <xdr:twoCellAnchor>
    <xdr:from>
      <xdr:col>13</xdr:col>
      <xdr:colOff>495300</xdr:colOff>
      <xdr:row>12</xdr:row>
      <xdr:rowOff>30480</xdr:rowOff>
    </xdr:from>
    <xdr:to>
      <xdr:col>16</xdr:col>
      <xdr:colOff>152400</xdr:colOff>
      <xdr:row>15</xdr:row>
      <xdr:rowOff>91440</xdr:rowOff>
    </xdr:to>
    <xdr:sp macro="" textlink="">
      <xdr:nvSpPr>
        <xdr:cNvPr id="4" name="Rectangle 3">
          <a:extLst>
            <a:ext uri="{FF2B5EF4-FFF2-40B4-BE49-F238E27FC236}">
              <a16:creationId xmlns:a16="http://schemas.microsoft.com/office/drawing/2014/main" id="{749F843B-0F8D-4EC7-89B7-AF28FECF827B}"/>
            </a:ext>
          </a:extLst>
        </xdr:cNvPr>
        <xdr:cNvSpPr/>
      </xdr:nvSpPr>
      <xdr:spPr>
        <a:xfrm>
          <a:off x="8420100" y="2225040"/>
          <a:ext cx="1485900" cy="60960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en-IN" sz="2000"/>
            <a:t>Dashboard</a:t>
          </a:r>
        </a:p>
      </xdr:txBody>
    </xdr:sp>
    <xdr:clientData/>
  </xdr:twoCellAnchor>
  <xdr:twoCellAnchor>
    <xdr:from>
      <xdr:col>1</xdr:col>
      <xdr:colOff>220980</xdr:colOff>
      <xdr:row>6</xdr:row>
      <xdr:rowOff>114300</xdr:rowOff>
    </xdr:from>
    <xdr:to>
      <xdr:col>3</xdr:col>
      <xdr:colOff>586740</xdr:colOff>
      <xdr:row>14</xdr:row>
      <xdr:rowOff>60960</xdr:rowOff>
    </xdr:to>
    <xdr:sp macro="" textlink="">
      <xdr:nvSpPr>
        <xdr:cNvPr id="5" name="Rectangle: Rounded Corners 4">
          <a:extLst>
            <a:ext uri="{FF2B5EF4-FFF2-40B4-BE49-F238E27FC236}">
              <a16:creationId xmlns:a16="http://schemas.microsoft.com/office/drawing/2014/main" id="{76D9E90A-41DD-4F04-8B4A-CA3B766DF60F}"/>
            </a:ext>
          </a:extLst>
        </xdr:cNvPr>
        <xdr:cNvSpPr/>
      </xdr:nvSpPr>
      <xdr:spPr>
        <a:xfrm>
          <a:off x="830580" y="1211580"/>
          <a:ext cx="1584960" cy="1409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2400" b="1" i="0">
              <a:solidFill>
                <a:schemeClr val="lt1"/>
              </a:solidFill>
              <a:effectLst/>
              <a:latin typeface="+mn-lt"/>
              <a:ea typeface="+mn-ea"/>
              <a:cs typeface="+mn-cs"/>
            </a:rPr>
            <a:t>Quarterly</a:t>
          </a:r>
          <a:r>
            <a:rPr lang="en-IN" sz="2400" b="1" i="0" baseline="0">
              <a:solidFill>
                <a:schemeClr val="lt1"/>
              </a:solidFill>
              <a:effectLst/>
              <a:latin typeface="+mn-lt"/>
              <a:ea typeface="+mn-ea"/>
              <a:cs typeface="+mn-cs"/>
            </a:rPr>
            <a:t> Sales and Profit</a:t>
          </a:r>
          <a:endParaRPr lang="en-IN" sz="2400">
            <a:effectLst/>
          </a:endParaRPr>
        </a:p>
        <a:p>
          <a:pPr algn="l"/>
          <a:endParaRPr lang="en-IN" sz="24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281940</xdr:colOff>
      <xdr:row>4</xdr:row>
      <xdr:rowOff>30480</xdr:rowOff>
    </xdr:from>
    <xdr:to>
      <xdr:col>12</xdr:col>
      <xdr:colOff>418881</xdr:colOff>
      <xdr:row>18</xdr:row>
      <xdr:rowOff>53965</xdr:rowOff>
    </xdr:to>
    <xdr:graphicFrame macro="">
      <xdr:nvGraphicFramePr>
        <xdr:cNvPr id="2" name="Chart 1">
          <a:extLst>
            <a:ext uri="{FF2B5EF4-FFF2-40B4-BE49-F238E27FC236}">
              <a16:creationId xmlns:a16="http://schemas.microsoft.com/office/drawing/2014/main" id="{929DA920-6638-49E2-8C58-45133030C6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487680</xdr:colOff>
      <xdr:row>4</xdr:row>
      <xdr:rowOff>129540</xdr:rowOff>
    </xdr:from>
    <xdr:to>
      <xdr:col>16</xdr:col>
      <xdr:colOff>144780</xdr:colOff>
      <xdr:row>9</xdr:row>
      <xdr:rowOff>91440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C06A0E6C-FA98-4D7A-A46C-6932000ECE86}"/>
            </a:ext>
          </a:extLst>
        </xdr:cNvPr>
        <xdr:cNvSpPr/>
      </xdr:nvSpPr>
      <xdr:spPr>
        <a:xfrm>
          <a:off x="8412480" y="861060"/>
          <a:ext cx="1485900" cy="87630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en-IN" sz="2000"/>
            <a:t>GO BACK TO INDEX</a:t>
          </a:r>
        </a:p>
      </xdr:txBody>
    </xdr:sp>
    <xdr:clientData/>
  </xdr:twoCellAnchor>
  <xdr:twoCellAnchor>
    <xdr:from>
      <xdr:col>13</xdr:col>
      <xdr:colOff>502920</xdr:colOff>
      <xdr:row>12</xdr:row>
      <xdr:rowOff>15240</xdr:rowOff>
    </xdr:from>
    <xdr:to>
      <xdr:col>16</xdr:col>
      <xdr:colOff>160020</xdr:colOff>
      <xdr:row>15</xdr:row>
      <xdr:rowOff>76200</xdr:rowOff>
    </xdr:to>
    <xdr:sp macro="" textlink="">
      <xdr:nvSpPr>
        <xdr:cNvPr id="4" name="Rectangle 3">
          <a:extLst>
            <a:ext uri="{FF2B5EF4-FFF2-40B4-BE49-F238E27FC236}">
              <a16:creationId xmlns:a16="http://schemas.microsoft.com/office/drawing/2014/main" id="{C14C4CDE-8998-4A5F-BB81-D60E118131BB}"/>
            </a:ext>
          </a:extLst>
        </xdr:cNvPr>
        <xdr:cNvSpPr/>
      </xdr:nvSpPr>
      <xdr:spPr>
        <a:xfrm>
          <a:off x="8427720" y="2209800"/>
          <a:ext cx="1485900" cy="60960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en-IN" sz="2000"/>
            <a:t>Dashboard</a:t>
          </a:r>
        </a:p>
      </xdr:txBody>
    </xdr:sp>
    <xdr:clientData/>
  </xdr:twoCellAnchor>
  <xdr:twoCellAnchor>
    <xdr:from>
      <xdr:col>1</xdr:col>
      <xdr:colOff>83820</xdr:colOff>
      <xdr:row>5</xdr:row>
      <xdr:rowOff>99060</xdr:rowOff>
    </xdr:from>
    <xdr:to>
      <xdr:col>3</xdr:col>
      <xdr:colOff>167640</xdr:colOff>
      <xdr:row>14</xdr:row>
      <xdr:rowOff>167640</xdr:rowOff>
    </xdr:to>
    <xdr:sp macro="" textlink="">
      <xdr:nvSpPr>
        <xdr:cNvPr id="5" name="Rectangle: Rounded Corners 4">
          <a:extLst>
            <a:ext uri="{FF2B5EF4-FFF2-40B4-BE49-F238E27FC236}">
              <a16:creationId xmlns:a16="http://schemas.microsoft.com/office/drawing/2014/main" id="{4ED8A1DE-C477-4617-9059-7CADA45BA675}"/>
            </a:ext>
          </a:extLst>
        </xdr:cNvPr>
        <xdr:cNvSpPr/>
      </xdr:nvSpPr>
      <xdr:spPr>
        <a:xfrm>
          <a:off x="693420" y="1013460"/>
          <a:ext cx="1303020"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2000" b="1" i="0">
              <a:solidFill>
                <a:schemeClr val="lt1"/>
              </a:solidFill>
              <a:effectLst/>
              <a:latin typeface="+mn-lt"/>
              <a:ea typeface="+mn-ea"/>
              <a:cs typeface="+mn-cs"/>
            </a:rPr>
            <a:t>Segment-wise</a:t>
          </a:r>
          <a:r>
            <a:rPr lang="en-IN" sz="2000" b="1" i="0" baseline="0">
              <a:solidFill>
                <a:schemeClr val="lt1"/>
              </a:solidFill>
              <a:effectLst/>
              <a:latin typeface="+mn-lt"/>
              <a:ea typeface="+mn-ea"/>
              <a:cs typeface="+mn-cs"/>
            </a:rPr>
            <a:t>  Sales and Profit</a:t>
          </a:r>
          <a:endParaRPr lang="en-IN" sz="2000">
            <a:effectLst/>
          </a:endParaRPr>
        </a:p>
        <a:p>
          <a:pPr algn="l"/>
          <a:endParaRPr lang="en-IN" sz="20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0</xdr:colOff>
      <xdr:row>9</xdr:row>
      <xdr:rowOff>0</xdr:rowOff>
    </xdr:from>
    <xdr:to>
      <xdr:col>5</xdr:col>
      <xdr:colOff>304800</xdr:colOff>
      <xdr:row>13</xdr:row>
      <xdr:rowOff>176530</xdr:rowOff>
    </xdr:to>
    <xdr:pic>
      <xdr:nvPicPr>
        <xdr:cNvPr id="2" name="Graphic 1" descr="Shopping cart">
          <a:extLst>
            <a:ext uri="{FF2B5EF4-FFF2-40B4-BE49-F238E27FC236}">
              <a16:creationId xmlns:a16="http://schemas.microsoft.com/office/drawing/2014/main" id="{3A9DE211-5B2F-45A9-ADB8-2E9ACC19AE7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438400" y="1645920"/>
          <a:ext cx="914400" cy="908050"/>
        </a:xfrm>
        <a:prstGeom prst="rect">
          <a:avLst/>
        </a:prstGeom>
      </xdr:spPr>
    </xdr:pic>
    <xdr:clientData/>
  </xdr:twoCellAnchor>
  <xdr:twoCellAnchor editAs="oneCell">
    <xdr:from>
      <xdr:col>6</xdr:col>
      <xdr:colOff>0</xdr:colOff>
      <xdr:row>15</xdr:row>
      <xdr:rowOff>0</xdr:rowOff>
    </xdr:from>
    <xdr:to>
      <xdr:col>7</xdr:col>
      <xdr:colOff>304800</xdr:colOff>
      <xdr:row>19</xdr:row>
      <xdr:rowOff>176530</xdr:rowOff>
    </xdr:to>
    <xdr:pic>
      <xdr:nvPicPr>
        <xdr:cNvPr id="6" name="Graphic 5" descr="Money">
          <a:extLst>
            <a:ext uri="{FF2B5EF4-FFF2-40B4-BE49-F238E27FC236}">
              <a16:creationId xmlns:a16="http://schemas.microsoft.com/office/drawing/2014/main" id="{54FCC9BC-65E7-4F71-9D3F-C0ECFBE8C5C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657600" y="2743200"/>
          <a:ext cx="914400" cy="90805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29.950198726852" createdVersion="7" refreshedVersion="7" minRefreshableVersion="3" recordCount="700" xr:uid="{00000000-000A-0000-FFFF-FFFF0A000000}">
  <cacheSource type="worksheet">
    <worksheetSource name="Table6"/>
  </cacheSource>
  <cacheFields count="19">
    <cacheField name="Segment" numFmtId="0">
      <sharedItems count="5">
        <s v="Shoping Mall"/>
        <s v="Midmarket"/>
        <s v="Channel Partners"/>
        <s v="Enterprise"/>
        <s v="Small Business"/>
      </sharedItems>
    </cacheField>
    <cacheField name="State" numFmtId="0">
      <sharedItems count="18">
        <s v="Andhra Pradesh"/>
        <s v="Gujarat"/>
        <s v="Maharashtra "/>
        <s v="Haryana"/>
        <s v="Tamil Nadu"/>
        <s v="Karnataka"/>
        <s v="Kerala"/>
        <s v="Punjab"/>
        <s v="Telangana"/>
        <s v="Uttar Pradesh"/>
        <s v="West Bengal"/>
        <s v="Rajasthan"/>
        <s v="Madhya Pradesh"/>
        <s v="Odisha"/>
        <s v="Uttarakhand"/>
        <s v="Jharkhand"/>
        <s v="Chhattisgarh"/>
        <s v="Bihar"/>
      </sharedItems>
    </cacheField>
    <cacheField name="Product" numFmtId="0">
      <sharedItems count="6">
        <s v="Xiaomi Redmi 9i 128GB"/>
        <s v="Realme 8"/>
        <s v="Realme 8 Pro"/>
        <s v="Vivo V17 Pro"/>
        <s v="Xiaomi Redmi K20 Pro 6GB"/>
        <s v="Samsung Galaxy F62"/>
      </sharedItems>
    </cacheField>
    <cacheField name="Discount Band" numFmtId="0">
      <sharedItems/>
    </cacheField>
    <cacheField name="Units Sold" numFmtId="1">
      <sharedItems containsSemiMixedTypes="0" containsString="0" containsNumber="1" minValue="20" maxValue="449.25" count="510">
        <n v="161.85000000000002"/>
        <n v="132.1"/>
        <n v="217.8"/>
        <n v="88.800000000000011"/>
        <n v="247"/>
        <n v="151.30000000000001"/>
        <n v="92.100000000000009"/>
        <n v="251.8"/>
        <n v="189.9"/>
        <n v="154.5"/>
        <n v="266.55"/>
        <n v="95.800000000000011"/>
        <n v="214.60000000000002"/>
        <n v="34.5"/>
        <n v="61.5"/>
        <n v="29.200000000000003"/>
        <n v="97.4"/>
        <n v="100.60000000000001"/>
        <n v="36.700000000000003"/>
        <n v="88.300000000000011"/>
        <n v="54.900000000000006"/>
        <n v="78.800000000000011"/>
        <n v="247.20000000000002"/>
        <n v="114.30000000000001"/>
        <n v="172.5"/>
        <n v="91.2"/>
        <n v="215.20000000000002"/>
        <n v="181.70000000000002"/>
        <n v="149.30000000000001"/>
        <n v="180.4"/>
        <n v="216.10000000000002"/>
        <n v="282.10000000000002"/>
        <n v="200.10000000000002"/>
        <n v="283.8"/>
        <n v="152.70000000000002"/>
        <n v="215.10000000000002"/>
        <n v="275"/>
        <n v="195.3"/>
        <n v="421.95000000000005"/>
        <n v="168.60000000000002"/>
        <n v="214.10000000000002"/>
        <n v="394.5"/>
        <n v="229.60000000000002"/>
        <n v="103"/>
        <n v="63.900000000000006"/>
        <n v="132.6"/>
        <n v="185.8"/>
        <n v="121"/>
        <n v="252.9"/>
        <n v="144.5"/>
        <n v="33"/>
        <n v="267.10000000000002"/>
        <n v="76.600000000000009"/>
        <n v="49.400000000000006"/>
        <n v="139.70000000000002"/>
        <n v="215.5"/>
        <n v="221.4"/>
        <n v="230.10000000000002"/>
        <n v="137.55000000000001"/>
        <n v="183"/>
        <n v="249.8"/>
        <n v="66.3"/>
        <n v="151.4"/>
        <n v="449.25"/>
        <n v="72.7"/>
        <n v="78.7"/>
        <n v="182.3"/>
        <n v="74.7"/>
        <n v="290.5"/>
        <n v="386.40000000000003"/>
        <n v="36.200000000000003"/>
        <n v="92.300000000000011"/>
        <n v="209.20000000000002"/>
        <n v="26.3"/>
        <n v="94.350000000000009"/>
        <n v="98.600000000000009"/>
        <n v="174.4"/>
        <n v="198.9"/>
        <n v="32.1"/>
        <n v="74.25"/>
        <n v="129.5"/>
        <n v="21.400000000000002"/>
        <n v="214.5"/>
        <n v="285.2"/>
        <n v="114.2"/>
        <n v="156.60000000000002"/>
        <n v="69"/>
        <n v="166"/>
        <n v="236.3"/>
        <n v="91.800000000000011"/>
        <n v="172.8"/>
        <n v="66.2"/>
        <n v="80.900000000000006"/>
        <n v="178.5"/>
        <n v="191.60000000000002"/>
        <n v="272.90000000000003"/>
        <n v="192.5"/>
        <n v="201.3"/>
        <n v="105.5"/>
        <n v="108.4"/>
        <n v="296.60000000000002"/>
        <n v="287.7"/>
        <n v="54.400000000000006"/>
        <n v="26.6"/>
        <n v="194"/>
        <n v="25.900000000000002"/>
        <n v="110.10000000000001"/>
        <n v="227.60000000000002"/>
        <n v="123.60000000000001"/>
        <n v="94.100000000000009"/>
        <n v="424.35"/>
        <n v="258"/>
        <n v="68.900000000000006"/>
        <n v="194.70000000000002"/>
        <n v="90.800000000000011"/>
        <n v="195.8"/>
        <n v="190.10000000000002"/>
        <n v="179.70000000000002"/>
        <n v="128.70000000000002"/>
        <n v="170.60000000000002"/>
        <n v="243.45000000000002"/>
        <n v="177.4"/>
        <n v="157"/>
        <n v="136.95000000000002"/>
        <n v="200.9"/>
        <n v="194.5"/>
        <n v="284.40000000000003"/>
        <n v="187.4"/>
        <n v="164.20000000000002"/>
        <n v="83.100000000000009"/>
        <n v="176"/>
        <n v="385.05"/>
        <n v="247.9"/>
        <n v="203.10000000000002"/>
        <n v="226.10000000000002"/>
        <n v="73.600000000000009"/>
        <n v="285.10000000000002"/>
        <n v="202.10000000000002"/>
        <n v="27.400000000000002"/>
        <n v="196.70000000000002"/>
        <n v="185.9"/>
        <n v="113.80000000000001"/>
        <n v="425.1"/>
        <n v="79.5"/>
        <n v="141.45000000000002"/>
        <n v="291.8"/>
        <n v="345"/>
        <n v="298.8"/>
        <n v="21.8"/>
        <n v="207.4"/>
        <n v="105.60000000000001"/>
        <n v="67.100000000000009"/>
        <n v="146.5"/>
        <n v="264.60000000000002"/>
        <n v="217.70000000000002"/>
        <n v="86.600000000000009"/>
        <n v="34.9"/>
        <n v="186.5"/>
        <n v="107.4"/>
        <n v="190.70000000000002"/>
        <n v="177.8"/>
        <n v="115.9"/>
        <n v="137.20000000000002"/>
        <n v="234.9"/>
        <n v="268.90000000000003"/>
        <n v="243.10000000000002"/>
        <n v="168.3"/>
        <n v="112.30000000000001"/>
        <n v="111.60000000000001"/>
        <n v="156.30000000000001"/>
        <n v="99.100000000000009"/>
        <n v="101.60000000000001"/>
        <n v="279.10000000000002"/>
        <n v="57"/>
        <n v="248.70000000000002"/>
        <n v="138.45000000000002"/>
        <n v="362.70000000000005"/>
        <n v="72"/>
        <n v="234.20000000000002"/>
        <n v="110"/>
        <n v="130.30000000000001"/>
        <n v="299.2"/>
        <n v="238.5"/>
        <n v="160.70000000000002"/>
        <n v="232.70000000000002"/>
        <n v="60.2"/>
        <n v="262"/>
        <n v="122.80000000000001"/>
        <n v="138.9"/>
        <n v="86.100000000000009"/>
        <n v="70.400000000000006"/>
        <n v="180.20000000000002"/>
        <n v="266.3"/>
        <n v="213.60000000000002"/>
        <n v="211.60000000000002"/>
        <n v="55.5"/>
        <n v="286.10000000000002"/>
        <n v="80.7"/>
        <n v="283.2"/>
        <n v="157.9"/>
        <n v="103.30000000000001"/>
        <n v="125"/>
        <n v="126.5"/>
        <n v="229.70000000000002"/>
        <n v="135"/>
        <n v="55.2"/>
        <n v="380.1"/>
        <n v="111.75"/>
        <n v="56.2"/>
        <n v="229.9"/>
        <n v="203"/>
        <n v="88.7"/>
        <n v="98"/>
        <n v="146"/>
        <n v="140.30000000000001"/>
        <n v="272.3"/>
        <n v="149.6"/>
        <n v="95.2"/>
        <n v="275.5"/>
        <n v="153"/>
        <n v="149.80000000000001"/>
        <n v="122.10000000000001"/>
        <n v="207.60000000000002"/>
        <n v="243.60000000000002"/>
        <n v="198.75"/>
        <n v="167.9"/>
        <n v="175.70000000000002"/>
        <n v="219.8"/>
        <n v="174.3"/>
        <n v="115.30000000000001"/>
        <n v="100.10000000000001"/>
        <n v="133.30000000000001"/>
        <n v="188.4"/>
        <n v="183.4"/>
        <n v="234"/>
        <n v="103.10000000000001"/>
        <n v="126.2"/>
        <n v="113.5"/>
        <n v="54.7"/>
        <n v="158.20000000000002"/>
        <n v="173.85000000000002"/>
        <n v="221.5"/>
        <n v="176.10000000000002"/>
        <n v="44.800000000000004"/>
        <n v="218.10000000000002"/>
        <n v="197.60000000000002"/>
        <n v="250"/>
        <n v="170.20000000000002"/>
        <n v="351.3"/>
        <n v="210.10000000000002"/>
        <n v="293.10000000000002"/>
        <n v="153.5"/>
        <n v="140.4"/>
        <n v="276.3"/>
        <n v="212.5"/>
        <n v="165.9"/>
        <n v="60.900000000000006"/>
        <n v="208.70000000000002"/>
        <n v="142.1"/>
        <n v="58.800000000000004"/>
        <n v="324.45000000000005"/>
        <n v="95.9"/>
        <n v="274.7"/>
        <n v="164.5"/>
        <n v="287.60000000000002"/>
        <n v="99.4"/>
        <n v="111.80000000000001"/>
        <n v="48.800000000000004"/>
        <n v="128.20000000000002"/>
        <n v="25.700000000000003"/>
        <n v="154"/>
        <n v="49"/>
        <n v="136.20000000000002"/>
        <n v="250.10000000000002"/>
        <n v="70.8"/>
        <n v="64.5"/>
        <n v="156.20000000000002"/>
        <n v="128.30000000000001"/>
        <n v="71.100000000000009"/>
        <n v="111.4"/>
        <n v="125.9"/>
        <n v="109.5"/>
        <n v="136.6"/>
        <n v="246"/>
        <n v="67.8"/>
        <n v="159.80000000000001"/>
        <n v="240.9"/>
        <n v="193.4"/>
        <n v="299.3"/>
        <n v="194.60000000000002"/>
        <n v="59.800000000000004"/>
        <n v="290.7"/>
        <n v="233.8"/>
        <n v="38.6"/>
        <n v="63.5"/>
        <n v="57.45"/>
        <n v="38.1"/>
        <n v="42.2"/>
        <n v="213.4"/>
        <n v="80.800000000000011"/>
        <n v="152"/>
        <n v="137.5"/>
        <n v="43.650000000000006"/>
        <n v="109.4"/>
        <n v="380.25"/>
        <n v="166.60000000000002"/>
        <n v="32.200000000000003"/>
        <n v="232.10000000000002"/>
        <n v="185.70000000000002"/>
        <n v="161.10000000000002"/>
        <n v="279.7"/>
        <n v="33.4"/>
        <n v="256.5"/>
        <n v="241.70000000000002"/>
        <n v="367.5"/>
        <n v="122.7"/>
        <n v="132.4"/>
        <n v="177.5"/>
        <n v="24.5"/>
        <n v="379.35"/>
        <n v="130.70000000000002"/>
        <n v="56.7"/>
        <n v="211"/>
        <n v="126.9"/>
        <n v="195.60000000000002"/>
        <n v="265.90000000000003"/>
        <n v="135.15"/>
        <n v="88"/>
        <n v="186.70000000000002"/>
        <n v="223.4"/>
        <n v="87.7"/>
        <n v="207.10000000000002"/>
        <n v="97"/>
        <n v="169.4"/>
        <n v="81.900000000000006"/>
        <n v="158"/>
        <n v="52.1"/>
        <n v="97.300000000000011"/>
        <n v="103.80000000000001"/>
        <n v="36"/>
        <n v="262.8"/>
        <n v="268.2"/>
        <n v="163.05000000000001"/>
        <n v="30.6"/>
        <n v="232.8"/>
        <n v="344.55"/>
        <n v="148.20000000000002"/>
        <n v="231.3"/>
        <n v="207.20000000000002"/>
        <n v="195.4"/>
        <n v="59.1"/>
        <n v="216.70000000000002"/>
        <n v="24.1"/>
        <n v="68.100000000000009"/>
        <n v="51"/>
        <n v="79"/>
        <n v="159.60000000000002"/>
        <n v="229.4"/>
        <n v="266.5"/>
        <n v="85.300000000000011"/>
        <n v="34.1"/>
        <n v="64.100000000000009"/>
        <n v="280.7"/>
        <n v="43.2"/>
        <n v="187"/>
        <n v="57.900000000000006"/>
        <n v="224"/>
        <n v="352.05"/>
        <n v="203.9"/>
        <n v="257.40000000000003"/>
        <n v="70.7"/>
        <n v="119.80000000000001"/>
        <n v="253.20000000000002"/>
        <n v="38.400000000000006"/>
        <n v="47.2"/>
        <n v="100.5"/>
        <n v="319.95000000000005"/>
        <n v="193.70000000000002"/>
        <n v="79.2"/>
        <n v="281.10000000000002"/>
        <n v="244.10000000000002"/>
        <n v="156"/>
        <n v="270.60000000000002"/>
        <n v="215.70000000000002"/>
        <n v="87.300000000000011"/>
        <n v="112.2"/>
        <n v="210.45000000000002"/>
        <n v="402.6"/>
        <n v="242.55"/>
        <n v="239.4"/>
        <n v="198.4"/>
        <n v="280.5"/>
        <n v="65.5"/>
        <n v="34.4"/>
        <n v="180.8"/>
        <n v="173.4"/>
        <n v="55.400000000000006"/>
        <n v="293.5"/>
        <n v="316.5"/>
        <n v="262.90000000000003"/>
        <n v="143.30000000000001"/>
        <n v="94.7"/>
        <n v="38"/>
        <n v="88.600000000000009"/>
        <n v="241.60000000000002"/>
        <n v="215.60000000000002"/>
        <n v="67.7"/>
        <n v="177.3"/>
        <n v="242"/>
        <n v="273.40000000000003"/>
        <n v="171.5"/>
        <n v="118.60000000000001"/>
        <n v="349.5"/>
        <n v="90.5"/>
        <n v="159.4"/>
        <n v="135.9"/>
        <n v="215"/>
        <n v="119.7"/>
        <n v="123.30000000000001"/>
        <n v="139.5"/>
        <n v="210.9"/>
        <n v="387.45000000000005"/>
        <n v="62.300000000000004"/>
        <n v="238.70000000000002"/>
        <n v="27"/>
        <n v="342.15000000000003"/>
        <n v="254.8"/>
        <n v="252.15"/>
        <n v="266.10000000000002"/>
        <n v="153.1"/>
        <n v="149.1"/>
        <n v="276.10000000000002"/>
        <n v="256.7"/>
        <n v="179"/>
        <n v="44.2"/>
        <n v="98.25"/>
        <n v="129.80000000000001"/>
        <n v="60.400000000000006"/>
        <n v="225.5"/>
        <n v="124.9"/>
        <n v="143.85"/>
        <n v="264.10000000000002"/>
        <n v="270.8"/>
        <n v="263.2"/>
        <n v="158.30000000000001"/>
        <n v="57.1"/>
        <n v="269.60000000000002"/>
        <n v="156.5"/>
        <n v="35.700000000000003"/>
        <n v="101.30000000000001"/>
        <n v="399.75"/>
        <n v="119"/>
        <n v="66"/>
        <n v="41"/>
        <n v="260.5"/>
        <n v="177"/>
        <n v="257.90000000000003"/>
        <n v="299.60000000000002"/>
        <n v="28"/>
        <n v="29.3"/>
        <n v="27.8"/>
        <n v="242.8"/>
        <n v="176.70000000000002"/>
        <n v="139.30000000000001"/>
        <n v="201.5"/>
        <n v="80.100000000000009"/>
        <n v="102.30000000000001"/>
        <n v="101"/>
        <n v="230"/>
        <n v="222.75"/>
        <n v="119.9"/>
        <n v="20"/>
        <n v="38.800000000000004"/>
        <n v="172.70000000000002"/>
        <n v="26"/>
        <n v="291.40000000000003"/>
        <n v="173.10000000000002"/>
        <n v="70"/>
        <n v="222.20000000000002"/>
        <n v="117.7"/>
        <n v="192.20000000000002"/>
        <n v="157.5"/>
        <n v="60.6"/>
        <n v="26.900000000000002"/>
        <n v="253.60000000000002"/>
        <n v="290.3"/>
        <n v="254.10000000000002"/>
        <n v="128.1"/>
        <n v="247.5"/>
        <n v="117.4"/>
        <n v="276.7"/>
        <n v="108.5"/>
        <n v="54.6"/>
        <n v="115.80000000000001"/>
        <n v="161.4"/>
        <n v="253.5"/>
        <n v="255.9"/>
        <n v="26.700000000000003"/>
        <n v="117.5"/>
        <n v="200.70000000000002"/>
        <n v="91.4"/>
        <n v="50"/>
        <n v="282.60000000000002"/>
        <n v="243.8"/>
        <n v="86.550000000000011"/>
        <n v="49.2"/>
        <n v="295.40000000000003"/>
        <n v="136.80000000000001"/>
        <n v="72.3"/>
        <n v="180.60000000000002"/>
      </sharedItems>
    </cacheField>
    <cacheField name="Manufacturing Price" numFmtId="164">
      <sharedItems containsSemiMixedTypes="0" containsString="0" containsNumber="1" minValue="5579.4" maxValue="19794"/>
    </cacheField>
    <cacheField name="Sale Price" numFmtId="164">
      <sharedItems containsSemiMixedTypes="0" containsString="0" containsNumber="1" containsInteger="1" minValue="9299" maxValue="32990"/>
    </cacheField>
    <cacheField name="Gross Sales" numFmtId="164">
      <sharedItems containsSemiMixedTypes="0" containsString="0" containsNumber="1" minValue="198998.6" maxValue="13187752.5"/>
    </cacheField>
    <cacheField name="Discounts" numFmtId="164">
      <sharedItems containsSemiMixedTypes="0" containsString="0" containsNumber="1" minValue="0" maxValue="1978162.875"/>
    </cacheField>
    <cacheField name=" Sales" numFmtId="164">
      <sharedItems containsSemiMixedTypes="0" containsString="0" containsNumber="1" minValue="189048.67" maxValue="12109969.200000001"/>
    </cacheField>
    <cacheField name="COGS" numFmtId="164">
      <sharedItems containsSemiMixedTypes="0" containsString="0" containsNumber="1" minValue="136115.04240000001" maxValue="9445775.9760000017"/>
    </cacheField>
    <cacheField name="Profit" numFmtId="164">
      <sharedItems containsSemiMixedTypes="0" containsString="0" containsNumber="1" minValue="48423.612599999993" maxValue="3923356.3687499994"/>
    </cacheField>
    <cacheField name="Date" numFmtId="165">
      <sharedItems containsSemiMixedTypes="0" containsNonDate="0" containsDate="1" containsString="0" minDate="2020-09-01T00:00:00" maxDate="2021-12-02T00:00:00" count="16">
        <d v="2021-01-01T00:00:00"/>
        <d v="2021-06-01T00:00:00"/>
        <d v="2021-12-01T00:00:00"/>
        <d v="2021-03-01T00:00:00"/>
        <d v="2021-07-01T00:00:00"/>
        <d v="2021-08-01T00:00:00"/>
        <d v="2021-09-01T00:00:00"/>
        <d v="2020-10-01T00:00:00"/>
        <d v="2021-02-01T00:00:00"/>
        <d v="2020-09-01T00:00:00"/>
        <d v="2021-10-01T00:00:00"/>
        <d v="2020-11-01T00:00:00"/>
        <d v="2020-12-01T00:00:00"/>
        <d v="2021-04-01T00:00:00"/>
        <d v="2021-05-01T00:00:00"/>
        <d v="2021-11-01T00:00:00"/>
      </sharedItems>
      <fieldGroup par="18" base="12">
        <rangePr groupBy="months" startDate="2020-09-01T00:00:00" endDate="2021-12-02T00:00:00"/>
        <groupItems count="14">
          <s v="&lt;01-09-2020"/>
          <s v="Jan"/>
          <s v="Feb"/>
          <s v="Mar"/>
          <s v="Apr"/>
          <s v="May"/>
          <s v="Jun"/>
          <s v="Jul"/>
          <s v="Aug"/>
          <s v="Sep"/>
          <s v="Oct"/>
          <s v="Nov"/>
          <s v="Dec"/>
          <s v="&gt;02-12-2021"/>
        </groupItems>
      </fieldGroup>
    </cacheField>
    <cacheField name="Month Number" numFmtId="0">
      <sharedItems containsSemiMixedTypes="0" containsString="0" containsNumber="1" containsInteger="1" minValue="1" maxValue="12"/>
    </cacheField>
    <cacheField name="Month Name" numFmtId="0">
      <sharedItems count="12">
        <s v="Jan"/>
        <s v="Jun"/>
        <s v="Dec"/>
        <s v="Mar"/>
        <s v="Jul"/>
        <s v="Aug"/>
        <s v="Sep"/>
        <s v="Oct"/>
        <s v="Feb"/>
        <s v="Nov"/>
        <s v="Apr"/>
        <s v="May"/>
      </sharedItems>
    </cacheField>
    <cacheField name="Year" numFmtId="0">
      <sharedItems containsSemiMixedTypes="0" containsString="0" containsNumber="1" containsInteger="1" minValue="2020" maxValue="2021" count="2">
        <n v="2021"/>
        <n v="2020"/>
      </sharedItems>
    </cacheField>
    <cacheField name="Profit%" numFmtId="0" formula="Profit/COGS" databaseField="0"/>
    <cacheField name="Quarters" numFmtId="0" databaseField="0">
      <fieldGroup base="12">
        <rangePr groupBy="quarters" startDate="2020-09-01T00:00:00" endDate="2021-12-02T00:00:00"/>
        <groupItems count="6">
          <s v="&lt;01-09-2020"/>
          <s v="Qtr1"/>
          <s v="Qtr2"/>
          <s v="Qtr3"/>
          <s v="Qtr4"/>
          <s v="&gt;02-12-2021"/>
        </groupItems>
      </fieldGroup>
    </cacheField>
    <cacheField name="Years" numFmtId="0" databaseField="0">
      <fieldGroup base="12">
        <rangePr groupBy="years" startDate="2020-09-01T00:00:00" endDate="2021-12-02T00:00:00"/>
        <groupItems count="4">
          <s v="&lt;01-09-2020"/>
          <s v="2020"/>
          <s v="2021"/>
          <s v="&gt;02-12-2021"/>
        </groupItems>
      </fieldGroup>
    </cacheField>
  </cacheFields>
  <extLst>
    <ext xmlns:x14="http://schemas.microsoft.com/office/spreadsheetml/2009/9/main" uri="{725AE2AE-9491-48be-B2B4-4EB974FC3084}">
      <x14:pivotCacheDefinition pivotCacheId="11871728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x v="0"/>
    <n v="5579.4"/>
    <n v="9299"/>
    <n v="1505043.1500000001"/>
    <n v="0"/>
    <n v="1505043.1500000001"/>
    <n v="1173933.6570000001"/>
    <n v="331109.49300000002"/>
    <x v="0"/>
    <n v="1"/>
    <x v="0"/>
    <x v="0"/>
  </r>
  <r>
    <x v="0"/>
    <x v="1"/>
    <x v="0"/>
    <s v="None"/>
    <x v="1"/>
    <n v="5579.4"/>
    <n v="9299"/>
    <n v="1228397.8999999999"/>
    <n v="0"/>
    <n v="1228397.8999999999"/>
    <n v="958150.36199999996"/>
    <n v="270247.53799999994"/>
    <x v="0"/>
    <n v="1"/>
    <x v="0"/>
    <x v="0"/>
  </r>
  <r>
    <x v="1"/>
    <x v="2"/>
    <x v="0"/>
    <s v="None"/>
    <x v="2"/>
    <n v="5579.4"/>
    <n v="9299"/>
    <n v="2025322.2000000002"/>
    <n v="0"/>
    <n v="2025322.2000000002"/>
    <n v="1316459.4300000002"/>
    <n v="708862.77"/>
    <x v="1"/>
    <n v="6"/>
    <x v="1"/>
    <x v="0"/>
  </r>
  <r>
    <x v="1"/>
    <x v="3"/>
    <x v="0"/>
    <s v="None"/>
    <x v="3"/>
    <n v="5579.4"/>
    <n v="9299"/>
    <n v="825751.20000000007"/>
    <n v="0"/>
    <n v="825751.20000000007"/>
    <n v="536738.28"/>
    <n v="289012.92000000004"/>
    <x v="1"/>
    <n v="6"/>
    <x v="1"/>
    <x v="0"/>
  </r>
  <r>
    <x v="1"/>
    <x v="4"/>
    <x v="0"/>
    <s v="None"/>
    <x v="4"/>
    <n v="5579.4"/>
    <n v="9299"/>
    <n v="2296853"/>
    <n v="0"/>
    <n v="2296853"/>
    <n v="1492954.45"/>
    <n v="803898.55"/>
    <x v="1"/>
    <n v="6"/>
    <x v="1"/>
    <x v="0"/>
  </r>
  <r>
    <x v="0"/>
    <x v="5"/>
    <x v="0"/>
    <s v="None"/>
    <x v="5"/>
    <n v="5579.4"/>
    <n v="9299"/>
    <n v="1406938.7000000002"/>
    <n v="0"/>
    <n v="1406938.7000000002"/>
    <n v="1097412.1860000002"/>
    <n v="309526.51399999997"/>
    <x v="2"/>
    <n v="12"/>
    <x v="2"/>
    <x v="0"/>
  </r>
  <r>
    <x v="1"/>
    <x v="6"/>
    <x v="1"/>
    <s v="None"/>
    <x v="6"/>
    <n v="8999.4"/>
    <n v="14999"/>
    <n v="1381407.9000000001"/>
    <n v="0"/>
    <n v="1381407.9000000001"/>
    <n v="897915.13500000013"/>
    <n v="483492.76500000001"/>
    <x v="3"/>
    <n v="3"/>
    <x v="3"/>
    <x v="0"/>
  </r>
  <r>
    <x v="2"/>
    <x v="5"/>
    <x v="1"/>
    <s v="None"/>
    <x v="7"/>
    <n v="8999.4"/>
    <n v="14999"/>
    <n v="3776748.2"/>
    <n v="0"/>
    <n v="3776748.2"/>
    <n v="2266048.92"/>
    <n v="1510699.2800000003"/>
    <x v="1"/>
    <n v="6"/>
    <x v="1"/>
    <x v="0"/>
  </r>
  <r>
    <x v="0"/>
    <x v="7"/>
    <x v="1"/>
    <s v="None"/>
    <x v="8"/>
    <n v="8999.4"/>
    <n v="14999"/>
    <n v="2848310.1"/>
    <n v="0"/>
    <n v="2848310.1"/>
    <n v="2221681.878"/>
    <n v="626628.22200000007"/>
    <x v="1"/>
    <n v="6"/>
    <x v="1"/>
    <x v="0"/>
  </r>
  <r>
    <x v="2"/>
    <x v="4"/>
    <x v="1"/>
    <s v="None"/>
    <x v="9"/>
    <n v="8999.4"/>
    <n v="14999"/>
    <n v="2317345.5"/>
    <n v="0"/>
    <n v="2317345.5"/>
    <n v="1390407.3"/>
    <n v="926938.2"/>
    <x v="1"/>
    <n v="6"/>
    <x v="1"/>
    <x v="0"/>
  </r>
  <r>
    <x v="1"/>
    <x v="8"/>
    <x v="1"/>
    <s v="None"/>
    <x v="4"/>
    <n v="8999.4"/>
    <n v="14999"/>
    <n v="3704753"/>
    <n v="0"/>
    <n v="3704753"/>
    <n v="2408089.4500000002"/>
    <n v="1296663.5499999998"/>
    <x v="1"/>
    <n v="6"/>
    <x v="1"/>
    <x v="0"/>
  </r>
  <r>
    <x v="3"/>
    <x v="9"/>
    <x v="1"/>
    <s v="None"/>
    <x v="10"/>
    <n v="8999.4"/>
    <n v="14999"/>
    <n v="3997983.45"/>
    <n v="0"/>
    <n v="3997983.45"/>
    <n v="3118427.0910000005"/>
    <n v="879556.35899999971"/>
    <x v="4"/>
    <n v="7"/>
    <x v="4"/>
    <x v="0"/>
  </r>
  <r>
    <x v="4"/>
    <x v="10"/>
    <x v="1"/>
    <s v="None"/>
    <x v="11"/>
    <n v="8999.4"/>
    <n v="14999"/>
    <n v="1436904.2000000002"/>
    <n v="0"/>
    <n v="1436904.2000000002"/>
    <n v="1034571.0240000001"/>
    <n v="402333.17600000009"/>
    <x v="5"/>
    <n v="8"/>
    <x v="5"/>
    <x v="0"/>
  </r>
  <r>
    <x v="0"/>
    <x v="2"/>
    <x v="1"/>
    <s v="None"/>
    <x v="12"/>
    <n v="8999.4"/>
    <n v="14999"/>
    <n v="3218785.4000000004"/>
    <n v="0"/>
    <n v="3218785.4000000004"/>
    <n v="2510652.6120000002"/>
    <n v="708132.78800000018"/>
    <x v="6"/>
    <n v="9"/>
    <x v="6"/>
    <x v="0"/>
  </r>
  <r>
    <x v="3"/>
    <x v="11"/>
    <x v="1"/>
    <s v="None"/>
    <x v="13"/>
    <n v="8999.4"/>
    <n v="14999"/>
    <n v="517465.5"/>
    <n v="0"/>
    <n v="517465.5"/>
    <n v="403623.09"/>
    <n v="113842.40999999997"/>
    <x v="7"/>
    <n v="10"/>
    <x v="7"/>
    <x v="1"/>
  </r>
  <r>
    <x v="1"/>
    <x v="9"/>
    <x v="1"/>
    <s v="None"/>
    <x v="14"/>
    <n v="8999.4"/>
    <n v="14999"/>
    <n v="922438.5"/>
    <n v="0"/>
    <n v="922438.5"/>
    <n v="599585.02500000002"/>
    <n v="322853.47499999998"/>
    <x v="2"/>
    <n v="12"/>
    <x v="2"/>
    <x v="0"/>
  </r>
  <r>
    <x v="0"/>
    <x v="1"/>
    <x v="2"/>
    <s v="None"/>
    <x v="15"/>
    <n v="11999.4"/>
    <n v="19999"/>
    <n v="583970.80000000005"/>
    <n v="0"/>
    <n v="583970.80000000005"/>
    <n v="455497.22400000005"/>
    <n v="128473.576"/>
    <x v="8"/>
    <n v="2"/>
    <x v="8"/>
    <x v="0"/>
  </r>
  <r>
    <x v="1"/>
    <x v="12"/>
    <x v="2"/>
    <s v="None"/>
    <x v="16"/>
    <n v="11999.4"/>
    <n v="19999"/>
    <n v="1947902.6"/>
    <n v="0"/>
    <n v="1947902.6"/>
    <n v="1266136.6900000002"/>
    <n v="681765.90999999992"/>
    <x v="8"/>
    <n v="2"/>
    <x v="8"/>
    <x v="0"/>
  </r>
  <r>
    <x v="2"/>
    <x v="0"/>
    <x v="2"/>
    <s v="None"/>
    <x v="7"/>
    <n v="11999.4"/>
    <n v="19999"/>
    <n v="5035748.2"/>
    <n v="0"/>
    <n v="5035748.2"/>
    <n v="3021448.92"/>
    <n v="2014299.2800000003"/>
    <x v="1"/>
    <n v="6"/>
    <x v="1"/>
    <x v="0"/>
  </r>
  <r>
    <x v="0"/>
    <x v="1"/>
    <x v="2"/>
    <s v="None"/>
    <x v="17"/>
    <n v="11999.4"/>
    <n v="19999"/>
    <n v="2011899.4000000001"/>
    <n v="0"/>
    <n v="2011899.4000000001"/>
    <n v="1569281.5320000001"/>
    <n v="442617.86800000002"/>
    <x v="1"/>
    <n v="6"/>
    <x v="1"/>
    <x v="0"/>
  </r>
  <r>
    <x v="2"/>
    <x v="2"/>
    <x v="2"/>
    <s v="None"/>
    <x v="18"/>
    <n v="11999.4"/>
    <n v="19999"/>
    <n v="733963.3"/>
    <n v="0"/>
    <n v="733963.3"/>
    <n v="440377.98000000004"/>
    <n v="293585.32"/>
    <x v="4"/>
    <n v="7"/>
    <x v="4"/>
    <x v="0"/>
  </r>
  <r>
    <x v="0"/>
    <x v="3"/>
    <x v="2"/>
    <s v="None"/>
    <x v="19"/>
    <n v="11999.4"/>
    <n v="19999"/>
    <n v="1765911.7000000002"/>
    <n v="0"/>
    <n v="1765911.7000000002"/>
    <n v="1377411.1260000002"/>
    <n v="388500.57400000002"/>
    <x v="5"/>
    <n v="8"/>
    <x v="5"/>
    <x v="0"/>
  </r>
  <r>
    <x v="1"/>
    <x v="4"/>
    <x v="2"/>
    <s v="None"/>
    <x v="20"/>
    <n v="11999.4"/>
    <n v="19999"/>
    <n v="1097945.1000000001"/>
    <n v="0"/>
    <n v="1097945.1000000001"/>
    <n v="713664.31500000006"/>
    <n v="384280.78500000003"/>
    <x v="9"/>
    <n v="9"/>
    <x v="6"/>
    <x v="1"/>
  </r>
  <r>
    <x v="4"/>
    <x v="5"/>
    <x v="2"/>
    <s v="None"/>
    <x v="21"/>
    <n v="11999.4"/>
    <n v="19999"/>
    <n v="1575921.2000000002"/>
    <n v="0"/>
    <n v="1575921.2000000002"/>
    <n v="1134663.2640000002"/>
    <n v="441257.93599999999"/>
    <x v="9"/>
    <n v="9"/>
    <x v="6"/>
    <x v="1"/>
  </r>
  <r>
    <x v="1"/>
    <x v="6"/>
    <x v="2"/>
    <s v="None"/>
    <x v="22"/>
    <n v="11999.4"/>
    <n v="19999"/>
    <n v="4943752.8000000007"/>
    <n v="0"/>
    <n v="4943752.8000000007"/>
    <n v="3213439.3200000008"/>
    <n v="1730313.48"/>
    <x v="6"/>
    <n v="9"/>
    <x v="6"/>
    <x v="0"/>
  </r>
  <r>
    <x v="0"/>
    <x v="5"/>
    <x v="2"/>
    <s v="None"/>
    <x v="23"/>
    <n v="11999.4"/>
    <n v="19999"/>
    <n v="2285885.7000000002"/>
    <n v="0"/>
    <n v="2285885.7000000002"/>
    <n v="1782990.8460000001"/>
    <n v="502894.85400000005"/>
    <x v="10"/>
    <n v="10"/>
    <x v="7"/>
    <x v="0"/>
  </r>
  <r>
    <x v="0"/>
    <x v="7"/>
    <x v="2"/>
    <s v="None"/>
    <x v="24"/>
    <n v="11999.4"/>
    <n v="19999"/>
    <n v="3449827.5"/>
    <n v="0"/>
    <n v="3449827.5"/>
    <n v="2690865.45"/>
    <n v="758962.04999999981"/>
    <x v="11"/>
    <n v="11"/>
    <x v="9"/>
    <x v="1"/>
  </r>
  <r>
    <x v="2"/>
    <x v="4"/>
    <x v="2"/>
    <s v="None"/>
    <x v="25"/>
    <n v="11999.4"/>
    <n v="19999"/>
    <n v="1823908.8"/>
    <n v="0"/>
    <n v="1823908.8"/>
    <n v="1094345.28"/>
    <n v="729563.52"/>
    <x v="11"/>
    <n v="11"/>
    <x v="9"/>
    <x v="1"/>
  </r>
  <r>
    <x v="1"/>
    <x v="8"/>
    <x v="2"/>
    <s v="None"/>
    <x v="26"/>
    <n v="11999.4"/>
    <n v="19999"/>
    <n v="4303784.8000000007"/>
    <n v="0"/>
    <n v="4303784.8000000007"/>
    <n v="2797460.1200000006"/>
    <n v="1506324.6800000002"/>
    <x v="12"/>
    <n v="12"/>
    <x v="2"/>
    <x v="1"/>
  </r>
  <r>
    <x v="0"/>
    <x v="9"/>
    <x v="2"/>
    <s v="None"/>
    <x v="27"/>
    <n v="11999.4"/>
    <n v="19999"/>
    <n v="3633818.3000000003"/>
    <n v="0"/>
    <n v="3633818.3000000003"/>
    <n v="2834378.2740000002"/>
    <n v="799440.02600000007"/>
    <x v="2"/>
    <n v="12"/>
    <x v="2"/>
    <x v="0"/>
  </r>
  <r>
    <x v="0"/>
    <x v="10"/>
    <x v="2"/>
    <s v="None"/>
    <x v="5"/>
    <n v="11999.4"/>
    <n v="19999"/>
    <n v="3025848.7"/>
    <n v="0"/>
    <n v="3025848.7"/>
    <n v="2360161.986"/>
    <n v="665686.71400000015"/>
    <x v="2"/>
    <n v="12"/>
    <x v="2"/>
    <x v="0"/>
  </r>
  <r>
    <x v="0"/>
    <x v="2"/>
    <x v="3"/>
    <s v="None"/>
    <x v="28"/>
    <n v="19794"/>
    <n v="32990"/>
    <n v="4925407"/>
    <n v="0"/>
    <n v="4925407"/>
    <n v="3841817.46"/>
    <n v="1083589.54"/>
    <x v="0"/>
    <n v="1"/>
    <x v="0"/>
    <x v="0"/>
  </r>
  <r>
    <x v="3"/>
    <x v="11"/>
    <x v="3"/>
    <s v="None"/>
    <x v="29"/>
    <n v="19794"/>
    <n v="32990"/>
    <n v="5951396"/>
    <n v="0"/>
    <n v="5951396"/>
    <n v="4642088.88"/>
    <n v="1309307.1200000001"/>
    <x v="8"/>
    <n v="2"/>
    <x v="8"/>
    <x v="0"/>
  </r>
  <r>
    <x v="2"/>
    <x v="9"/>
    <x v="3"/>
    <s v="None"/>
    <x v="30"/>
    <n v="19794"/>
    <n v="32990"/>
    <n v="7129139.0000000009"/>
    <n v="0"/>
    <n v="7129139.0000000009"/>
    <n v="4277483.4000000004"/>
    <n v="2851655.6000000006"/>
    <x v="3"/>
    <n v="3"/>
    <x v="3"/>
    <x v="0"/>
  </r>
  <r>
    <x v="0"/>
    <x v="1"/>
    <x v="3"/>
    <s v="None"/>
    <x v="17"/>
    <n v="19794"/>
    <n v="32990"/>
    <n v="3318794.0000000005"/>
    <n v="0"/>
    <n v="3318794.0000000005"/>
    <n v="2588659.3200000003"/>
    <n v="730134.68000000017"/>
    <x v="1"/>
    <n v="6"/>
    <x v="1"/>
    <x v="0"/>
  </r>
  <r>
    <x v="2"/>
    <x v="12"/>
    <x v="3"/>
    <s v="None"/>
    <x v="9"/>
    <n v="19794"/>
    <n v="32990"/>
    <n v="5096955"/>
    <n v="0"/>
    <n v="5096955"/>
    <n v="3058173"/>
    <n v="2038782"/>
    <x v="1"/>
    <n v="6"/>
    <x v="1"/>
    <x v="0"/>
  </r>
  <r>
    <x v="3"/>
    <x v="0"/>
    <x v="3"/>
    <s v="None"/>
    <x v="31"/>
    <n v="19794"/>
    <n v="32990"/>
    <n v="9306479"/>
    <n v="0"/>
    <n v="9306479"/>
    <n v="7259053.6200000001"/>
    <n v="2047425.38"/>
    <x v="5"/>
    <n v="8"/>
    <x v="5"/>
    <x v="0"/>
  </r>
  <r>
    <x v="3"/>
    <x v="1"/>
    <x v="3"/>
    <s v="None"/>
    <x v="13"/>
    <n v="19794"/>
    <n v="32990"/>
    <n v="1138155"/>
    <n v="0"/>
    <n v="1138155"/>
    <n v="887760.9"/>
    <n v="250394.09999999998"/>
    <x v="7"/>
    <n v="10"/>
    <x v="7"/>
    <x v="1"/>
  </r>
  <r>
    <x v="4"/>
    <x v="2"/>
    <x v="4"/>
    <s v="None"/>
    <x v="32"/>
    <n v="13938"/>
    <n v="23230"/>
    <n v="4648323.0000000009"/>
    <n v="0"/>
    <n v="4648323.0000000009"/>
    <n v="3346792.5600000005"/>
    <n v="1301530.4400000004"/>
    <x v="8"/>
    <n v="2"/>
    <x v="8"/>
    <x v="0"/>
  </r>
  <r>
    <x v="2"/>
    <x v="3"/>
    <x v="4"/>
    <s v="None"/>
    <x v="33"/>
    <n v="13938"/>
    <n v="23230"/>
    <n v="6592674"/>
    <n v="0"/>
    <n v="6592674"/>
    <n v="3955604.4"/>
    <n v="2637069.6"/>
    <x v="13"/>
    <n v="4"/>
    <x v="10"/>
    <x v="0"/>
  </r>
  <r>
    <x v="1"/>
    <x v="4"/>
    <x v="4"/>
    <s v="None"/>
    <x v="2"/>
    <n v="13938"/>
    <n v="23230"/>
    <n v="5059494"/>
    <n v="0"/>
    <n v="5059494"/>
    <n v="3288671.1"/>
    <n v="1770822.9"/>
    <x v="1"/>
    <n v="6"/>
    <x v="1"/>
    <x v="0"/>
  </r>
  <r>
    <x v="1"/>
    <x v="5"/>
    <x v="4"/>
    <s v="None"/>
    <x v="3"/>
    <n v="13938"/>
    <n v="23230"/>
    <n v="2062824.0000000002"/>
    <n v="0"/>
    <n v="2062824.0000000002"/>
    <n v="1340835.6000000001"/>
    <n v="721988.40000000014"/>
    <x v="1"/>
    <n v="6"/>
    <x v="1"/>
    <x v="0"/>
  </r>
  <r>
    <x v="0"/>
    <x v="6"/>
    <x v="4"/>
    <s v="None"/>
    <x v="34"/>
    <n v="13938"/>
    <n v="23230"/>
    <n v="3547221.0000000005"/>
    <n v="0"/>
    <n v="3547221.0000000005"/>
    <n v="2766832.3800000004"/>
    <n v="780388.62000000011"/>
    <x v="9"/>
    <n v="9"/>
    <x v="6"/>
    <x v="1"/>
  </r>
  <r>
    <x v="4"/>
    <x v="5"/>
    <x v="4"/>
    <s v="None"/>
    <x v="35"/>
    <n v="13938"/>
    <n v="23230"/>
    <n v="4996773.0000000009"/>
    <n v="0"/>
    <n v="4996773.0000000009"/>
    <n v="3597676.5600000005"/>
    <n v="1399096.4400000004"/>
    <x v="6"/>
    <n v="9"/>
    <x v="6"/>
    <x v="0"/>
  </r>
  <r>
    <x v="0"/>
    <x v="7"/>
    <x v="4"/>
    <s v="None"/>
    <x v="27"/>
    <n v="13938"/>
    <n v="23230"/>
    <n v="4220891"/>
    <n v="0"/>
    <n v="4220891"/>
    <n v="3292294.98"/>
    <n v="928596.02"/>
    <x v="2"/>
    <n v="12"/>
    <x v="2"/>
    <x v="0"/>
  </r>
  <r>
    <x v="0"/>
    <x v="4"/>
    <x v="5"/>
    <s v="None"/>
    <x v="36"/>
    <n v="11999.4"/>
    <n v="19999"/>
    <n v="5499725"/>
    <n v="0"/>
    <n v="5499725"/>
    <n v="4289785.5"/>
    <n v="1209939.5"/>
    <x v="8"/>
    <n v="2"/>
    <x v="8"/>
    <x v="0"/>
  </r>
  <r>
    <x v="2"/>
    <x v="8"/>
    <x v="5"/>
    <s v="None"/>
    <x v="37"/>
    <n v="11999.4"/>
    <n v="19999"/>
    <n v="3905804.7"/>
    <n v="0"/>
    <n v="3905804.7"/>
    <n v="2343482.8199999998"/>
    <n v="1562321.8800000004"/>
    <x v="13"/>
    <n v="4"/>
    <x v="10"/>
    <x v="0"/>
  </r>
  <r>
    <x v="3"/>
    <x v="9"/>
    <x v="5"/>
    <s v="None"/>
    <x v="38"/>
    <n v="11999.4"/>
    <n v="19999"/>
    <n v="8438578.0500000007"/>
    <n v="0"/>
    <n v="8438578.0500000007"/>
    <n v="6582090.8790000007"/>
    <n v="1856487.1710000001"/>
    <x v="13"/>
    <n v="4"/>
    <x v="10"/>
    <x v="0"/>
  </r>
  <r>
    <x v="0"/>
    <x v="10"/>
    <x v="5"/>
    <s v="None"/>
    <x v="8"/>
    <n v="11999.4"/>
    <n v="19999"/>
    <n v="3797810.1"/>
    <n v="0"/>
    <n v="3797810.1"/>
    <n v="2962291.878"/>
    <n v="835518.22200000007"/>
    <x v="1"/>
    <n v="6"/>
    <x v="1"/>
    <x v="0"/>
  </r>
  <r>
    <x v="0"/>
    <x v="2"/>
    <x v="5"/>
    <s v="None"/>
    <x v="39"/>
    <n v="11999.4"/>
    <n v="19999"/>
    <n v="3371831.4000000004"/>
    <n v="0"/>
    <n v="3371831.4000000004"/>
    <n v="2630028.4920000006"/>
    <n v="741802.90799999982"/>
    <x v="4"/>
    <n v="7"/>
    <x v="4"/>
    <x v="0"/>
  </r>
  <r>
    <x v="2"/>
    <x v="11"/>
    <x v="5"/>
    <s v="None"/>
    <x v="40"/>
    <n v="11999.4"/>
    <n v="19999"/>
    <n v="4281785.9000000004"/>
    <n v="0"/>
    <n v="4281785.9000000004"/>
    <n v="2569071.54"/>
    <n v="1712714.3600000003"/>
    <x v="5"/>
    <n v="8"/>
    <x v="5"/>
    <x v="0"/>
  </r>
  <r>
    <x v="0"/>
    <x v="9"/>
    <x v="5"/>
    <s v="None"/>
    <x v="23"/>
    <n v="11999.4"/>
    <n v="19999"/>
    <n v="2285885.7000000002"/>
    <n v="0"/>
    <n v="2285885.7000000002"/>
    <n v="1782990.8460000001"/>
    <n v="502894.85400000005"/>
    <x v="10"/>
    <n v="10"/>
    <x v="7"/>
    <x v="0"/>
  </r>
  <r>
    <x v="1"/>
    <x v="1"/>
    <x v="5"/>
    <s v="None"/>
    <x v="14"/>
    <n v="11999.4"/>
    <n v="19999"/>
    <n v="1229938.5"/>
    <n v="0"/>
    <n v="1229938.5"/>
    <n v="799460.02500000002"/>
    <n v="430478.47499999998"/>
    <x v="2"/>
    <n v="12"/>
    <x v="2"/>
    <x v="0"/>
  </r>
  <r>
    <x v="0"/>
    <x v="12"/>
    <x v="2"/>
    <s v="Low"/>
    <x v="41"/>
    <n v="11999.4"/>
    <n v="19999"/>
    <n v="7889605.5"/>
    <n v="394480.27500000002"/>
    <n v="7495125.2249999996"/>
    <n v="5846197.6754999999"/>
    <n v="1648927.5494999997"/>
    <x v="0"/>
    <n v="1"/>
    <x v="0"/>
    <x v="0"/>
  </r>
  <r>
    <x v="1"/>
    <x v="0"/>
    <x v="2"/>
    <s v="Low"/>
    <x v="42"/>
    <n v="11999.4"/>
    <n v="19999"/>
    <n v="4591770.4000000004"/>
    <n v="229588.52000000002"/>
    <n v="4362181.8800000008"/>
    <n v="2835418.2220000005"/>
    <n v="1526763.6580000003"/>
    <x v="8"/>
    <n v="2"/>
    <x v="8"/>
    <x v="0"/>
  </r>
  <r>
    <x v="0"/>
    <x v="1"/>
    <x v="2"/>
    <s v="Low"/>
    <x v="43"/>
    <n v="11999.4"/>
    <n v="19999"/>
    <n v="2059897"/>
    <n v="102994.85"/>
    <n v="1956902.15"/>
    <n v="1526383.6769999999"/>
    <n v="430518.473"/>
    <x v="14"/>
    <n v="5"/>
    <x v="11"/>
    <x v="0"/>
  </r>
  <r>
    <x v="0"/>
    <x v="2"/>
    <x v="3"/>
    <s v="Low"/>
    <x v="44"/>
    <n v="19794"/>
    <n v="32990"/>
    <n v="2108061"/>
    <n v="105403.05"/>
    <n v="2002657.95"/>
    <n v="1562073.2010000001"/>
    <n v="440584.74899999984"/>
    <x v="15"/>
    <n v="11"/>
    <x v="9"/>
    <x v="0"/>
  </r>
  <r>
    <x v="0"/>
    <x v="3"/>
    <x v="4"/>
    <s v="Low"/>
    <x v="45"/>
    <n v="13938"/>
    <n v="23230"/>
    <n v="3080298"/>
    <n v="154014.9"/>
    <n v="2926283.1"/>
    <n v="2282500.818"/>
    <n v="643782.28200000012"/>
    <x v="3"/>
    <n v="3"/>
    <x v="3"/>
    <x v="0"/>
  </r>
  <r>
    <x v="2"/>
    <x v="4"/>
    <x v="0"/>
    <s v="Low"/>
    <x v="46"/>
    <n v="5579.4"/>
    <n v="9299"/>
    <n v="1727754.2000000002"/>
    <n v="86387.710000000021"/>
    <n v="1641366.4900000002"/>
    <n v="984819.89400000009"/>
    <n v="656546.59600000014"/>
    <x v="8"/>
    <n v="2"/>
    <x v="8"/>
    <x v="0"/>
  </r>
  <r>
    <x v="0"/>
    <x v="5"/>
    <x v="0"/>
    <s v="Low"/>
    <x v="47"/>
    <n v="5579.4"/>
    <n v="9299"/>
    <n v="1125179"/>
    <n v="56258.950000000004"/>
    <n v="1068920.05"/>
    <n v="833757.63900000008"/>
    <n v="235162.41099999996"/>
    <x v="3"/>
    <n v="3"/>
    <x v="3"/>
    <x v="0"/>
  </r>
  <r>
    <x v="0"/>
    <x v="6"/>
    <x v="0"/>
    <s v="Low"/>
    <x v="48"/>
    <n v="5579.4"/>
    <n v="9299"/>
    <n v="2351717.1"/>
    <n v="117585.85500000001"/>
    <n v="2234131.2450000001"/>
    <n v="1742622.3711000001"/>
    <n v="491508.87390000001"/>
    <x v="4"/>
    <n v="7"/>
    <x v="4"/>
    <x v="0"/>
  </r>
  <r>
    <x v="2"/>
    <x v="5"/>
    <x v="0"/>
    <s v="Low"/>
    <x v="49"/>
    <n v="5579.4"/>
    <n v="9299"/>
    <n v="1343705.5"/>
    <n v="67185.275000000009"/>
    <n v="1276520.2250000001"/>
    <n v="765912.13500000001"/>
    <n v="510608.09000000008"/>
    <x v="6"/>
    <n v="9"/>
    <x v="6"/>
    <x v="0"/>
  </r>
  <r>
    <x v="3"/>
    <x v="7"/>
    <x v="0"/>
    <s v="Low"/>
    <x v="50"/>
    <n v="5579.4"/>
    <n v="9299"/>
    <n v="306867"/>
    <n v="15343.35"/>
    <n v="291523.65000000002"/>
    <n v="227388.44700000001"/>
    <n v="64135.203000000009"/>
    <x v="9"/>
    <n v="9"/>
    <x v="6"/>
    <x v="1"/>
  </r>
  <r>
    <x v="2"/>
    <x v="4"/>
    <x v="0"/>
    <s v="Low"/>
    <x v="51"/>
    <n v="5579.4"/>
    <n v="9299"/>
    <n v="2483762.9000000004"/>
    <n v="124188.14500000002"/>
    <n v="2359574.7550000004"/>
    <n v="1415744.8530000001"/>
    <n v="943829.90200000023"/>
    <x v="6"/>
    <n v="9"/>
    <x v="6"/>
    <x v="0"/>
  </r>
  <r>
    <x v="2"/>
    <x v="8"/>
    <x v="0"/>
    <s v="Low"/>
    <x v="52"/>
    <n v="5579.4"/>
    <n v="9299"/>
    <n v="712303.4"/>
    <n v="35615.170000000006"/>
    <n v="676688.23"/>
    <n v="406012.93799999997"/>
    <n v="270675.29200000002"/>
    <x v="7"/>
    <n v="10"/>
    <x v="7"/>
    <x v="1"/>
  </r>
  <r>
    <x v="4"/>
    <x v="9"/>
    <x v="0"/>
    <s v="Low"/>
    <x v="53"/>
    <n v="5579.4"/>
    <n v="9299"/>
    <n v="459370.60000000003"/>
    <n v="22968.530000000002"/>
    <n v="436402.07"/>
    <n v="314209.49040000001"/>
    <n v="122192.5796"/>
    <x v="7"/>
    <n v="10"/>
    <x v="7"/>
    <x v="1"/>
  </r>
  <r>
    <x v="0"/>
    <x v="10"/>
    <x v="0"/>
    <s v="Low"/>
    <x v="54"/>
    <n v="5579.4"/>
    <n v="9299"/>
    <n v="1299070.3"/>
    <n v="64953.515000000007"/>
    <n v="1234116.7850000001"/>
    <n v="962611.09230000013"/>
    <n v="271505.69270000001"/>
    <x v="10"/>
    <n v="10"/>
    <x v="7"/>
    <x v="0"/>
  </r>
  <r>
    <x v="0"/>
    <x v="2"/>
    <x v="0"/>
    <s v="Low"/>
    <x v="55"/>
    <n v="5579.4"/>
    <n v="9299"/>
    <n v="2003934.5"/>
    <n v="100196.72500000001"/>
    <n v="1903737.7749999999"/>
    <n v="1484915.4645"/>
    <n v="418822.31049999991"/>
    <x v="2"/>
    <n v="12"/>
    <x v="2"/>
    <x v="0"/>
  </r>
  <r>
    <x v="1"/>
    <x v="11"/>
    <x v="1"/>
    <s v="Low"/>
    <x v="56"/>
    <n v="8999.4"/>
    <n v="14999"/>
    <n v="3320778.6"/>
    <n v="166038.93000000002"/>
    <n v="3154739.67"/>
    <n v="2050580.7855"/>
    <n v="1104158.8844999999"/>
    <x v="3"/>
    <n v="3"/>
    <x v="3"/>
    <x v="0"/>
  </r>
  <r>
    <x v="4"/>
    <x v="9"/>
    <x v="1"/>
    <s v="Low"/>
    <x v="57"/>
    <n v="8999.4"/>
    <n v="14999"/>
    <n v="3451269.9000000004"/>
    <n v="172563.49500000002"/>
    <n v="3278706.4050000003"/>
    <n v="2360668.6115999999"/>
    <n v="918037.79340000032"/>
    <x v="13"/>
    <n v="4"/>
    <x v="10"/>
    <x v="0"/>
  </r>
  <r>
    <x v="0"/>
    <x v="1"/>
    <x v="1"/>
    <s v="Low"/>
    <x v="58"/>
    <n v="8999.4"/>
    <n v="14999"/>
    <n v="2063112.4500000002"/>
    <n v="103155.62250000001"/>
    <n v="1959956.8275000001"/>
    <n v="1528766.3254500001"/>
    <n v="431190.50205000001"/>
    <x v="4"/>
    <n v="7"/>
    <x v="4"/>
    <x v="0"/>
  </r>
  <r>
    <x v="0"/>
    <x v="12"/>
    <x v="1"/>
    <s v="Low"/>
    <x v="59"/>
    <n v="8999.4"/>
    <n v="14999"/>
    <n v="2744817"/>
    <n v="137240.85"/>
    <n v="2607576.15"/>
    <n v="2033909.3969999999"/>
    <n v="573666.75300000003"/>
    <x v="5"/>
    <n v="8"/>
    <x v="5"/>
    <x v="0"/>
  </r>
  <r>
    <x v="4"/>
    <x v="0"/>
    <x v="1"/>
    <s v="Low"/>
    <x v="60"/>
    <n v="8999.4"/>
    <n v="14999"/>
    <n v="3746750.2"/>
    <n v="187337.51"/>
    <n v="3559412.6900000004"/>
    <n v="2562777.1368"/>
    <n v="996635.55320000043"/>
    <x v="9"/>
    <n v="9"/>
    <x v="6"/>
    <x v="1"/>
  </r>
  <r>
    <x v="3"/>
    <x v="1"/>
    <x v="1"/>
    <s v="Low"/>
    <x v="61"/>
    <n v="8999.4"/>
    <n v="14999"/>
    <n v="994433.7"/>
    <n v="49721.684999999998"/>
    <n v="944712.0149999999"/>
    <n v="736875.3716999999"/>
    <n v="207836.6433"/>
    <x v="7"/>
    <n v="10"/>
    <x v="7"/>
    <x v="1"/>
  </r>
  <r>
    <x v="1"/>
    <x v="2"/>
    <x v="2"/>
    <s v="Low"/>
    <x v="62"/>
    <n v="11999.4"/>
    <n v="19999"/>
    <n v="3027848.6"/>
    <n v="151392.43000000002"/>
    <n v="2876456.17"/>
    <n v="1869696.5105000001"/>
    <n v="1006759.6594999998"/>
    <x v="8"/>
    <n v="2"/>
    <x v="8"/>
    <x v="0"/>
  </r>
  <r>
    <x v="0"/>
    <x v="3"/>
    <x v="2"/>
    <s v="Low"/>
    <x v="63"/>
    <n v="11999.4"/>
    <n v="19999"/>
    <n v="8984550.75"/>
    <n v="449227.53750000003"/>
    <n v="8535323.2125000004"/>
    <n v="6657552.1057500001"/>
    <n v="1877771.1067500003"/>
    <x v="13"/>
    <n v="4"/>
    <x v="10"/>
    <x v="0"/>
  </r>
  <r>
    <x v="3"/>
    <x v="4"/>
    <x v="2"/>
    <s v="Low"/>
    <x v="64"/>
    <n v="11999.4"/>
    <n v="19999"/>
    <n v="1453927.3"/>
    <n v="72696.365000000005"/>
    <n v="1381230.9350000001"/>
    <n v="1077360.1293000001"/>
    <n v="303870.80569999991"/>
    <x v="1"/>
    <n v="6"/>
    <x v="1"/>
    <x v="0"/>
  </r>
  <r>
    <x v="3"/>
    <x v="5"/>
    <x v="2"/>
    <s v="Low"/>
    <x v="65"/>
    <n v="11999.4"/>
    <n v="19999"/>
    <n v="1573921.3"/>
    <n v="78696.065000000002"/>
    <n v="1495225.2350000001"/>
    <n v="1166275.6833000001"/>
    <n v="328949.55169999995"/>
    <x v="1"/>
    <n v="6"/>
    <x v="1"/>
    <x v="0"/>
  </r>
  <r>
    <x v="3"/>
    <x v="6"/>
    <x v="2"/>
    <s v="Low"/>
    <x v="66"/>
    <n v="11999.4"/>
    <n v="19999"/>
    <n v="3645817.7"/>
    <n v="182290.88500000001"/>
    <n v="3463526.8150000004"/>
    <n v="2701550.9157000002"/>
    <n v="761975.89930000016"/>
    <x v="4"/>
    <n v="7"/>
    <x v="4"/>
    <x v="0"/>
  </r>
  <r>
    <x v="1"/>
    <x v="5"/>
    <x v="2"/>
    <s v="Low"/>
    <x v="67"/>
    <n v="11999.4"/>
    <n v="19999"/>
    <n v="1493925.3"/>
    <n v="74696.264999999999"/>
    <n v="1419229.0350000001"/>
    <n v="922498.8727500001"/>
    <n v="496730.16225000005"/>
    <x v="6"/>
    <n v="9"/>
    <x v="6"/>
    <x v="0"/>
  </r>
  <r>
    <x v="2"/>
    <x v="7"/>
    <x v="2"/>
    <s v="Low"/>
    <x v="52"/>
    <n v="11999.4"/>
    <n v="19999"/>
    <n v="1531923.4000000001"/>
    <n v="76596.170000000013"/>
    <n v="1455327.2300000002"/>
    <n v="873196.33800000011"/>
    <n v="582130.89200000011"/>
    <x v="7"/>
    <n v="10"/>
    <x v="7"/>
    <x v="1"/>
  </r>
  <r>
    <x v="4"/>
    <x v="4"/>
    <x v="2"/>
    <s v="Low"/>
    <x v="68"/>
    <n v="11999.4"/>
    <n v="19999"/>
    <n v="5809709.5"/>
    <n v="290485.47500000003"/>
    <n v="5519224.0250000004"/>
    <n v="3973841.298"/>
    <n v="1545382.7270000004"/>
    <x v="15"/>
    <n v="11"/>
    <x v="9"/>
    <x v="0"/>
  </r>
  <r>
    <x v="0"/>
    <x v="8"/>
    <x v="2"/>
    <s v="Low"/>
    <x v="55"/>
    <n v="11999.4"/>
    <n v="19999"/>
    <n v="4309784.5"/>
    <n v="215489.22500000001"/>
    <n v="4094295.2749999999"/>
    <n v="3193550.3144999999"/>
    <n v="900744.96050000004"/>
    <x v="2"/>
    <n v="12"/>
    <x v="2"/>
    <x v="0"/>
  </r>
  <r>
    <x v="0"/>
    <x v="9"/>
    <x v="3"/>
    <s v="Low"/>
    <x v="69"/>
    <n v="19794"/>
    <n v="32990"/>
    <n v="12747336.000000002"/>
    <n v="637366.80000000016"/>
    <n v="12109969.200000001"/>
    <n v="9445775.9760000017"/>
    <n v="2664193.2239999995"/>
    <x v="13"/>
    <n v="4"/>
    <x v="10"/>
    <x v="0"/>
  </r>
  <r>
    <x v="0"/>
    <x v="10"/>
    <x v="3"/>
    <s v="Low"/>
    <x v="70"/>
    <n v="19794"/>
    <n v="32990"/>
    <n v="1194238"/>
    <n v="59711.9"/>
    <n v="1134526.1000000001"/>
    <n v="884930.35800000012"/>
    <n v="249595.74199999997"/>
    <x v="14"/>
    <n v="5"/>
    <x v="11"/>
    <x v="0"/>
  </r>
  <r>
    <x v="3"/>
    <x v="2"/>
    <x v="3"/>
    <s v="Low"/>
    <x v="71"/>
    <n v="19794"/>
    <n v="32990"/>
    <n v="3044977.0000000005"/>
    <n v="152248.85000000003"/>
    <n v="2892728.1500000004"/>
    <n v="2256327.9570000004"/>
    <n v="636400.19299999997"/>
    <x v="5"/>
    <n v="8"/>
    <x v="5"/>
    <x v="0"/>
  </r>
  <r>
    <x v="3"/>
    <x v="11"/>
    <x v="3"/>
    <s v="Low"/>
    <x v="61"/>
    <n v="19794"/>
    <n v="32990"/>
    <n v="2187237"/>
    <n v="109361.85"/>
    <n v="2077875.15"/>
    <n v="1620742.6170000001"/>
    <n v="457132.53299999982"/>
    <x v="7"/>
    <n v="10"/>
    <x v="7"/>
    <x v="1"/>
  </r>
  <r>
    <x v="0"/>
    <x v="9"/>
    <x v="3"/>
    <s v="Low"/>
    <x v="72"/>
    <n v="19794"/>
    <n v="32990"/>
    <n v="6901508.0000000009"/>
    <n v="345075.40000000008"/>
    <n v="6556432.6000000006"/>
    <n v="5114017.4280000003"/>
    <n v="1442415.1720000003"/>
    <x v="11"/>
    <n v="11"/>
    <x v="9"/>
    <x v="1"/>
  </r>
  <r>
    <x v="0"/>
    <x v="1"/>
    <x v="4"/>
    <s v="Low"/>
    <x v="73"/>
    <n v="13938"/>
    <n v="23230"/>
    <n v="610949"/>
    <n v="30547.45"/>
    <n v="580401.55000000005"/>
    <n v="452713.20900000003"/>
    <n v="127688.34100000001"/>
    <x v="3"/>
    <n v="3"/>
    <x v="3"/>
    <x v="0"/>
  </r>
  <r>
    <x v="0"/>
    <x v="12"/>
    <x v="4"/>
    <s v="Low"/>
    <x v="74"/>
    <n v="13938"/>
    <n v="23230"/>
    <n v="2191750.5"/>
    <n v="109587.52500000001"/>
    <n v="2082162.9750000001"/>
    <n v="1624087.1205000002"/>
    <n v="458075.8544999999"/>
    <x v="13"/>
    <n v="4"/>
    <x v="10"/>
    <x v="0"/>
  </r>
  <r>
    <x v="3"/>
    <x v="0"/>
    <x v="4"/>
    <s v="Low"/>
    <x v="64"/>
    <n v="13938"/>
    <n v="23230"/>
    <n v="1688821"/>
    <n v="84441.05"/>
    <n v="1604379.95"/>
    <n v="1251416.361"/>
    <n v="352963.58899999992"/>
    <x v="1"/>
    <n v="6"/>
    <x v="1"/>
    <x v="0"/>
  </r>
  <r>
    <x v="3"/>
    <x v="1"/>
    <x v="4"/>
    <s v="Low"/>
    <x v="65"/>
    <n v="13938"/>
    <n v="23230"/>
    <n v="1828201"/>
    <n v="91410.05"/>
    <n v="1736790.95"/>
    <n v="1354696.9410000001"/>
    <n v="382094.00899999985"/>
    <x v="1"/>
    <n v="6"/>
    <x v="1"/>
    <x v="0"/>
  </r>
  <r>
    <x v="4"/>
    <x v="2"/>
    <x v="4"/>
    <s v="Low"/>
    <x v="75"/>
    <n v="13938"/>
    <n v="23230"/>
    <n v="2290478"/>
    <n v="114523.90000000001"/>
    <n v="2175954.1"/>
    <n v="1566686.952"/>
    <n v="609267.14800000004"/>
    <x v="6"/>
    <n v="9"/>
    <x v="6"/>
    <x v="0"/>
  </r>
  <r>
    <x v="4"/>
    <x v="3"/>
    <x v="4"/>
    <s v="Low"/>
    <x v="53"/>
    <n v="13938"/>
    <n v="23230"/>
    <n v="1147562.0000000002"/>
    <n v="57378.100000000013"/>
    <n v="1090183.9000000001"/>
    <n v="784932.40800000005"/>
    <n v="305251.49200000009"/>
    <x v="7"/>
    <n v="10"/>
    <x v="7"/>
    <x v="1"/>
  </r>
  <r>
    <x v="0"/>
    <x v="4"/>
    <x v="4"/>
    <s v="Low"/>
    <x v="54"/>
    <n v="13938"/>
    <n v="23230"/>
    <n v="3245231.0000000005"/>
    <n v="162261.55000000005"/>
    <n v="3082969.45"/>
    <n v="2404716.1710000001"/>
    <n v="678253.2790000001"/>
    <x v="10"/>
    <n v="10"/>
    <x v="7"/>
    <x v="0"/>
  </r>
  <r>
    <x v="3"/>
    <x v="5"/>
    <x v="4"/>
    <s v="Low"/>
    <x v="76"/>
    <n v="13938"/>
    <n v="23230"/>
    <n v="4051312"/>
    <n v="202565.6"/>
    <n v="3848746.4"/>
    <n v="3002022.1919999998"/>
    <n v="846724.2080000001"/>
    <x v="15"/>
    <n v="11"/>
    <x v="9"/>
    <x v="0"/>
  </r>
  <r>
    <x v="2"/>
    <x v="6"/>
    <x v="5"/>
    <s v="Low"/>
    <x v="77"/>
    <n v="11999.4"/>
    <n v="19999"/>
    <n v="3977801.1"/>
    <n v="198890.05500000002"/>
    <n v="3778911.0449999999"/>
    <n v="2267346.6269999999"/>
    <n v="1511564.4180000001"/>
    <x v="9"/>
    <n v="9"/>
    <x v="6"/>
    <x v="1"/>
  </r>
  <r>
    <x v="1"/>
    <x v="5"/>
    <x v="5"/>
    <s v="Low"/>
    <x v="78"/>
    <n v="11999.4"/>
    <n v="19999"/>
    <n v="641967.9"/>
    <n v="32098.395000000004"/>
    <n v="609869.505"/>
    <n v="396415.17825"/>
    <n v="213454.32675000001"/>
    <x v="11"/>
    <n v="11"/>
    <x v="9"/>
    <x v="1"/>
  </r>
  <r>
    <x v="3"/>
    <x v="7"/>
    <x v="0"/>
    <s v="Low"/>
    <x v="79"/>
    <n v="5579.4"/>
    <n v="9299"/>
    <n v="690450.75"/>
    <n v="34522.537499999999"/>
    <n v="655928.21250000002"/>
    <n v="511624.00575000001"/>
    <n v="144304.20675000001"/>
    <x v="13"/>
    <n v="4"/>
    <x v="10"/>
    <x v="0"/>
  </r>
  <r>
    <x v="2"/>
    <x v="4"/>
    <x v="0"/>
    <s v="Low"/>
    <x v="80"/>
    <n v="5579.4"/>
    <n v="9299"/>
    <n v="1204220.5"/>
    <n v="60211.025000000001"/>
    <n v="1144009.4750000001"/>
    <n v="686405.68500000006"/>
    <n v="457603.79000000004"/>
    <x v="10"/>
    <n v="10"/>
    <x v="7"/>
    <x v="0"/>
  </r>
  <r>
    <x v="4"/>
    <x v="8"/>
    <x v="0"/>
    <s v="Low"/>
    <x v="81"/>
    <n v="5579.4"/>
    <n v="9299"/>
    <n v="198998.6"/>
    <n v="9949.93"/>
    <n v="189048.67"/>
    <n v="136115.04240000001"/>
    <n v="52933.627600000007"/>
    <x v="7"/>
    <n v="10"/>
    <x v="7"/>
    <x v="1"/>
  </r>
  <r>
    <x v="0"/>
    <x v="9"/>
    <x v="0"/>
    <s v="Low"/>
    <x v="82"/>
    <n v="5579.4"/>
    <n v="9299"/>
    <n v="1994635.5"/>
    <n v="99731.775000000009"/>
    <n v="1894903.7250000001"/>
    <n v="1478024.9055000001"/>
    <n v="416878.81949999998"/>
    <x v="11"/>
    <n v="11"/>
    <x v="9"/>
    <x v="1"/>
  </r>
  <r>
    <x v="0"/>
    <x v="10"/>
    <x v="0"/>
    <s v="Low"/>
    <x v="83"/>
    <n v="5579.4"/>
    <n v="9299"/>
    <n v="2652074.7999999998"/>
    <n v="132603.74"/>
    <n v="2519471.0599999996"/>
    <n v="1965187.4267999998"/>
    <n v="554283.63319999981"/>
    <x v="2"/>
    <n v="12"/>
    <x v="2"/>
    <x v="0"/>
  </r>
  <r>
    <x v="2"/>
    <x v="2"/>
    <x v="1"/>
    <s v="Low"/>
    <x v="84"/>
    <n v="8999.4"/>
    <n v="14999"/>
    <n v="1712885.8"/>
    <n v="85644.290000000008"/>
    <n v="1627241.51"/>
    <n v="976344.90599999996"/>
    <n v="650896.60400000005"/>
    <x v="1"/>
    <n v="6"/>
    <x v="1"/>
    <x v="0"/>
  </r>
  <r>
    <x v="0"/>
    <x v="11"/>
    <x v="1"/>
    <s v="Low"/>
    <x v="85"/>
    <n v="8999.4"/>
    <n v="14999"/>
    <n v="2348843.4000000004"/>
    <n v="117442.17000000003"/>
    <n v="2231401.2300000004"/>
    <n v="1740492.9594000005"/>
    <n v="490908.27059999993"/>
    <x v="10"/>
    <n v="10"/>
    <x v="7"/>
    <x v="0"/>
  </r>
  <r>
    <x v="2"/>
    <x v="9"/>
    <x v="1"/>
    <s v="Low"/>
    <x v="86"/>
    <n v="8999.4"/>
    <n v="14999"/>
    <n v="1034931"/>
    <n v="51746.55"/>
    <n v="983184.45"/>
    <n v="589910.66999999993"/>
    <n v="393273.78"/>
    <x v="15"/>
    <n v="11"/>
    <x v="9"/>
    <x v="0"/>
  </r>
  <r>
    <x v="3"/>
    <x v="1"/>
    <x v="1"/>
    <s v="Low"/>
    <x v="87"/>
    <n v="8999.4"/>
    <n v="14999"/>
    <n v="2489834"/>
    <n v="124491.70000000001"/>
    <n v="2365342.2999999998"/>
    <n v="1844966.9939999999"/>
    <n v="520375.30599999987"/>
    <x v="11"/>
    <n v="11"/>
    <x v="9"/>
    <x v="1"/>
  </r>
  <r>
    <x v="1"/>
    <x v="12"/>
    <x v="2"/>
    <s v="Low"/>
    <x v="88"/>
    <n v="11999.4"/>
    <n v="19999"/>
    <n v="4725763.7"/>
    <n v="236288.18500000003"/>
    <n v="4489475.5150000006"/>
    <n v="2918159.0847500004"/>
    <n v="1571316.4302500002"/>
    <x v="8"/>
    <n v="2"/>
    <x v="8"/>
    <x v="0"/>
  </r>
  <r>
    <x v="4"/>
    <x v="0"/>
    <x v="2"/>
    <s v="Low"/>
    <x v="89"/>
    <n v="11999.4"/>
    <n v="19999"/>
    <n v="1835908.2000000002"/>
    <n v="91795.410000000018"/>
    <n v="1744112.7900000003"/>
    <n v="1255761.2088000001"/>
    <n v="488351.58120000013"/>
    <x v="14"/>
    <n v="5"/>
    <x v="11"/>
    <x v="0"/>
  </r>
  <r>
    <x v="4"/>
    <x v="1"/>
    <x v="2"/>
    <s v="Low"/>
    <x v="90"/>
    <n v="11999.4"/>
    <n v="19999"/>
    <n v="3455827.2"/>
    <n v="172791.36000000002"/>
    <n v="3283035.8400000003"/>
    <n v="2363785.8048"/>
    <n v="919250.03520000027"/>
    <x v="14"/>
    <n v="5"/>
    <x v="11"/>
    <x v="0"/>
  </r>
  <r>
    <x v="2"/>
    <x v="2"/>
    <x v="2"/>
    <s v="Low"/>
    <x v="84"/>
    <n v="11999.4"/>
    <n v="19999"/>
    <n v="2283885.8000000003"/>
    <n v="114194.29000000002"/>
    <n v="2169691.5100000002"/>
    <n v="1301814.9060000002"/>
    <n v="867876.60400000005"/>
    <x v="1"/>
    <n v="6"/>
    <x v="1"/>
    <x v="0"/>
  </r>
  <r>
    <x v="3"/>
    <x v="3"/>
    <x v="2"/>
    <s v="Low"/>
    <x v="91"/>
    <n v="11999.4"/>
    <n v="19999"/>
    <n v="1323933.8"/>
    <n v="66196.69"/>
    <n v="1257737.1100000001"/>
    <n v="981034.9458000001"/>
    <n v="276702.1642"/>
    <x v="1"/>
    <n v="6"/>
    <x v="1"/>
    <x v="0"/>
  </r>
  <r>
    <x v="2"/>
    <x v="4"/>
    <x v="2"/>
    <s v="Low"/>
    <x v="80"/>
    <n v="11999.4"/>
    <n v="19999"/>
    <n v="2589870.5"/>
    <n v="129493.52500000001"/>
    <n v="2460376.9750000001"/>
    <n v="1476226.1850000001"/>
    <n v="984150.79"/>
    <x v="10"/>
    <n v="10"/>
    <x v="7"/>
    <x v="0"/>
  </r>
  <r>
    <x v="3"/>
    <x v="5"/>
    <x v="2"/>
    <s v="Low"/>
    <x v="92"/>
    <n v="11999.4"/>
    <n v="19999"/>
    <n v="1617919.1"/>
    <n v="80895.955000000016"/>
    <n v="1537023.145"/>
    <n v="1198878.0531000001"/>
    <n v="338145.09189999988"/>
    <x v="7"/>
    <n v="10"/>
    <x v="7"/>
    <x v="1"/>
  </r>
  <r>
    <x v="3"/>
    <x v="6"/>
    <x v="2"/>
    <s v="Low"/>
    <x v="82"/>
    <n v="11999.4"/>
    <n v="19999"/>
    <n v="4289785.5"/>
    <n v="214489.27500000002"/>
    <n v="4075296.2250000001"/>
    <n v="3178731.0555000002"/>
    <n v="896565.16949999984"/>
    <x v="7"/>
    <n v="10"/>
    <x v="7"/>
    <x v="1"/>
  </r>
  <r>
    <x v="2"/>
    <x v="5"/>
    <x v="2"/>
    <s v="Low"/>
    <x v="93"/>
    <n v="11999.4"/>
    <n v="19999"/>
    <n v="3569821.5"/>
    <n v="178491.07500000001"/>
    <n v="3391330.4249999998"/>
    <n v="2034798.2549999999"/>
    <n v="1356532.17"/>
    <x v="11"/>
    <n v="11"/>
    <x v="9"/>
    <x v="1"/>
  </r>
  <r>
    <x v="4"/>
    <x v="7"/>
    <x v="2"/>
    <s v="Low"/>
    <x v="94"/>
    <n v="11999.4"/>
    <n v="19999"/>
    <n v="3831808.4000000004"/>
    <n v="191590.42000000004"/>
    <n v="3640217.9800000004"/>
    <n v="2620956.9456000002"/>
    <n v="1019261.0344000002"/>
    <x v="2"/>
    <n v="12"/>
    <x v="2"/>
    <x v="0"/>
  </r>
  <r>
    <x v="0"/>
    <x v="4"/>
    <x v="2"/>
    <s v="Low"/>
    <x v="83"/>
    <n v="11999.4"/>
    <n v="19999"/>
    <n v="5703714.7999999998"/>
    <n v="285185.74"/>
    <n v="5418529.0599999996"/>
    <n v="4226452.6667999998"/>
    <n v="1192076.3931999998"/>
    <x v="2"/>
    <n v="12"/>
    <x v="2"/>
    <x v="0"/>
  </r>
  <r>
    <x v="3"/>
    <x v="8"/>
    <x v="2"/>
    <s v="Low"/>
    <x v="95"/>
    <n v="11999.4"/>
    <n v="19999"/>
    <n v="5457727.1000000006"/>
    <n v="272886.35500000004"/>
    <n v="5184840.7450000001"/>
    <n v="4044175.7811000003"/>
    <n v="1140664.9638999999"/>
    <x v="2"/>
    <n v="12"/>
    <x v="2"/>
    <x v="0"/>
  </r>
  <r>
    <x v="1"/>
    <x v="9"/>
    <x v="2"/>
    <s v="Low"/>
    <x v="96"/>
    <n v="11999.4"/>
    <n v="19999"/>
    <n v="3849807.5"/>
    <n v="192490.375"/>
    <n v="3657317.125"/>
    <n v="2377256.1312500001"/>
    <n v="1280060.9937499999"/>
    <x v="12"/>
    <n v="12"/>
    <x v="2"/>
    <x v="1"/>
  </r>
  <r>
    <x v="0"/>
    <x v="10"/>
    <x v="2"/>
    <s v="Low"/>
    <x v="97"/>
    <n v="11999.4"/>
    <n v="19999"/>
    <n v="4025798.7"/>
    <n v="201289.93500000003"/>
    <n v="3824508.7650000001"/>
    <n v="2983116.8367000003"/>
    <n v="841391.9282999998"/>
    <x v="12"/>
    <n v="12"/>
    <x v="2"/>
    <x v="1"/>
  </r>
  <r>
    <x v="2"/>
    <x v="2"/>
    <x v="2"/>
    <s v="Low"/>
    <x v="98"/>
    <n v="11999.4"/>
    <n v="19999"/>
    <n v="2109894.5"/>
    <n v="105494.72500000001"/>
    <n v="2004399.7749999999"/>
    <n v="1202639.865"/>
    <n v="801759.90999999992"/>
    <x v="2"/>
    <n v="12"/>
    <x v="2"/>
    <x v="0"/>
  </r>
  <r>
    <x v="2"/>
    <x v="11"/>
    <x v="2"/>
    <s v="Low"/>
    <x v="99"/>
    <n v="11999.4"/>
    <n v="19999"/>
    <n v="2167891.6"/>
    <n v="108394.58000000002"/>
    <n v="2059497.02"/>
    <n v="1235698.2120000001"/>
    <n v="823798.80799999996"/>
    <x v="2"/>
    <n v="12"/>
    <x v="2"/>
    <x v="0"/>
  </r>
  <r>
    <x v="0"/>
    <x v="9"/>
    <x v="3"/>
    <s v="Low"/>
    <x v="85"/>
    <n v="19794"/>
    <n v="32990"/>
    <n v="5166234.0000000009"/>
    <n v="258311.70000000007"/>
    <n v="4907922.3000000007"/>
    <n v="3828179.3940000008"/>
    <n v="1079742.906"/>
    <x v="10"/>
    <n v="10"/>
    <x v="7"/>
    <x v="0"/>
  </r>
  <r>
    <x v="0"/>
    <x v="1"/>
    <x v="3"/>
    <s v="Low"/>
    <x v="100"/>
    <n v="19794"/>
    <n v="32990"/>
    <n v="9784834"/>
    <n v="489241.7"/>
    <n v="9295592.3000000007"/>
    <n v="7250561.9940000009"/>
    <n v="2045030.3059999999"/>
    <x v="7"/>
    <n v="10"/>
    <x v="7"/>
    <x v="1"/>
  </r>
  <r>
    <x v="0"/>
    <x v="12"/>
    <x v="3"/>
    <s v="Low"/>
    <x v="101"/>
    <n v="19794"/>
    <n v="32990"/>
    <n v="9491223"/>
    <n v="474561.15"/>
    <n v="9016661.8499999996"/>
    <n v="7032996.2429999998"/>
    <n v="1983665.6069999998"/>
    <x v="10"/>
    <n v="10"/>
    <x v="7"/>
    <x v="0"/>
  </r>
  <r>
    <x v="3"/>
    <x v="0"/>
    <x v="3"/>
    <s v="Low"/>
    <x v="92"/>
    <n v="19794"/>
    <n v="32990"/>
    <n v="2668891"/>
    <n v="133444.55000000002"/>
    <n v="2535446.4500000002"/>
    <n v="1977648.2310000001"/>
    <n v="557798.21900000004"/>
    <x v="7"/>
    <n v="10"/>
    <x v="7"/>
    <x v="1"/>
  </r>
  <r>
    <x v="3"/>
    <x v="1"/>
    <x v="3"/>
    <s v="Low"/>
    <x v="82"/>
    <n v="19794"/>
    <n v="32990"/>
    <n v="7076355"/>
    <n v="353817.75"/>
    <n v="6722537.25"/>
    <n v="5243579.0550000006"/>
    <n v="1478958.1949999994"/>
    <x v="7"/>
    <n v="10"/>
    <x v="7"/>
    <x v="1"/>
  </r>
  <r>
    <x v="2"/>
    <x v="2"/>
    <x v="3"/>
    <s v="Low"/>
    <x v="98"/>
    <n v="19794"/>
    <n v="32990"/>
    <n v="3480445"/>
    <n v="174022.25"/>
    <n v="3306422.75"/>
    <n v="1983853.65"/>
    <n v="1322569.1000000001"/>
    <x v="2"/>
    <n v="12"/>
    <x v="2"/>
    <x v="0"/>
  </r>
  <r>
    <x v="0"/>
    <x v="3"/>
    <x v="3"/>
    <s v="Low"/>
    <x v="102"/>
    <n v="19794"/>
    <n v="32990"/>
    <n v="1794656.0000000002"/>
    <n v="89732.800000000017"/>
    <n v="1704923.2000000002"/>
    <n v="1329840.0960000001"/>
    <n v="375083.10400000005"/>
    <x v="12"/>
    <n v="12"/>
    <x v="2"/>
    <x v="1"/>
  </r>
  <r>
    <x v="2"/>
    <x v="4"/>
    <x v="3"/>
    <s v="Low"/>
    <x v="99"/>
    <n v="19794"/>
    <n v="32990"/>
    <n v="3576116"/>
    <n v="178805.80000000002"/>
    <n v="3397310.2"/>
    <n v="2038386.12"/>
    <n v="1358924.08"/>
    <x v="2"/>
    <n v="12"/>
    <x v="2"/>
    <x v="0"/>
  </r>
  <r>
    <x v="3"/>
    <x v="5"/>
    <x v="4"/>
    <s v="Low"/>
    <x v="91"/>
    <n v="13938"/>
    <n v="23230"/>
    <n v="1537826"/>
    <n v="76891.3"/>
    <n v="1460934.7"/>
    <n v="1139529.0660000001"/>
    <n v="321405.63399999985"/>
    <x v="1"/>
    <n v="6"/>
    <x v="1"/>
    <x v="0"/>
  </r>
  <r>
    <x v="4"/>
    <x v="6"/>
    <x v="4"/>
    <s v="Low"/>
    <x v="81"/>
    <n v="13938"/>
    <n v="23230"/>
    <n v="497122.00000000006"/>
    <n v="24856.100000000006"/>
    <n v="472265.9"/>
    <n v="340031.44800000003"/>
    <n v="132234.45199999999"/>
    <x v="7"/>
    <n v="10"/>
    <x v="7"/>
    <x v="1"/>
  </r>
  <r>
    <x v="0"/>
    <x v="5"/>
    <x v="4"/>
    <s v="Low"/>
    <x v="101"/>
    <n v="13938"/>
    <n v="23230"/>
    <n v="6683271"/>
    <n v="334163.55000000005"/>
    <n v="6349107.4500000002"/>
    <n v="4952303.8110000007"/>
    <n v="1396803.6389999995"/>
    <x v="10"/>
    <n v="10"/>
    <x v="7"/>
    <x v="0"/>
  </r>
  <r>
    <x v="3"/>
    <x v="7"/>
    <x v="4"/>
    <s v="Low"/>
    <x v="95"/>
    <n v="13938"/>
    <n v="23230"/>
    <n v="6339467.0000000009"/>
    <n v="316973.35000000009"/>
    <n v="6022493.6500000004"/>
    <n v="4697545.0470000003"/>
    <n v="1324948.6030000001"/>
    <x v="2"/>
    <n v="12"/>
    <x v="2"/>
    <x v="0"/>
  </r>
  <r>
    <x v="0"/>
    <x v="4"/>
    <x v="4"/>
    <s v="Low"/>
    <x v="103"/>
    <n v="13938"/>
    <n v="23230"/>
    <n v="617918"/>
    <n v="30895.9"/>
    <n v="587022.1"/>
    <n v="457877.23800000001"/>
    <n v="129144.86199999996"/>
    <x v="12"/>
    <n v="12"/>
    <x v="2"/>
    <x v="1"/>
  </r>
  <r>
    <x v="0"/>
    <x v="8"/>
    <x v="4"/>
    <s v="Low"/>
    <x v="104"/>
    <n v="13938"/>
    <n v="23230"/>
    <n v="4506620"/>
    <n v="225331"/>
    <n v="4281289"/>
    <n v="3339405.42"/>
    <n v="941883.58000000007"/>
    <x v="12"/>
    <n v="12"/>
    <x v="2"/>
    <x v="1"/>
  </r>
  <r>
    <x v="4"/>
    <x v="9"/>
    <x v="5"/>
    <s v="Low"/>
    <x v="105"/>
    <n v="11999.4"/>
    <n v="19999"/>
    <n v="517974.10000000003"/>
    <n v="25898.705000000002"/>
    <n v="492075.39500000002"/>
    <n v="354294.2844"/>
    <n v="137781.11060000001"/>
    <x v="3"/>
    <n v="3"/>
    <x v="3"/>
    <x v="0"/>
  </r>
  <r>
    <x v="4"/>
    <x v="10"/>
    <x v="5"/>
    <s v="Low"/>
    <x v="106"/>
    <n v="11999.4"/>
    <n v="19999"/>
    <n v="2201889.9000000004"/>
    <n v="110094.49500000002"/>
    <n v="2091795.4050000003"/>
    <n v="1506092.6916"/>
    <n v="585702.71340000024"/>
    <x v="3"/>
    <n v="3"/>
    <x v="3"/>
    <x v="0"/>
  </r>
  <r>
    <x v="3"/>
    <x v="2"/>
    <x v="5"/>
    <s v="Low"/>
    <x v="107"/>
    <n v="11999.4"/>
    <n v="19999"/>
    <n v="4551772.4000000004"/>
    <n v="227588.62000000002"/>
    <n v="4324183.78"/>
    <n v="3372863.3484000005"/>
    <n v="951320.43159999978"/>
    <x v="14"/>
    <n v="5"/>
    <x v="11"/>
    <x v="0"/>
  </r>
  <r>
    <x v="0"/>
    <x v="11"/>
    <x v="5"/>
    <s v="Low"/>
    <x v="100"/>
    <n v="11999.4"/>
    <n v="19999"/>
    <n v="5931703.4000000004"/>
    <n v="296585.17000000004"/>
    <n v="5635118.2300000004"/>
    <n v="4395392.2194000008"/>
    <n v="1239726.0105999997"/>
    <x v="7"/>
    <n v="10"/>
    <x v="7"/>
    <x v="1"/>
  </r>
  <r>
    <x v="0"/>
    <x v="9"/>
    <x v="5"/>
    <s v="Low"/>
    <x v="108"/>
    <n v="11999.4"/>
    <n v="19999"/>
    <n v="2471876.4000000004"/>
    <n v="123593.82000000002"/>
    <n v="2348282.5800000005"/>
    <n v="1831660.4124000005"/>
    <n v="516622.16760000004"/>
    <x v="15"/>
    <n v="11"/>
    <x v="9"/>
    <x v="0"/>
  </r>
  <r>
    <x v="0"/>
    <x v="1"/>
    <x v="5"/>
    <s v="Low"/>
    <x v="109"/>
    <n v="11999.4"/>
    <n v="19999"/>
    <n v="1881905.9000000001"/>
    <n v="94095.295000000013"/>
    <n v="1787810.6050000002"/>
    <n v="1394492.2719000003"/>
    <n v="393318.33309999993"/>
    <x v="15"/>
    <n v="11"/>
    <x v="9"/>
    <x v="0"/>
  </r>
  <r>
    <x v="4"/>
    <x v="12"/>
    <x v="5"/>
    <s v="Low"/>
    <x v="94"/>
    <n v="11999.4"/>
    <n v="19999"/>
    <n v="3831808.4000000004"/>
    <n v="191590.42000000004"/>
    <n v="3640217.9800000004"/>
    <n v="2620956.9456000002"/>
    <n v="1019261.0344000002"/>
    <x v="2"/>
    <n v="12"/>
    <x v="2"/>
    <x v="0"/>
  </r>
  <r>
    <x v="3"/>
    <x v="0"/>
    <x v="0"/>
    <s v="Low"/>
    <x v="110"/>
    <n v="5579.4"/>
    <n v="9299"/>
    <n v="3946030.6500000004"/>
    <n v="197301.53250000003"/>
    <n v="3748729.1175000002"/>
    <n v="2924008.7116500004"/>
    <n v="824720.40584999975"/>
    <x v="13"/>
    <n v="4"/>
    <x v="10"/>
    <x v="0"/>
  </r>
  <r>
    <x v="0"/>
    <x v="1"/>
    <x v="0"/>
    <s v="Low"/>
    <x v="111"/>
    <n v="5579.4"/>
    <n v="9299"/>
    <n v="2399142"/>
    <n v="119957.1"/>
    <n v="2279184.9"/>
    <n v="1777764.2220000001"/>
    <n v="501420.67799999984"/>
    <x v="13"/>
    <n v="4"/>
    <x v="10"/>
    <x v="0"/>
  </r>
  <r>
    <x v="4"/>
    <x v="2"/>
    <x v="0"/>
    <s v="Low"/>
    <x v="112"/>
    <n v="5579.4"/>
    <n v="9299"/>
    <n v="640701.10000000009"/>
    <n v="32035.055000000008"/>
    <n v="608666.04500000004"/>
    <n v="438239.55239999999"/>
    <n v="170426.49260000006"/>
    <x v="1"/>
    <n v="6"/>
    <x v="1"/>
    <x v="0"/>
  </r>
  <r>
    <x v="2"/>
    <x v="3"/>
    <x v="0"/>
    <s v="Low"/>
    <x v="113"/>
    <n v="5579.4"/>
    <n v="9299"/>
    <n v="1810515.3"/>
    <n v="90525.765000000014"/>
    <n v="1719989.5350000001"/>
    <n v="1031993.721"/>
    <n v="687995.81400000013"/>
    <x v="6"/>
    <n v="9"/>
    <x v="6"/>
    <x v="0"/>
  </r>
  <r>
    <x v="2"/>
    <x v="4"/>
    <x v="0"/>
    <s v="Low"/>
    <x v="114"/>
    <n v="5579.4"/>
    <n v="9299"/>
    <n v="844349.20000000007"/>
    <n v="42217.460000000006"/>
    <n v="802131.74000000011"/>
    <n v="481279.04400000005"/>
    <n v="320852.69600000005"/>
    <x v="12"/>
    <n v="12"/>
    <x v="2"/>
    <x v="1"/>
  </r>
  <r>
    <x v="0"/>
    <x v="5"/>
    <x v="1"/>
    <s v="Low"/>
    <x v="115"/>
    <n v="8999.4"/>
    <n v="14999"/>
    <n v="2936804.2"/>
    <n v="146840.21000000002"/>
    <n v="2789963.99"/>
    <n v="2176171.9122000001"/>
    <n v="613792.07780000009"/>
    <x v="8"/>
    <n v="2"/>
    <x v="8"/>
    <x v="0"/>
  </r>
  <r>
    <x v="2"/>
    <x v="6"/>
    <x v="1"/>
    <s v="Low"/>
    <x v="116"/>
    <n v="8999.4"/>
    <n v="14999"/>
    <n v="2851309.9000000004"/>
    <n v="142565.49500000002"/>
    <n v="2708744.4050000003"/>
    <n v="1625246.6430000002"/>
    <n v="1083497.7620000001"/>
    <x v="1"/>
    <n v="6"/>
    <x v="1"/>
    <x v="0"/>
  </r>
  <r>
    <x v="0"/>
    <x v="5"/>
    <x v="1"/>
    <s v="Low"/>
    <x v="102"/>
    <n v="8999.4"/>
    <n v="14999"/>
    <n v="815945.60000000009"/>
    <n v="40797.280000000006"/>
    <n v="775148.32000000007"/>
    <n v="604615.68960000004"/>
    <n v="170532.63040000002"/>
    <x v="6"/>
    <n v="9"/>
    <x v="6"/>
    <x v="0"/>
  </r>
  <r>
    <x v="0"/>
    <x v="7"/>
    <x v="1"/>
    <s v="Low"/>
    <x v="117"/>
    <n v="8999.4"/>
    <n v="14999"/>
    <n v="2695320.3000000003"/>
    <n v="134766.01500000001"/>
    <n v="2560554.2850000001"/>
    <n v="1997232.3423000001"/>
    <n v="563321.94270000001"/>
    <x v="9"/>
    <n v="9"/>
    <x v="6"/>
    <x v="1"/>
  </r>
  <r>
    <x v="3"/>
    <x v="4"/>
    <x v="1"/>
    <s v="Low"/>
    <x v="118"/>
    <n v="8999.4"/>
    <n v="14999"/>
    <n v="1930371.3000000003"/>
    <n v="96518.565000000017"/>
    <n v="1833852.7350000003"/>
    <n v="1430405.1333000003"/>
    <n v="403447.6017"/>
    <x v="2"/>
    <n v="12"/>
    <x v="2"/>
    <x v="0"/>
  </r>
  <r>
    <x v="3"/>
    <x v="8"/>
    <x v="1"/>
    <s v="Low"/>
    <x v="119"/>
    <n v="8999.4"/>
    <n v="14999"/>
    <n v="2558829.4000000004"/>
    <n v="127941.47000000003"/>
    <n v="2430887.9300000002"/>
    <n v="1896092.5854000002"/>
    <n v="534795.34459999995"/>
    <x v="2"/>
    <n v="12"/>
    <x v="2"/>
    <x v="0"/>
  </r>
  <r>
    <x v="4"/>
    <x v="9"/>
    <x v="2"/>
    <s v="Low"/>
    <x v="120"/>
    <n v="11999.4"/>
    <n v="19999"/>
    <n v="4868756.5500000007"/>
    <n v="243437.82750000004"/>
    <n v="4625318.7225000011"/>
    <n v="3330229.4802000006"/>
    <n v="1295089.2423000005"/>
    <x v="0"/>
    <n v="1"/>
    <x v="0"/>
    <x v="0"/>
  </r>
  <r>
    <x v="3"/>
    <x v="10"/>
    <x v="2"/>
    <s v="Low"/>
    <x v="121"/>
    <n v="11999.4"/>
    <n v="19999"/>
    <n v="3547822.6"/>
    <n v="177391.13"/>
    <n v="3370431.47"/>
    <n v="2628936.5466000005"/>
    <n v="741494.92339999974"/>
    <x v="3"/>
    <n v="3"/>
    <x v="3"/>
    <x v="0"/>
  </r>
  <r>
    <x v="2"/>
    <x v="2"/>
    <x v="2"/>
    <s v="Low"/>
    <x v="116"/>
    <n v="11999.4"/>
    <n v="19999"/>
    <n v="3801809.9000000004"/>
    <n v="190090.49500000002"/>
    <n v="3611719.4050000003"/>
    <n v="2167031.6430000002"/>
    <n v="1444687.7620000001"/>
    <x v="1"/>
    <n v="6"/>
    <x v="1"/>
    <x v="0"/>
  </r>
  <r>
    <x v="4"/>
    <x v="11"/>
    <x v="2"/>
    <s v="Low"/>
    <x v="112"/>
    <n v="11999.4"/>
    <n v="19999"/>
    <n v="1377931.1"/>
    <n v="68896.555000000008"/>
    <n v="1309034.5450000002"/>
    <n v="942504.87240000011"/>
    <n v="366529.67260000005"/>
    <x v="1"/>
    <n v="6"/>
    <x v="1"/>
    <x v="0"/>
  </r>
  <r>
    <x v="3"/>
    <x v="9"/>
    <x v="2"/>
    <s v="Low"/>
    <x v="122"/>
    <n v="11999.4"/>
    <n v="19999"/>
    <n v="3139843"/>
    <n v="156992.15"/>
    <n v="2982850.85"/>
    <n v="2326623.6630000002"/>
    <n v="656227.18699999992"/>
    <x v="1"/>
    <n v="6"/>
    <x v="1"/>
    <x v="0"/>
  </r>
  <r>
    <x v="2"/>
    <x v="1"/>
    <x v="2"/>
    <s v="Low"/>
    <x v="123"/>
    <n v="11999.4"/>
    <n v="19999"/>
    <n v="2738863.0500000003"/>
    <n v="136943.15250000003"/>
    <n v="2601919.8975000004"/>
    <n v="1561151.9385000002"/>
    <n v="1040767.9590000003"/>
    <x v="4"/>
    <n v="7"/>
    <x v="4"/>
    <x v="0"/>
  </r>
  <r>
    <x v="3"/>
    <x v="12"/>
    <x v="2"/>
    <s v="Low"/>
    <x v="124"/>
    <n v="11999.4"/>
    <n v="19999"/>
    <n v="4017799.1"/>
    <n v="200889.95500000002"/>
    <n v="3816909.145"/>
    <n v="2977189.1331000002"/>
    <n v="839720.01189999981"/>
    <x v="10"/>
    <n v="10"/>
    <x v="7"/>
    <x v="0"/>
  </r>
  <r>
    <x v="1"/>
    <x v="0"/>
    <x v="2"/>
    <s v="Low"/>
    <x v="125"/>
    <n v="11999.4"/>
    <n v="19999"/>
    <n v="3889805.5"/>
    <n v="194490.27500000002"/>
    <n v="3695315.2250000001"/>
    <n v="2401954.8962500002"/>
    <n v="1293360.3287499999"/>
    <x v="7"/>
    <n v="10"/>
    <x v="7"/>
    <x v="1"/>
  </r>
  <r>
    <x v="3"/>
    <x v="1"/>
    <x v="2"/>
    <s v="Low"/>
    <x v="118"/>
    <n v="11999.4"/>
    <n v="19999"/>
    <n v="2573871.3000000003"/>
    <n v="128693.56500000002"/>
    <n v="2445177.7350000003"/>
    <n v="1907238.6333000003"/>
    <n v="537939.1017"/>
    <x v="2"/>
    <n v="12"/>
    <x v="2"/>
    <x v="0"/>
  </r>
  <r>
    <x v="3"/>
    <x v="2"/>
    <x v="2"/>
    <s v="Low"/>
    <x v="119"/>
    <n v="11999.4"/>
    <n v="19999"/>
    <n v="3411829.4000000004"/>
    <n v="170591.47000000003"/>
    <n v="3241237.93"/>
    <n v="2528165.5854000002"/>
    <n v="713072.34459999995"/>
    <x v="2"/>
    <n v="12"/>
    <x v="2"/>
    <x v="0"/>
  </r>
  <r>
    <x v="3"/>
    <x v="3"/>
    <x v="3"/>
    <s v="Low"/>
    <x v="124"/>
    <n v="19794"/>
    <n v="32990"/>
    <n v="6627691"/>
    <n v="331384.55000000005"/>
    <n v="6296306.4500000002"/>
    <n v="4911119.0310000004"/>
    <n v="1385187.4189999998"/>
    <x v="10"/>
    <n v="10"/>
    <x v="7"/>
    <x v="0"/>
  </r>
  <r>
    <x v="4"/>
    <x v="4"/>
    <x v="4"/>
    <s v="Low"/>
    <x v="126"/>
    <n v="13938"/>
    <n v="23230"/>
    <n v="6606612.0000000009"/>
    <n v="330330.60000000009"/>
    <n v="6276281.4000000004"/>
    <n v="4518922.608"/>
    <n v="1757358.7920000004"/>
    <x v="8"/>
    <n v="2"/>
    <x v="8"/>
    <x v="0"/>
  </r>
  <r>
    <x v="2"/>
    <x v="5"/>
    <x v="4"/>
    <s v="Low"/>
    <x v="94"/>
    <n v="13938"/>
    <n v="23230"/>
    <n v="4450868.0000000009"/>
    <n v="222543.40000000005"/>
    <n v="4228324.6000000006"/>
    <n v="2536994.7600000002"/>
    <n v="1691329.8400000003"/>
    <x v="13"/>
    <n v="4"/>
    <x v="10"/>
    <x v="0"/>
  </r>
  <r>
    <x v="3"/>
    <x v="6"/>
    <x v="4"/>
    <s v="Low"/>
    <x v="122"/>
    <n v="13938"/>
    <n v="23230"/>
    <n v="3647110"/>
    <n v="182355.5"/>
    <n v="3464754.5"/>
    <n v="2702508.5100000002"/>
    <n v="762245.98999999976"/>
    <x v="1"/>
    <n v="6"/>
    <x v="1"/>
    <x v="0"/>
  </r>
  <r>
    <x v="4"/>
    <x v="5"/>
    <x v="4"/>
    <s v="Low"/>
    <x v="127"/>
    <n v="13938"/>
    <n v="23230"/>
    <n v="4353302"/>
    <n v="217665.1"/>
    <n v="4135636.9"/>
    <n v="2977658.568"/>
    <n v="1157978.3319999999"/>
    <x v="5"/>
    <n v="8"/>
    <x v="5"/>
    <x v="0"/>
  </r>
  <r>
    <x v="0"/>
    <x v="7"/>
    <x v="4"/>
    <s v="Low"/>
    <x v="128"/>
    <n v="13938"/>
    <n v="23230"/>
    <n v="3814366.0000000005"/>
    <n v="190718.30000000005"/>
    <n v="3623647.7"/>
    <n v="2826445.2060000002"/>
    <n v="797202.49399999995"/>
    <x v="5"/>
    <n v="8"/>
    <x v="5"/>
    <x v="0"/>
  </r>
  <r>
    <x v="1"/>
    <x v="4"/>
    <x v="4"/>
    <s v="Low"/>
    <x v="125"/>
    <n v="13938"/>
    <n v="23230"/>
    <n v="4518235"/>
    <n v="225911.75"/>
    <n v="4292323.25"/>
    <n v="2790010.1125000003"/>
    <n v="1502313.1374999997"/>
    <x v="7"/>
    <n v="10"/>
    <x v="7"/>
    <x v="1"/>
  </r>
  <r>
    <x v="0"/>
    <x v="8"/>
    <x v="0"/>
    <s v="Low"/>
    <x v="129"/>
    <n v="5579.4"/>
    <n v="9299"/>
    <n v="772746.9"/>
    <n v="38637.345000000001"/>
    <n v="734109.55500000005"/>
    <n v="572605.45290000003"/>
    <n v="161504.10210000002"/>
    <x v="14"/>
    <n v="5"/>
    <x v="11"/>
    <x v="0"/>
  </r>
  <r>
    <x v="0"/>
    <x v="9"/>
    <x v="2"/>
    <s v="Low"/>
    <x v="130"/>
    <n v="11999.4"/>
    <n v="19999"/>
    <n v="3519824"/>
    <n v="175991.2"/>
    <n v="3343832.8"/>
    <n v="2608189.5839999998"/>
    <n v="735643.21600000001"/>
    <x v="9"/>
    <n v="9"/>
    <x v="6"/>
    <x v="1"/>
  </r>
  <r>
    <x v="0"/>
    <x v="10"/>
    <x v="3"/>
    <s v="Low"/>
    <x v="131"/>
    <n v="19794"/>
    <n v="32990"/>
    <n v="12702799.5"/>
    <n v="635139.97500000009"/>
    <n v="12067659.525"/>
    <n v="9412774.4295000006"/>
    <n v="2654885.0954999998"/>
    <x v="13"/>
    <n v="4"/>
    <x v="10"/>
    <x v="0"/>
  </r>
  <r>
    <x v="2"/>
    <x v="2"/>
    <x v="4"/>
    <s v="Low"/>
    <x v="132"/>
    <n v="13938"/>
    <n v="23230"/>
    <n v="5758717"/>
    <n v="287935.85000000003"/>
    <n v="5470781.1500000004"/>
    <n v="3282468.69"/>
    <n v="2188312.4600000004"/>
    <x v="0"/>
    <n v="1"/>
    <x v="0"/>
    <x v="0"/>
  </r>
  <r>
    <x v="1"/>
    <x v="11"/>
    <x v="1"/>
    <s v="Low"/>
    <x v="133"/>
    <n v="8999.4"/>
    <n v="14999"/>
    <n v="3046296.9000000004"/>
    <n v="152314.84500000003"/>
    <n v="2893982.0550000002"/>
    <n v="1881088.3357500001"/>
    <n v="1012893.7192500001"/>
    <x v="10"/>
    <n v="10"/>
    <x v="7"/>
    <x v="0"/>
  </r>
  <r>
    <x v="1"/>
    <x v="9"/>
    <x v="2"/>
    <s v="Low"/>
    <x v="133"/>
    <n v="11999.4"/>
    <n v="19999"/>
    <n v="4061796.9000000004"/>
    <n v="203089.84500000003"/>
    <n v="3858707.0550000002"/>
    <n v="2508159.5857500001"/>
    <n v="1350547.4692500001"/>
    <x v="10"/>
    <n v="10"/>
    <x v="7"/>
    <x v="0"/>
  </r>
  <r>
    <x v="1"/>
    <x v="1"/>
    <x v="2"/>
    <s v="Low"/>
    <x v="134"/>
    <n v="11999.4"/>
    <n v="19999"/>
    <n v="4521773.9000000004"/>
    <n v="226088.69500000004"/>
    <n v="4295685.2050000001"/>
    <n v="2792195.38325"/>
    <n v="1503489.8217500001"/>
    <x v="12"/>
    <n v="12"/>
    <x v="2"/>
    <x v="1"/>
  </r>
  <r>
    <x v="0"/>
    <x v="12"/>
    <x v="3"/>
    <s v="Low"/>
    <x v="135"/>
    <n v="19794"/>
    <n v="32990"/>
    <n v="2428064.0000000005"/>
    <n v="121403.20000000003"/>
    <n v="2306660.8000000003"/>
    <n v="1799195.4240000003"/>
    <n v="507465.37599999993"/>
    <x v="9"/>
    <n v="9"/>
    <x v="6"/>
    <x v="1"/>
  </r>
  <r>
    <x v="0"/>
    <x v="0"/>
    <x v="0"/>
    <s v="Low"/>
    <x v="136"/>
    <n v="5579.4"/>
    <n v="9299"/>
    <n v="2651144.9000000004"/>
    <n v="132557.24500000002"/>
    <n v="2518587.6550000003"/>
    <n v="1964498.3709000002"/>
    <n v="554089.28410000005"/>
    <x v="7"/>
    <n v="10"/>
    <x v="7"/>
    <x v="1"/>
  </r>
  <r>
    <x v="4"/>
    <x v="1"/>
    <x v="0"/>
    <s v="Low"/>
    <x v="137"/>
    <n v="5579.4"/>
    <n v="9299"/>
    <n v="1879327.9000000001"/>
    <n v="93966.395000000019"/>
    <n v="1785361.5050000001"/>
    <n v="1285460.2836"/>
    <n v="499901.22140000015"/>
    <x v="10"/>
    <n v="10"/>
    <x v="7"/>
    <x v="0"/>
  </r>
  <r>
    <x v="0"/>
    <x v="2"/>
    <x v="0"/>
    <s v="Low"/>
    <x v="138"/>
    <n v="5579.4"/>
    <n v="9299"/>
    <n v="254792.6"/>
    <n v="12739.630000000001"/>
    <n v="242052.97"/>
    <n v="188801.31660000002"/>
    <n v="53251.653399999981"/>
    <x v="2"/>
    <n v="12"/>
    <x v="2"/>
    <x v="0"/>
  </r>
  <r>
    <x v="1"/>
    <x v="3"/>
    <x v="1"/>
    <s v="Low"/>
    <x v="139"/>
    <n v="8999.4"/>
    <n v="14999"/>
    <n v="2950303.3000000003"/>
    <n v="147515.16500000001"/>
    <n v="2802788.1350000002"/>
    <n v="1821812.2877500001"/>
    <n v="980975.84725000011"/>
    <x v="3"/>
    <n v="3"/>
    <x v="3"/>
    <x v="0"/>
  </r>
  <r>
    <x v="4"/>
    <x v="4"/>
    <x v="1"/>
    <s v="Low"/>
    <x v="140"/>
    <n v="8999.4"/>
    <n v="14999"/>
    <n v="2788314.1"/>
    <n v="139415.70500000002"/>
    <n v="2648898.395"/>
    <n v="1907206.8443999998"/>
    <n v="741691.55060000019"/>
    <x v="5"/>
    <n v="8"/>
    <x v="5"/>
    <x v="0"/>
  </r>
  <r>
    <x v="0"/>
    <x v="5"/>
    <x v="1"/>
    <s v="Low"/>
    <x v="136"/>
    <n v="8999.4"/>
    <n v="14999"/>
    <n v="4276214.9000000004"/>
    <n v="213810.74500000002"/>
    <n v="4062404.1550000003"/>
    <n v="3168675.2409000001"/>
    <n v="893728.91410000017"/>
    <x v="7"/>
    <n v="10"/>
    <x v="7"/>
    <x v="1"/>
  </r>
  <r>
    <x v="4"/>
    <x v="6"/>
    <x v="1"/>
    <s v="Low"/>
    <x v="137"/>
    <n v="8999.4"/>
    <n v="14999"/>
    <n v="3031297.9000000004"/>
    <n v="151564.89500000002"/>
    <n v="2879733.0050000004"/>
    <n v="2073407.7636000002"/>
    <n v="806325.24140000017"/>
    <x v="10"/>
    <n v="10"/>
    <x v="7"/>
    <x v="0"/>
  </r>
  <r>
    <x v="3"/>
    <x v="5"/>
    <x v="1"/>
    <s v="Low"/>
    <x v="141"/>
    <n v="8999.4"/>
    <n v="14999"/>
    <n v="1706886.2000000002"/>
    <n v="85344.310000000012"/>
    <n v="1621541.8900000001"/>
    <n v="1264802.6742000002"/>
    <n v="356739.21579999989"/>
    <x v="2"/>
    <n v="12"/>
    <x v="2"/>
    <x v="0"/>
  </r>
  <r>
    <x v="0"/>
    <x v="7"/>
    <x v="2"/>
    <s v="Low"/>
    <x v="142"/>
    <n v="11999.4"/>
    <n v="19999"/>
    <n v="8501574.9000000004"/>
    <n v="425078.74500000005"/>
    <n v="8076496.1550000003"/>
    <n v="6299667.0009000003"/>
    <n v="1776829.1540999999"/>
    <x v="0"/>
    <n v="1"/>
    <x v="0"/>
    <x v="0"/>
  </r>
  <r>
    <x v="3"/>
    <x v="4"/>
    <x v="2"/>
    <s v="Low"/>
    <x v="143"/>
    <n v="11999.4"/>
    <n v="19999"/>
    <n v="1589920.5"/>
    <n v="79496.025000000009"/>
    <n v="1510424.4750000001"/>
    <n v="1178131.0905000002"/>
    <n v="332293.38449999993"/>
    <x v="3"/>
    <n v="3"/>
    <x v="3"/>
    <x v="0"/>
  </r>
  <r>
    <x v="4"/>
    <x v="8"/>
    <x v="2"/>
    <s v="Low"/>
    <x v="144"/>
    <n v="11999.4"/>
    <n v="19999"/>
    <n v="2828858.5500000003"/>
    <n v="141442.92750000002"/>
    <n v="2687415.6225000001"/>
    <n v="1934939.2482"/>
    <n v="752476.37430000002"/>
    <x v="13"/>
    <n v="4"/>
    <x v="10"/>
    <x v="0"/>
  </r>
  <r>
    <x v="4"/>
    <x v="9"/>
    <x v="2"/>
    <s v="Low"/>
    <x v="145"/>
    <n v="11999.4"/>
    <n v="19999"/>
    <n v="5835708.2000000002"/>
    <n v="291785.41000000003"/>
    <n v="5543922.79"/>
    <n v="3991624.4087999999"/>
    <n v="1552298.3812000002"/>
    <x v="14"/>
    <n v="5"/>
    <x v="11"/>
    <x v="0"/>
  </r>
  <r>
    <x v="0"/>
    <x v="10"/>
    <x v="2"/>
    <s v="Low"/>
    <x v="146"/>
    <n v="11999.4"/>
    <n v="19999"/>
    <n v="6899655"/>
    <n v="344982.75"/>
    <n v="6554672.25"/>
    <n v="5112644.3550000004"/>
    <n v="1442027.8949999996"/>
    <x v="4"/>
    <n v="7"/>
    <x v="4"/>
    <x v="0"/>
  </r>
  <r>
    <x v="3"/>
    <x v="2"/>
    <x v="2"/>
    <s v="Low"/>
    <x v="147"/>
    <n v="11999.4"/>
    <n v="19999"/>
    <n v="5975701.2000000002"/>
    <n v="298785.06"/>
    <n v="5676916.1400000006"/>
    <n v="4427994.5892000003"/>
    <n v="1248921.5508000003"/>
    <x v="4"/>
    <n v="7"/>
    <x v="4"/>
    <x v="0"/>
  </r>
  <r>
    <x v="1"/>
    <x v="11"/>
    <x v="2"/>
    <s v="Low"/>
    <x v="148"/>
    <n v="11999.4"/>
    <n v="19999"/>
    <n v="435978.2"/>
    <n v="21798.910000000003"/>
    <n v="414179.29000000004"/>
    <n v="269216.53850000002"/>
    <n v="144962.75150000001"/>
    <x v="6"/>
    <n v="9"/>
    <x v="6"/>
    <x v="0"/>
  </r>
  <r>
    <x v="0"/>
    <x v="9"/>
    <x v="2"/>
    <s v="Low"/>
    <x v="149"/>
    <n v="11999.4"/>
    <n v="19999"/>
    <n v="4147792.6"/>
    <n v="207389.63"/>
    <n v="3940402.97"/>
    <n v="3073514.3166000005"/>
    <n v="866888.65339999972"/>
    <x v="6"/>
    <n v="9"/>
    <x v="6"/>
    <x v="0"/>
  </r>
  <r>
    <x v="0"/>
    <x v="1"/>
    <x v="2"/>
    <s v="Low"/>
    <x v="150"/>
    <n v="11999.4"/>
    <n v="19999"/>
    <n v="2111894.4000000004"/>
    <n v="105594.72000000003"/>
    <n v="2006299.6800000004"/>
    <n v="1564913.7504000003"/>
    <n v="441385.92960000015"/>
    <x v="6"/>
    <n v="9"/>
    <x v="6"/>
    <x v="0"/>
  </r>
  <r>
    <x v="1"/>
    <x v="12"/>
    <x v="2"/>
    <s v="Low"/>
    <x v="151"/>
    <n v="11999.4"/>
    <n v="19999"/>
    <n v="1341932.9000000001"/>
    <n v="67096.645000000004"/>
    <n v="1274836.2550000001"/>
    <n v="828643.56575000007"/>
    <n v="446192.68925000005"/>
    <x v="7"/>
    <n v="10"/>
    <x v="7"/>
    <x v="1"/>
  </r>
  <r>
    <x v="1"/>
    <x v="0"/>
    <x v="2"/>
    <s v="Low"/>
    <x v="62"/>
    <n v="11999.4"/>
    <n v="19999"/>
    <n v="3027848.6"/>
    <n v="151392.43000000002"/>
    <n v="2876456.17"/>
    <n v="1869696.5105000001"/>
    <n v="1006759.6594999998"/>
    <x v="7"/>
    <n v="10"/>
    <x v="7"/>
    <x v="1"/>
  </r>
  <r>
    <x v="0"/>
    <x v="1"/>
    <x v="2"/>
    <s v="Low"/>
    <x v="138"/>
    <n v="11999.4"/>
    <n v="19999"/>
    <n v="547972.60000000009"/>
    <n v="27398.630000000005"/>
    <n v="520573.97000000009"/>
    <n v="406047.69660000008"/>
    <n v="114526.27340000001"/>
    <x v="2"/>
    <n v="12"/>
    <x v="2"/>
    <x v="0"/>
  </r>
  <r>
    <x v="3"/>
    <x v="2"/>
    <x v="2"/>
    <s v="Low"/>
    <x v="141"/>
    <n v="11999.4"/>
    <n v="19999"/>
    <n v="2275886.2000000002"/>
    <n v="113794.31000000001"/>
    <n v="2162091.89"/>
    <n v="1686431.6742000002"/>
    <n v="475660.21579999989"/>
    <x v="2"/>
    <n v="12"/>
    <x v="2"/>
    <x v="0"/>
  </r>
  <r>
    <x v="2"/>
    <x v="3"/>
    <x v="3"/>
    <s v="Low"/>
    <x v="152"/>
    <n v="19794"/>
    <n v="32990"/>
    <n v="4833035"/>
    <n v="241651.75"/>
    <n v="4591383.25"/>
    <n v="2754829.9499999997"/>
    <n v="1836553.3000000003"/>
    <x v="3"/>
    <n v="3"/>
    <x v="3"/>
    <x v="0"/>
  </r>
  <r>
    <x v="0"/>
    <x v="4"/>
    <x v="3"/>
    <s v="Low"/>
    <x v="153"/>
    <n v="19794"/>
    <n v="32990"/>
    <n v="8729154"/>
    <n v="436457.7"/>
    <n v="8292696.2999999998"/>
    <n v="6468303.1140000001"/>
    <n v="1824393.1859999998"/>
    <x v="9"/>
    <n v="9"/>
    <x v="6"/>
    <x v="1"/>
  </r>
  <r>
    <x v="0"/>
    <x v="5"/>
    <x v="3"/>
    <s v="Low"/>
    <x v="154"/>
    <n v="19794"/>
    <n v="32990"/>
    <n v="7181923.0000000009"/>
    <n v="359096.15000000008"/>
    <n v="6822826.8500000006"/>
    <n v="5321804.9430000009"/>
    <n v="1501021.9069999997"/>
    <x v="10"/>
    <n v="10"/>
    <x v="7"/>
    <x v="0"/>
  </r>
  <r>
    <x v="2"/>
    <x v="6"/>
    <x v="4"/>
    <s v="Low"/>
    <x v="155"/>
    <n v="13938"/>
    <n v="23230"/>
    <n v="2011718.0000000002"/>
    <n v="100585.90000000002"/>
    <n v="1911132.1"/>
    <n v="1146679.26"/>
    <n v="764452.84000000008"/>
    <x v="14"/>
    <n v="5"/>
    <x v="11"/>
    <x v="0"/>
  </r>
  <r>
    <x v="0"/>
    <x v="5"/>
    <x v="4"/>
    <s v="Low"/>
    <x v="156"/>
    <n v="13938"/>
    <n v="23230"/>
    <n v="810727"/>
    <n v="40536.350000000006"/>
    <n v="770190.65"/>
    <n v="600748.70700000005"/>
    <n v="169441.94299999997"/>
    <x v="9"/>
    <n v="9"/>
    <x v="6"/>
    <x v="1"/>
  </r>
  <r>
    <x v="0"/>
    <x v="7"/>
    <x v="4"/>
    <s v="Low"/>
    <x v="154"/>
    <n v="13938"/>
    <n v="23230"/>
    <n v="5057171"/>
    <n v="252858.55000000002"/>
    <n v="4804312.45"/>
    <n v="3747363.7110000001"/>
    <n v="1056948.7390000001"/>
    <x v="10"/>
    <n v="10"/>
    <x v="7"/>
    <x v="0"/>
  </r>
  <r>
    <x v="1"/>
    <x v="4"/>
    <x v="4"/>
    <s v="Low"/>
    <x v="62"/>
    <n v="13938"/>
    <n v="23230"/>
    <n v="3517022"/>
    <n v="175851.1"/>
    <n v="3341170.9"/>
    <n v="2171761.085"/>
    <n v="1169409.8149999999"/>
    <x v="7"/>
    <n v="10"/>
    <x v="7"/>
    <x v="1"/>
  </r>
  <r>
    <x v="0"/>
    <x v="8"/>
    <x v="5"/>
    <s v="Low"/>
    <x v="157"/>
    <n v="11999.4"/>
    <n v="19999"/>
    <n v="3729813.5"/>
    <n v="186490.67500000002"/>
    <n v="3543322.8250000002"/>
    <n v="2763791.8035000004"/>
    <n v="779531.0214999998"/>
    <x v="8"/>
    <n v="2"/>
    <x v="8"/>
    <x v="0"/>
  </r>
  <r>
    <x v="3"/>
    <x v="9"/>
    <x v="5"/>
    <s v="Low"/>
    <x v="158"/>
    <n v="11999.4"/>
    <n v="19999"/>
    <n v="2147892.6"/>
    <n v="107394.63"/>
    <n v="2040497.9700000002"/>
    <n v="1591588.4166000001"/>
    <n v="448909.55340000009"/>
    <x v="13"/>
    <n v="4"/>
    <x v="10"/>
    <x v="0"/>
  </r>
  <r>
    <x v="0"/>
    <x v="10"/>
    <x v="5"/>
    <s v="Low"/>
    <x v="159"/>
    <n v="11999.4"/>
    <n v="19999"/>
    <n v="3813809.3000000003"/>
    <n v="190690.46500000003"/>
    <n v="3623118.8350000004"/>
    <n v="2826032.6913000005"/>
    <n v="797086.1436999999"/>
    <x v="6"/>
    <n v="9"/>
    <x v="6"/>
    <x v="0"/>
  </r>
  <r>
    <x v="1"/>
    <x v="2"/>
    <x v="5"/>
    <s v="Low"/>
    <x v="151"/>
    <n v="11999.4"/>
    <n v="19999"/>
    <n v="1341932.9000000001"/>
    <n v="67096.645000000004"/>
    <n v="1274836.2550000001"/>
    <n v="828643.56575000007"/>
    <n v="446192.68925000005"/>
    <x v="7"/>
    <n v="10"/>
    <x v="7"/>
    <x v="1"/>
  </r>
  <r>
    <x v="0"/>
    <x v="11"/>
    <x v="5"/>
    <s v="Low"/>
    <x v="160"/>
    <n v="11999.4"/>
    <n v="19999"/>
    <n v="3555822.2"/>
    <n v="177791.11000000002"/>
    <n v="3378031.0900000003"/>
    <n v="2634864.2502000001"/>
    <n v="743166.83980000019"/>
    <x v="12"/>
    <n v="12"/>
    <x v="2"/>
    <x v="1"/>
  </r>
  <r>
    <x v="0"/>
    <x v="9"/>
    <x v="1"/>
    <s v="Medium"/>
    <x v="161"/>
    <n v="8999.4"/>
    <n v="14999"/>
    <n v="1738384.1"/>
    <n v="173838.41000000003"/>
    <n v="1564545.69"/>
    <n v="1220345.6381999999"/>
    <n v="344200.05180000002"/>
    <x v="7"/>
    <n v="10"/>
    <x v="7"/>
    <x v="1"/>
  </r>
  <r>
    <x v="0"/>
    <x v="1"/>
    <x v="2"/>
    <s v="Medium"/>
    <x v="162"/>
    <n v="11999.4"/>
    <n v="19999"/>
    <n v="2743862.8000000003"/>
    <n v="274386.28000000003"/>
    <n v="2469476.5200000005"/>
    <n v="1926191.6856000004"/>
    <n v="543284.83440000005"/>
    <x v="0"/>
    <n v="1"/>
    <x v="0"/>
    <x v="0"/>
  </r>
  <r>
    <x v="0"/>
    <x v="12"/>
    <x v="2"/>
    <s v="Medium"/>
    <x v="163"/>
    <n v="11999.4"/>
    <n v="19999"/>
    <n v="4697765.1000000006"/>
    <n v="469776.51000000007"/>
    <n v="4227988.5900000008"/>
    <n v="3297831.1002000007"/>
    <n v="930157.4898000001"/>
    <x v="9"/>
    <n v="9"/>
    <x v="6"/>
    <x v="1"/>
  </r>
  <r>
    <x v="0"/>
    <x v="0"/>
    <x v="2"/>
    <s v="Medium"/>
    <x v="164"/>
    <n v="11999.4"/>
    <n v="19999"/>
    <n v="5377731.1000000006"/>
    <n v="537773.1100000001"/>
    <n v="4839957.99"/>
    <n v="3775167.2322000004"/>
    <n v="1064790.7577999998"/>
    <x v="10"/>
    <n v="10"/>
    <x v="7"/>
    <x v="0"/>
  </r>
  <r>
    <x v="2"/>
    <x v="1"/>
    <x v="2"/>
    <s v="Medium"/>
    <x v="165"/>
    <n v="11999.4"/>
    <n v="19999"/>
    <n v="4861756.9000000004"/>
    <n v="486175.69000000006"/>
    <n v="4375581.21"/>
    <n v="2625348.7259999998"/>
    <n v="1750232.4840000002"/>
    <x v="2"/>
    <n v="12"/>
    <x v="2"/>
    <x v="0"/>
  </r>
  <r>
    <x v="2"/>
    <x v="2"/>
    <x v="3"/>
    <s v="Medium"/>
    <x v="165"/>
    <n v="19794"/>
    <n v="32990"/>
    <n v="8019869.0000000009"/>
    <n v="801986.90000000014"/>
    <n v="7217882.1000000006"/>
    <n v="4330729.26"/>
    <n v="2887152.8400000008"/>
    <x v="2"/>
    <n v="12"/>
    <x v="2"/>
    <x v="0"/>
  </r>
  <r>
    <x v="0"/>
    <x v="3"/>
    <x v="4"/>
    <s v="Medium"/>
    <x v="164"/>
    <n v="13938"/>
    <n v="23230"/>
    <n v="6246547.0000000009"/>
    <n v="624654.70000000007"/>
    <n v="5621892.3000000007"/>
    <n v="4385075.9940000009"/>
    <n v="1236816.3059999999"/>
    <x v="10"/>
    <n v="10"/>
    <x v="7"/>
    <x v="0"/>
  </r>
  <r>
    <x v="0"/>
    <x v="4"/>
    <x v="5"/>
    <s v="Medium"/>
    <x v="166"/>
    <n v="11999.4"/>
    <n v="19999"/>
    <n v="3365831.7"/>
    <n v="336583.17000000004"/>
    <n v="3029248.5300000003"/>
    <n v="2362813.8534000004"/>
    <n v="666434.67659999989"/>
    <x v="4"/>
    <n v="7"/>
    <x v="4"/>
    <x v="0"/>
  </r>
  <r>
    <x v="2"/>
    <x v="5"/>
    <x v="5"/>
    <s v="Medium"/>
    <x v="167"/>
    <n v="11999.4"/>
    <n v="19999"/>
    <n v="2245887.7000000002"/>
    <n v="224588.77000000002"/>
    <n v="2021298.9300000002"/>
    <n v="1212779.358"/>
    <n v="808519.57200000016"/>
    <x v="5"/>
    <n v="8"/>
    <x v="5"/>
    <x v="0"/>
  </r>
  <r>
    <x v="0"/>
    <x v="6"/>
    <x v="5"/>
    <s v="Medium"/>
    <x v="161"/>
    <n v="11999.4"/>
    <n v="19999"/>
    <n v="2317884.1"/>
    <n v="231788.41000000003"/>
    <n v="2086095.69"/>
    <n v="1627154.6381999999"/>
    <n v="458941.05180000002"/>
    <x v="7"/>
    <n v="10"/>
    <x v="7"/>
    <x v="1"/>
  </r>
  <r>
    <x v="2"/>
    <x v="5"/>
    <x v="0"/>
    <s v="Medium"/>
    <x v="157"/>
    <n v="5579.4"/>
    <n v="9299"/>
    <n v="1734263.5"/>
    <n v="173426.35"/>
    <n v="1560837.15"/>
    <n v="936502.28999999992"/>
    <n v="624334.86"/>
    <x v="8"/>
    <n v="2"/>
    <x v="8"/>
    <x v="0"/>
  </r>
  <r>
    <x v="2"/>
    <x v="7"/>
    <x v="0"/>
    <s v="Medium"/>
    <x v="168"/>
    <n v="5579.4"/>
    <n v="9299"/>
    <n v="1037768.4"/>
    <n v="103776.84000000001"/>
    <n v="933991.56"/>
    <n v="560394.93599999999"/>
    <n v="373596.62400000007"/>
    <x v="8"/>
    <n v="2"/>
    <x v="8"/>
    <x v="0"/>
  </r>
  <r>
    <x v="0"/>
    <x v="4"/>
    <x v="0"/>
    <s v="Medium"/>
    <x v="169"/>
    <n v="5579.4"/>
    <n v="9299"/>
    <n v="1453433.7000000002"/>
    <n v="145343.37000000002"/>
    <n v="1308090.33"/>
    <n v="1020310.4574000001"/>
    <n v="287779.8726"/>
    <x v="14"/>
    <n v="5"/>
    <x v="11"/>
    <x v="0"/>
  </r>
  <r>
    <x v="4"/>
    <x v="8"/>
    <x v="0"/>
    <s v="Medium"/>
    <x v="170"/>
    <n v="5579.4"/>
    <n v="9299"/>
    <n v="921530.9"/>
    <n v="92153.090000000011"/>
    <n v="829377.81"/>
    <n v="597152.02320000005"/>
    <n v="232225.7868"/>
    <x v="1"/>
    <n v="6"/>
    <x v="1"/>
    <x v="0"/>
  </r>
  <r>
    <x v="0"/>
    <x v="9"/>
    <x v="0"/>
    <s v="Medium"/>
    <x v="171"/>
    <n v="5579.4"/>
    <n v="9299"/>
    <n v="944778.4"/>
    <n v="94477.840000000011"/>
    <n v="850300.56"/>
    <n v="663234.43680000002"/>
    <n v="187066.12320000003"/>
    <x v="11"/>
    <n v="11"/>
    <x v="9"/>
    <x v="1"/>
  </r>
  <r>
    <x v="1"/>
    <x v="10"/>
    <x v="0"/>
    <s v="Medium"/>
    <x v="172"/>
    <n v="5579.4"/>
    <n v="9299"/>
    <n v="2595350.9000000004"/>
    <n v="259535.09000000005"/>
    <n v="2335815.8100000005"/>
    <n v="1518280.2765000004"/>
    <n v="817535.53350000014"/>
    <x v="15"/>
    <n v="11"/>
    <x v="9"/>
    <x v="0"/>
  </r>
  <r>
    <x v="0"/>
    <x v="2"/>
    <x v="0"/>
    <s v="Medium"/>
    <x v="173"/>
    <n v="5579.4"/>
    <n v="9299"/>
    <n v="530043"/>
    <n v="53004.3"/>
    <n v="477038.7"/>
    <n v="372090.18600000005"/>
    <n v="104948.51399999997"/>
    <x v="2"/>
    <n v="12"/>
    <x v="2"/>
    <x v="0"/>
  </r>
  <r>
    <x v="0"/>
    <x v="11"/>
    <x v="0"/>
    <s v="Medium"/>
    <x v="174"/>
    <n v="5579.4"/>
    <n v="9299"/>
    <n v="2312661.3000000003"/>
    <n v="231266.13000000003"/>
    <n v="2081395.1700000002"/>
    <n v="1623488.2326000002"/>
    <n v="457906.93739999994"/>
    <x v="2"/>
    <n v="12"/>
    <x v="2"/>
    <x v="0"/>
  </r>
  <r>
    <x v="0"/>
    <x v="9"/>
    <x v="1"/>
    <s v="Medium"/>
    <x v="175"/>
    <n v="8999.4"/>
    <n v="14999"/>
    <n v="2076611.5500000003"/>
    <n v="207661.15500000003"/>
    <n v="1868950.3950000003"/>
    <n v="1457781.3081000003"/>
    <n v="411169.08689999999"/>
    <x v="0"/>
    <n v="1"/>
    <x v="0"/>
    <x v="0"/>
  </r>
  <r>
    <x v="3"/>
    <x v="1"/>
    <x v="1"/>
    <s v="Medium"/>
    <x v="176"/>
    <n v="8999.4"/>
    <n v="14999"/>
    <n v="5440137.3000000007"/>
    <n v="544013.7300000001"/>
    <n v="4896123.57"/>
    <n v="3818976.3846000005"/>
    <n v="1077147.1853999998"/>
    <x v="4"/>
    <n v="7"/>
    <x v="4"/>
    <x v="0"/>
  </r>
  <r>
    <x v="0"/>
    <x v="12"/>
    <x v="1"/>
    <s v="Medium"/>
    <x v="177"/>
    <n v="8999.4"/>
    <n v="14999"/>
    <n v="1079928"/>
    <n v="107992.8"/>
    <n v="971935.2"/>
    <n v="758109.45600000001"/>
    <n v="213825.74399999995"/>
    <x v="9"/>
    <n v="9"/>
    <x v="6"/>
    <x v="1"/>
  </r>
  <r>
    <x v="2"/>
    <x v="0"/>
    <x v="1"/>
    <s v="Medium"/>
    <x v="178"/>
    <n v="8999.4"/>
    <n v="14999"/>
    <n v="3512765.8000000003"/>
    <n v="351276.58000000007"/>
    <n v="3161489.22"/>
    <n v="1896893.5320000001"/>
    <n v="1264595.6880000001"/>
    <x v="15"/>
    <n v="11"/>
    <x v="9"/>
    <x v="0"/>
  </r>
  <r>
    <x v="4"/>
    <x v="1"/>
    <x v="1"/>
    <s v="Medium"/>
    <x v="179"/>
    <n v="8999.4"/>
    <n v="14999"/>
    <n v="1649890"/>
    <n v="164989"/>
    <n v="1484901"/>
    <n v="1069128.72"/>
    <n v="415772.28"/>
    <x v="12"/>
    <n v="12"/>
    <x v="2"/>
    <x v="1"/>
  </r>
  <r>
    <x v="0"/>
    <x v="2"/>
    <x v="2"/>
    <s v="Medium"/>
    <x v="180"/>
    <n v="11999.4"/>
    <n v="19999"/>
    <n v="2605869.7000000002"/>
    <n v="260586.97000000003"/>
    <n v="2345282.73"/>
    <n v="1829320.5294000001"/>
    <n v="515962.20059999987"/>
    <x v="8"/>
    <n v="2"/>
    <x v="8"/>
    <x v="0"/>
  </r>
  <r>
    <x v="3"/>
    <x v="3"/>
    <x v="2"/>
    <s v="Medium"/>
    <x v="181"/>
    <n v="11999.4"/>
    <n v="19999"/>
    <n v="5983700.7999999998"/>
    <n v="598370.07999999996"/>
    <n v="5385330.7199999997"/>
    <n v="4200557.9616"/>
    <n v="1184772.7583999997"/>
    <x v="3"/>
    <n v="3"/>
    <x v="3"/>
    <x v="0"/>
  </r>
  <r>
    <x v="3"/>
    <x v="4"/>
    <x v="2"/>
    <s v="Medium"/>
    <x v="182"/>
    <n v="11999.4"/>
    <n v="19999"/>
    <n v="4769761.5"/>
    <n v="476976.15"/>
    <n v="4292785.3499999996"/>
    <n v="3348372.5729999999"/>
    <n v="944412.77699999977"/>
    <x v="3"/>
    <n v="3"/>
    <x v="3"/>
    <x v="0"/>
  </r>
  <r>
    <x v="4"/>
    <x v="5"/>
    <x v="2"/>
    <s v="Medium"/>
    <x v="183"/>
    <n v="11999.4"/>
    <n v="19999"/>
    <n v="3213839.3000000003"/>
    <n v="321383.93000000005"/>
    <n v="2892455.37"/>
    <n v="2082567.8663999999"/>
    <n v="809887.50360000017"/>
    <x v="13"/>
    <n v="4"/>
    <x v="10"/>
    <x v="0"/>
  </r>
  <r>
    <x v="0"/>
    <x v="6"/>
    <x v="2"/>
    <s v="Medium"/>
    <x v="184"/>
    <n v="11999.4"/>
    <n v="19999"/>
    <n v="4653767.3000000007"/>
    <n v="465376.7300000001"/>
    <n v="4188390.5700000008"/>
    <n v="3266944.6446000007"/>
    <n v="921445.92540000007"/>
    <x v="14"/>
    <n v="5"/>
    <x v="11"/>
    <x v="0"/>
  </r>
  <r>
    <x v="4"/>
    <x v="5"/>
    <x v="2"/>
    <s v="Medium"/>
    <x v="170"/>
    <n v="11999.4"/>
    <n v="19999"/>
    <n v="1981900.9000000001"/>
    <n v="198190.09000000003"/>
    <n v="1783710.81"/>
    <n v="1284271.7831999999"/>
    <n v="499439.02680000011"/>
    <x v="1"/>
    <n v="6"/>
    <x v="1"/>
    <x v="0"/>
  </r>
  <r>
    <x v="0"/>
    <x v="7"/>
    <x v="2"/>
    <s v="Medium"/>
    <x v="185"/>
    <n v="11999.4"/>
    <n v="19999"/>
    <n v="1203939.8"/>
    <n v="120393.98000000001"/>
    <n v="1083545.82"/>
    <n v="845165.73960000009"/>
    <n v="238380.08039999998"/>
    <x v="1"/>
    <n v="6"/>
    <x v="1"/>
    <x v="0"/>
  </r>
  <r>
    <x v="1"/>
    <x v="4"/>
    <x v="2"/>
    <s v="Medium"/>
    <x v="186"/>
    <n v="11999.4"/>
    <n v="19999"/>
    <n v="5239738"/>
    <n v="523973.80000000005"/>
    <n v="4715764.2"/>
    <n v="3065246.7300000004"/>
    <n v="1650517.4699999997"/>
    <x v="6"/>
    <n v="9"/>
    <x v="6"/>
    <x v="0"/>
  </r>
  <r>
    <x v="0"/>
    <x v="8"/>
    <x v="2"/>
    <s v="Medium"/>
    <x v="187"/>
    <n v="11999.4"/>
    <n v="19999"/>
    <n v="2455877.2000000002"/>
    <n v="245587.72000000003"/>
    <n v="2210289.48"/>
    <n v="1724025.7944"/>
    <n v="486263.68559999997"/>
    <x v="7"/>
    <n v="10"/>
    <x v="7"/>
    <x v="1"/>
  </r>
  <r>
    <x v="0"/>
    <x v="9"/>
    <x v="2"/>
    <s v="Medium"/>
    <x v="188"/>
    <n v="11999.4"/>
    <n v="19999"/>
    <n v="2777861.1"/>
    <n v="277786.11000000004"/>
    <n v="2500074.9900000002"/>
    <n v="1950058.4922000002"/>
    <n v="550016.49780000001"/>
    <x v="7"/>
    <n v="10"/>
    <x v="7"/>
    <x v="1"/>
  </r>
  <r>
    <x v="3"/>
    <x v="10"/>
    <x v="2"/>
    <s v="Medium"/>
    <x v="189"/>
    <n v="11999.4"/>
    <n v="19999"/>
    <n v="1721913.9000000001"/>
    <n v="172191.39"/>
    <n v="1549722.5100000002"/>
    <n v="1208783.5578000003"/>
    <n v="340938.95219999994"/>
    <x v="10"/>
    <n v="10"/>
    <x v="7"/>
    <x v="0"/>
  </r>
  <r>
    <x v="3"/>
    <x v="2"/>
    <x v="2"/>
    <s v="Medium"/>
    <x v="190"/>
    <n v="11999.4"/>
    <n v="19999"/>
    <n v="1407929.6"/>
    <n v="140792.96000000002"/>
    <n v="1267136.6400000001"/>
    <n v="988366.57920000015"/>
    <n v="278770.06079999998"/>
    <x v="7"/>
    <n v="10"/>
    <x v="7"/>
    <x v="1"/>
  </r>
  <r>
    <x v="0"/>
    <x v="11"/>
    <x v="2"/>
    <s v="Medium"/>
    <x v="191"/>
    <n v="11999.4"/>
    <n v="19999"/>
    <n v="3603819.8000000003"/>
    <n v="360381.98000000004"/>
    <n v="3243437.8200000003"/>
    <n v="2529881.4996000002"/>
    <n v="713556.32040000008"/>
    <x v="12"/>
    <n v="12"/>
    <x v="2"/>
    <x v="1"/>
  </r>
  <r>
    <x v="0"/>
    <x v="9"/>
    <x v="2"/>
    <s v="Medium"/>
    <x v="192"/>
    <n v="11999.4"/>
    <n v="19999"/>
    <n v="5325733.7"/>
    <n v="532573.37"/>
    <n v="4793160.33"/>
    <n v="3738665.0574000003"/>
    <n v="1054495.2725999998"/>
    <x v="2"/>
    <n v="12"/>
    <x v="2"/>
    <x v="0"/>
  </r>
  <r>
    <x v="0"/>
    <x v="1"/>
    <x v="2"/>
    <s v="Medium"/>
    <x v="193"/>
    <n v="11999.4"/>
    <n v="19999"/>
    <n v="4271786.4000000004"/>
    <n v="427178.64000000007"/>
    <n v="3844607.7600000002"/>
    <n v="2998794.0528000002"/>
    <n v="845813.70720000006"/>
    <x v="12"/>
    <n v="12"/>
    <x v="2"/>
    <x v="1"/>
  </r>
  <r>
    <x v="1"/>
    <x v="12"/>
    <x v="2"/>
    <s v="Medium"/>
    <x v="194"/>
    <n v="11999.4"/>
    <n v="19999"/>
    <n v="4231788.4000000004"/>
    <n v="423178.84000000008"/>
    <n v="3808609.5600000005"/>
    <n v="2475596.2140000006"/>
    <n v="1333013.3459999999"/>
    <x v="12"/>
    <n v="12"/>
    <x v="2"/>
    <x v="1"/>
  </r>
  <r>
    <x v="1"/>
    <x v="0"/>
    <x v="3"/>
    <s v="Medium"/>
    <x v="195"/>
    <n v="19794"/>
    <n v="32990"/>
    <n v="1830945"/>
    <n v="183094.5"/>
    <n v="1647850.5"/>
    <n v="1071102.825"/>
    <n v="576747.67500000005"/>
    <x v="0"/>
    <n v="1"/>
    <x v="0"/>
    <x v="0"/>
  </r>
  <r>
    <x v="1"/>
    <x v="1"/>
    <x v="3"/>
    <s v="Medium"/>
    <x v="196"/>
    <n v="19794"/>
    <n v="32990"/>
    <n v="9438439"/>
    <n v="943843.9"/>
    <n v="8494595.0999999996"/>
    <n v="5521486.8150000004"/>
    <n v="2973108.2849999992"/>
    <x v="0"/>
    <n v="1"/>
    <x v="0"/>
    <x v="0"/>
  </r>
  <r>
    <x v="3"/>
    <x v="2"/>
    <x v="3"/>
    <s v="Medium"/>
    <x v="197"/>
    <n v="19794"/>
    <n v="32990"/>
    <n v="2662293"/>
    <n v="266229.3"/>
    <n v="2396063.7000000002"/>
    <n v="1868929.6860000002"/>
    <n v="527134.01399999997"/>
    <x v="8"/>
    <n v="2"/>
    <x v="8"/>
    <x v="0"/>
  </r>
  <r>
    <x v="0"/>
    <x v="3"/>
    <x v="3"/>
    <s v="Medium"/>
    <x v="185"/>
    <n v="19794"/>
    <n v="32990"/>
    <n v="1985998"/>
    <n v="198599.80000000002"/>
    <n v="1787398.2"/>
    <n v="1394170.5959999999"/>
    <n v="393227.60400000005"/>
    <x v="1"/>
    <n v="6"/>
    <x v="1"/>
    <x v="0"/>
  </r>
  <r>
    <x v="0"/>
    <x v="4"/>
    <x v="3"/>
    <s v="Medium"/>
    <x v="198"/>
    <n v="19794"/>
    <n v="32990"/>
    <n v="9342768"/>
    <n v="934276.8"/>
    <n v="8408491.1999999993"/>
    <n v="6558623.1359999999"/>
    <n v="1849868.0639999993"/>
    <x v="5"/>
    <n v="8"/>
    <x v="5"/>
    <x v="0"/>
  </r>
  <r>
    <x v="0"/>
    <x v="5"/>
    <x v="3"/>
    <s v="Medium"/>
    <x v="199"/>
    <n v="19794"/>
    <n v="32990"/>
    <n v="5209121"/>
    <n v="520912.10000000003"/>
    <n v="4688208.9000000004"/>
    <n v="3656802.9420000003"/>
    <n v="1031405.9580000001"/>
    <x v="5"/>
    <n v="8"/>
    <x v="5"/>
    <x v="0"/>
  </r>
  <r>
    <x v="3"/>
    <x v="6"/>
    <x v="3"/>
    <s v="Medium"/>
    <x v="189"/>
    <n v="19794"/>
    <n v="32990"/>
    <n v="2840439.0000000005"/>
    <n v="284043.90000000008"/>
    <n v="2556395.1000000006"/>
    <n v="1993988.1780000005"/>
    <n v="562406.92200000002"/>
    <x v="10"/>
    <n v="10"/>
    <x v="7"/>
    <x v="0"/>
  </r>
  <r>
    <x v="3"/>
    <x v="13"/>
    <x v="3"/>
    <s v="Medium"/>
    <x v="190"/>
    <n v="19794"/>
    <n v="32990"/>
    <n v="2322496"/>
    <n v="232249.60000000001"/>
    <n v="2090246.4"/>
    <n v="1630392.192"/>
    <n v="459854.20799999987"/>
    <x v="7"/>
    <n v="10"/>
    <x v="7"/>
    <x v="1"/>
  </r>
  <r>
    <x v="0"/>
    <x v="7"/>
    <x v="3"/>
    <s v="Medium"/>
    <x v="200"/>
    <n v="19794"/>
    <n v="32990"/>
    <n v="3407867.0000000005"/>
    <n v="340786.70000000007"/>
    <n v="3067080.3000000003"/>
    <n v="2392322.6340000001"/>
    <n v="674757.6660000002"/>
    <x v="12"/>
    <n v="12"/>
    <x v="2"/>
    <x v="1"/>
  </r>
  <r>
    <x v="4"/>
    <x v="4"/>
    <x v="3"/>
    <s v="Medium"/>
    <x v="201"/>
    <n v="19794"/>
    <n v="32990"/>
    <n v="4123750"/>
    <n v="412375"/>
    <n v="3711375"/>
    <n v="2672190"/>
    <n v="1039185"/>
    <x v="2"/>
    <n v="12"/>
    <x v="2"/>
    <x v="0"/>
  </r>
  <r>
    <x v="0"/>
    <x v="8"/>
    <x v="4"/>
    <s v="Medium"/>
    <x v="188"/>
    <n v="13938"/>
    <n v="23230"/>
    <n v="3226647"/>
    <n v="322664.7"/>
    <n v="2903982.3"/>
    <n v="2265106.1940000001"/>
    <n v="638876.10599999968"/>
    <x v="7"/>
    <n v="10"/>
    <x v="7"/>
    <x v="1"/>
  </r>
  <r>
    <x v="0"/>
    <x v="9"/>
    <x v="4"/>
    <s v="Medium"/>
    <x v="202"/>
    <n v="13938"/>
    <n v="23230"/>
    <n v="2938595"/>
    <n v="293859.5"/>
    <n v="2644735.5"/>
    <n v="2062893.6900000002"/>
    <n v="581841.80999999982"/>
    <x v="11"/>
    <n v="11"/>
    <x v="9"/>
    <x v="1"/>
  </r>
  <r>
    <x v="0"/>
    <x v="10"/>
    <x v="4"/>
    <s v="Medium"/>
    <x v="203"/>
    <n v="13938"/>
    <n v="23230"/>
    <n v="5335931"/>
    <n v="533593.1"/>
    <n v="4802337.9000000004"/>
    <n v="3745823.5620000004"/>
    <n v="1056514.338"/>
    <x v="11"/>
    <n v="11"/>
    <x v="9"/>
    <x v="1"/>
  </r>
  <r>
    <x v="0"/>
    <x v="2"/>
    <x v="4"/>
    <s v="Medium"/>
    <x v="192"/>
    <n v="13938"/>
    <n v="23230"/>
    <n v="6186149"/>
    <n v="618614.9"/>
    <n v="5567534.0999999996"/>
    <n v="4342676.5980000002"/>
    <n v="1224857.5019999994"/>
    <x v="2"/>
    <n v="12"/>
    <x v="2"/>
    <x v="0"/>
  </r>
  <r>
    <x v="0"/>
    <x v="11"/>
    <x v="4"/>
    <s v="Medium"/>
    <x v="173"/>
    <n v="13938"/>
    <n v="23230"/>
    <n v="1324110"/>
    <n v="132411"/>
    <n v="1191699"/>
    <n v="929525.22000000009"/>
    <n v="262173.77999999991"/>
    <x v="2"/>
    <n v="12"/>
    <x v="2"/>
    <x v="0"/>
  </r>
  <r>
    <x v="0"/>
    <x v="9"/>
    <x v="4"/>
    <s v="Medium"/>
    <x v="174"/>
    <n v="13938"/>
    <n v="23230"/>
    <n v="5777301"/>
    <n v="577730.1"/>
    <n v="5199570.9000000004"/>
    <n v="4055665.3020000006"/>
    <n v="1143905.5979999998"/>
    <x v="2"/>
    <n v="12"/>
    <x v="2"/>
    <x v="0"/>
  </r>
  <r>
    <x v="0"/>
    <x v="1"/>
    <x v="5"/>
    <s v="Medium"/>
    <x v="204"/>
    <n v="11999.4"/>
    <n v="19999"/>
    <n v="2699865"/>
    <n v="269986.5"/>
    <n v="2429878.5"/>
    <n v="1895305.23"/>
    <n v="534573.27"/>
    <x v="8"/>
    <n v="2"/>
    <x v="8"/>
    <x v="0"/>
  </r>
  <r>
    <x v="0"/>
    <x v="12"/>
    <x v="5"/>
    <s v="Medium"/>
    <x v="205"/>
    <n v="11999.4"/>
    <n v="19999"/>
    <n v="1103944.8"/>
    <n v="110394.48000000001"/>
    <n v="993550.32000000007"/>
    <n v="774969.2496000001"/>
    <n v="218581.07039999997"/>
    <x v="5"/>
    <n v="8"/>
    <x v="5"/>
    <x v="0"/>
  </r>
  <r>
    <x v="0"/>
    <x v="0"/>
    <x v="5"/>
    <s v="Medium"/>
    <x v="187"/>
    <n v="11999.4"/>
    <n v="19999"/>
    <n v="2455877.2000000002"/>
    <n v="245587.72000000003"/>
    <n v="2210289.48"/>
    <n v="1724025.7944"/>
    <n v="486263.68559999997"/>
    <x v="7"/>
    <n v="10"/>
    <x v="7"/>
    <x v="1"/>
  </r>
  <r>
    <x v="4"/>
    <x v="1"/>
    <x v="5"/>
    <s v="Medium"/>
    <x v="201"/>
    <n v="11999.4"/>
    <n v="19999"/>
    <n v="2499875"/>
    <n v="249987.5"/>
    <n v="2249887.5"/>
    <n v="1619919"/>
    <n v="629968.5"/>
    <x v="2"/>
    <n v="12"/>
    <x v="2"/>
    <x v="0"/>
  </r>
  <r>
    <x v="1"/>
    <x v="2"/>
    <x v="2"/>
    <s v="Medium"/>
    <x v="206"/>
    <n v="11999.4"/>
    <n v="19999"/>
    <n v="7601619.9000000004"/>
    <n v="760161.99000000011"/>
    <n v="6841457.9100000001"/>
    <n v="4446947.6414999999"/>
    <n v="2394510.2685000002"/>
    <x v="13"/>
    <n v="4"/>
    <x v="10"/>
    <x v="0"/>
  </r>
  <r>
    <x v="0"/>
    <x v="3"/>
    <x v="0"/>
    <s v="Medium"/>
    <x v="207"/>
    <n v="5579.4"/>
    <n v="9299"/>
    <n v="1039163.25"/>
    <n v="103916.32500000001"/>
    <n v="935246.92500000005"/>
    <n v="729492.60150000011"/>
    <n v="205754.32349999994"/>
    <x v="0"/>
    <n v="1"/>
    <x v="0"/>
    <x v="0"/>
  </r>
  <r>
    <x v="1"/>
    <x v="4"/>
    <x v="0"/>
    <s v="Medium"/>
    <x v="126"/>
    <n v="5579.4"/>
    <n v="9299"/>
    <n v="2644635.6"/>
    <n v="264463.56"/>
    <n v="2380172.04"/>
    <n v="1547111.8260000001"/>
    <n v="833060.21399999992"/>
    <x v="1"/>
    <n v="6"/>
    <x v="1"/>
    <x v="0"/>
  </r>
  <r>
    <x v="2"/>
    <x v="5"/>
    <x v="0"/>
    <s v="Medium"/>
    <x v="208"/>
    <n v="5579.4"/>
    <n v="9299"/>
    <n v="522603.80000000005"/>
    <n v="52260.380000000005"/>
    <n v="470343.42000000004"/>
    <n v="282206.05200000003"/>
    <n v="188137.36800000002"/>
    <x v="6"/>
    <n v="9"/>
    <x v="6"/>
    <x v="0"/>
  </r>
  <r>
    <x v="2"/>
    <x v="6"/>
    <x v="0"/>
    <s v="Medium"/>
    <x v="209"/>
    <n v="5579.4"/>
    <n v="9299"/>
    <n v="2137840.1"/>
    <n v="213784.01"/>
    <n v="1924056.09"/>
    <n v="1154433.6540000001"/>
    <n v="769622.43599999999"/>
    <x v="7"/>
    <n v="10"/>
    <x v="7"/>
    <x v="1"/>
  </r>
  <r>
    <x v="1"/>
    <x v="13"/>
    <x v="0"/>
    <s v="Medium"/>
    <x v="210"/>
    <n v="5579.4"/>
    <n v="9299"/>
    <n v="1887697"/>
    <n v="188769.7"/>
    <n v="1698927.3"/>
    <n v="1104302.7450000001"/>
    <n v="594624.55499999993"/>
    <x v="15"/>
    <n v="11"/>
    <x v="9"/>
    <x v="0"/>
  </r>
  <r>
    <x v="0"/>
    <x v="7"/>
    <x v="0"/>
    <s v="Medium"/>
    <x v="73"/>
    <n v="5579.4"/>
    <n v="9299"/>
    <n v="244563.7"/>
    <n v="24456.370000000003"/>
    <n v="220107.33000000002"/>
    <n v="171683.71740000002"/>
    <n v="48423.612599999993"/>
    <x v="11"/>
    <n v="11"/>
    <x v="9"/>
    <x v="1"/>
  </r>
  <r>
    <x v="3"/>
    <x v="4"/>
    <x v="0"/>
    <s v="Medium"/>
    <x v="211"/>
    <n v="5579.4"/>
    <n v="9299"/>
    <n v="824821.3"/>
    <n v="82482.13"/>
    <n v="742339.17"/>
    <n v="579024.55260000005"/>
    <n v="163314.61739999999"/>
    <x v="12"/>
    <n v="12"/>
    <x v="2"/>
    <x v="1"/>
  </r>
  <r>
    <x v="0"/>
    <x v="8"/>
    <x v="1"/>
    <s v="Medium"/>
    <x v="212"/>
    <n v="8999.4"/>
    <n v="14999"/>
    <n v="1469902"/>
    <n v="146990.20000000001"/>
    <n v="1322911.8"/>
    <n v="1031871.204"/>
    <n v="291040.59600000002"/>
    <x v="13"/>
    <n v="4"/>
    <x v="10"/>
    <x v="0"/>
  </r>
  <r>
    <x v="0"/>
    <x v="9"/>
    <x v="1"/>
    <s v="Medium"/>
    <x v="213"/>
    <n v="8999.4"/>
    <n v="14999"/>
    <n v="2189854"/>
    <n v="218985.40000000002"/>
    <n v="1970868.6"/>
    <n v="1537277.5080000001"/>
    <n v="433591.09199999995"/>
    <x v="14"/>
    <n v="5"/>
    <x v="11"/>
    <x v="0"/>
  </r>
  <r>
    <x v="0"/>
    <x v="10"/>
    <x v="1"/>
    <s v="Medium"/>
    <x v="214"/>
    <n v="8999.4"/>
    <n v="14999"/>
    <n v="2104359.7000000002"/>
    <n v="210435.97000000003"/>
    <n v="1893923.7300000002"/>
    <n v="1477260.5094000003"/>
    <n v="416663.22059999988"/>
    <x v="7"/>
    <n v="10"/>
    <x v="7"/>
    <x v="1"/>
  </r>
  <r>
    <x v="2"/>
    <x v="2"/>
    <x v="1"/>
    <s v="Medium"/>
    <x v="215"/>
    <n v="8999.4"/>
    <n v="14999"/>
    <n v="4084227.7"/>
    <n v="408422.77"/>
    <n v="3675804.93"/>
    <n v="2205482.9580000001"/>
    <n v="1470321.9720000001"/>
    <x v="15"/>
    <n v="11"/>
    <x v="9"/>
    <x v="0"/>
  </r>
  <r>
    <x v="0"/>
    <x v="11"/>
    <x v="2"/>
    <s v="Medium"/>
    <x v="216"/>
    <n v="11999.4"/>
    <n v="19999"/>
    <n v="2991850.4"/>
    <n v="299185.03999999998"/>
    <n v="2692665.36"/>
    <n v="2100278.9808"/>
    <n v="592386.37919999985"/>
    <x v="1"/>
    <n v="6"/>
    <x v="1"/>
    <x v="0"/>
  </r>
  <r>
    <x v="2"/>
    <x v="9"/>
    <x v="2"/>
    <s v="Medium"/>
    <x v="209"/>
    <n v="11999.4"/>
    <n v="19999"/>
    <n v="4597770.1000000006"/>
    <n v="459777.01000000007"/>
    <n v="4137993.0900000003"/>
    <n v="2482795.8540000003"/>
    <n v="1655197.236"/>
    <x v="7"/>
    <n v="10"/>
    <x v="7"/>
    <x v="1"/>
  </r>
  <r>
    <x v="0"/>
    <x v="1"/>
    <x v="2"/>
    <s v="Medium"/>
    <x v="64"/>
    <n v="11999.4"/>
    <n v="19999"/>
    <n v="1453927.3"/>
    <n v="145392.73000000001"/>
    <n v="1308534.57"/>
    <n v="1020656.9646000001"/>
    <n v="287877.6054"/>
    <x v="7"/>
    <n v="10"/>
    <x v="7"/>
    <x v="1"/>
  </r>
  <r>
    <x v="3"/>
    <x v="12"/>
    <x v="3"/>
    <s v="Medium"/>
    <x v="217"/>
    <n v="19794"/>
    <n v="32990"/>
    <n v="3140648"/>
    <n v="314064.8"/>
    <n v="2826583.2"/>
    <n v="2204734.8960000002"/>
    <n v="621848.304"/>
    <x v="8"/>
    <n v="2"/>
    <x v="8"/>
    <x v="0"/>
  </r>
  <r>
    <x v="3"/>
    <x v="0"/>
    <x v="3"/>
    <s v="Medium"/>
    <x v="218"/>
    <n v="19794"/>
    <n v="32990"/>
    <n v="9088745"/>
    <n v="908874.5"/>
    <n v="8179870.5"/>
    <n v="6380298.9900000002"/>
    <n v="1799571.5099999998"/>
    <x v="8"/>
    <n v="2"/>
    <x v="8"/>
    <x v="0"/>
  </r>
  <r>
    <x v="1"/>
    <x v="1"/>
    <x v="3"/>
    <s v="Medium"/>
    <x v="219"/>
    <n v="19794"/>
    <n v="32990"/>
    <n v="5047470"/>
    <n v="504747"/>
    <n v="4542723"/>
    <n v="2952769.95"/>
    <n v="1589953.0499999998"/>
    <x v="14"/>
    <n v="5"/>
    <x v="11"/>
    <x v="0"/>
  </r>
  <r>
    <x v="0"/>
    <x v="2"/>
    <x v="3"/>
    <s v="Medium"/>
    <x v="216"/>
    <n v="19794"/>
    <n v="32990"/>
    <n v="4935304"/>
    <n v="493530.4"/>
    <n v="4441773.5999999996"/>
    <n v="3464583.4079999998"/>
    <n v="977190.19199999981"/>
    <x v="1"/>
    <n v="6"/>
    <x v="1"/>
    <x v="0"/>
  </r>
  <r>
    <x v="0"/>
    <x v="3"/>
    <x v="3"/>
    <s v="Medium"/>
    <x v="220"/>
    <n v="19794"/>
    <n v="32990"/>
    <n v="4941902"/>
    <n v="494190.2"/>
    <n v="4447711.8"/>
    <n v="3469215.2039999999"/>
    <n v="978496.5959999999"/>
    <x v="1"/>
    <n v="6"/>
    <x v="1"/>
    <x v="0"/>
  </r>
  <r>
    <x v="4"/>
    <x v="4"/>
    <x v="3"/>
    <s v="Medium"/>
    <x v="221"/>
    <n v="19794"/>
    <n v="32990"/>
    <n v="4028079.0000000005"/>
    <n v="402807.90000000008"/>
    <n v="3625271.1000000006"/>
    <n v="2610195.1920000003"/>
    <n v="1015075.9080000003"/>
    <x v="7"/>
    <n v="10"/>
    <x v="7"/>
    <x v="1"/>
  </r>
  <r>
    <x v="0"/>
    <x v="5"/>
    <x v="3"/>
    <s v="Medium"/>
    <x v="222"/>
    <n v="19794"/>
    <n v="32990"/>
    <n v="6848724.0000000009"/>
    <n v="684872.40000000014"/>
    <n v="6163851.6000000006"/>
    <n v="4807804.2480000006"/>
    <n v="1356047.352"/>
    <x v="7"/>
    <n v="10"/>
    <x v="7"/>
    <x v="1"/>
  </r>
  <r>
    <x v="1"/>
    <x v="6"/>
    <x v="4"/>
    <s v="Medium"/>
    <x v="126"/>
    <n v="13938"/>
    <n v="23230"/>
    <n v="6606612.0000000009"/>
    <n v="660661.20000000019"/>
    <n v="5945950.8000000007"/>
    <n v="3864868.0200000005"/>
    <n v="2081082.7800000003"/>
    <x v="1"/>
    <n v="6"/>
    <x v="1"/>
    <x v="0"/>
  </r>
  <r>
    <x v="0"/>
    <x v="13"/>
    <x v="4"/>
    <s v="Medium"/>
    <x v="220"/>
    <n v="13938"/>
    <n v="23230"/>
    <n v="3479854.0000000005"/>
    <n v="347985.40000000008"/>
    <n v="3131868.6000000006"/>
    <n v="2442857.5080000004"/>
    <n v="689011.09200000018"/>
    <x v="1"/>
    <n v="6"/>
    <x v="1"/>
    <x v="0"/>
  </r>
  <r>
    <x v="4"/>
    <x v="7"/>
    <x v="4"/>
    <s v="Medium"/>
    <x v="221"/>
    <n v="13938"/>
    <n v="23230"/>
    <n v="2836383"/>
    <n v="283638.3"/>
    <n v="2552744.7000000002"/>
    <n v="1837976.1840000001"/>
    <n v="714768.51600000006"/>
    <x v="7"/>
    <n v="10"/>
    <x v="7"/>
    <x v="1"/>
  </r>
  <r>
    <x v="0"/>
    <x v="4"/>
    <x v="4"/>
    <s v="Medium"/>
    <x v="167"/>
    <n v="13938"/>
    <n v="23230"/>
    <n v="2608729.0000000005"/>
    <n v="260872.90000000005"/>
    <n v="2347856.1000000006"/>
    <n v="1831327.7580000006"/>
    <n v="516528.34199999995"/>
    <x v="11"/>
    <n v="11"/>
    <x v="9"/>
    <x v="1"/>
  </r>
  <r>
    <x v="4"/>
    <x v="8"/>
    <x v="4"/>
    <s v="Medium"/>
    <x v="223"/>
    <n v="13938"/>
    <n v="23230"/>
    <n v="5658828.0000000009"/>
    <n v="565882.80000000016"/>
    <n v="5092945.2000000011"/>
    <n v="3666920.5440000007"/>
    <n v="1426024.6560000004"/>
    <x v="12"/>
    <n v="12"/>
    <x v="2"/>
    <x v="1"/>
  </r>
  <r>
    <x v="3"/>
    <x v="9"/>
    <x v="5"/>
    <s v="Medium"/>
    <x v="224"/>
    <n v="11999.4"/>
    <n v="19999"/>
    <n v="3974801.25"/>
    <n v="397480.125"/>
    <n v="3577321.125"/>
    <n v="2790310.4775"/>
    <n v="787010.64749999996"/>
    <x v="0"/>
    <n v="1"/>
    <x v="0"/>
    <x v="0"/>
  </r>
  <r>
    <x v="0"/>
    <x v="10"/>
    <x v="5"/>
    <s v="Medium"/>
    <x v="225"/>
    <n v="11999.4"/>
    <n v="19999"/>
    <n v="3357832.1"/>
    <n v="335783.21"/>
    <n v="3022048.89"/>
    <n v="2357198.1342000002"/>
    <n v="664850.75579999993"/>
    <x v="6"/>
    <n v="9"/>
    <x v="6"/>
    <x v="0"/>
  </r>
  <r>
    <x v="0"/>
    <x v="2"/>
    <x v="5"/>
    <s v="Medium"/>
    <x v="64"/>
    <n v="11999.4"/>
    <n v="19999"/>
    <n v="1453927.3"/>
    <n v="145392.73000000001"/>
    <n v="1308534.57"/>
    <n v="1020656.9646000001"/>
    <n v="287877.6054"/>
    <x v="7"/>
    <n v="10"/>
    <x v="7"/>
    <x v="1"/>
  </r>
  <r>
    <x v="0"/>
    <x v="11"/>
    <x v="5"/>
    <s v="Medium"/>
    <x v="214"/>
    <n v="11999.4"/>
    <n v="19999"/>
    <n v="2805859.7"/>
    <n v="280585.97000000003"/>
    <n v="2525273.73"/>
    <n v="1969713.5094000001"/>
    <n v="555560.22059999988"/>
    <x v="7"/>
    <n v="10"/>
    <x v="7"/>
    <x v="1"/>
  </r>
  <r>
    <x v="0"/>
    <x v="9"/>
    <x v="5"/>
    <s v="Medium"/>
    <x v="222"/>
    <n v="11999.4"/>
    <n v="19999"/>
    <n v="4151792.4000000004"/>
    <n v="415179.24000000005"/>
    <n v="3736613.16"/>
    <n v="2914558.2648"/>
    <n v="822054.89520000014"/>
    <x v="7"/>
    <n v="10"/>
    <x v="7"/>
    <x v="1"/>
  </r>
  <r>
    <x v="0"/>
    <x v="1"/>
    <x v="1"/>
    <s v="Medium"/>
    <x v="226"/>
    <n v="8999.4"/>
    <n v="14999"/>
    <n v="2635324.3000000003"/>
    <n v="263532.43000000005"/>
    <n v="2371791.87"/>
    <n v="1849997.6586000002"/>
    <n v="521794.21139999991"/>
    <x v="7"/>
    <n v="10"/>
    <x v="7"/>
    <x v="1"/>
  </r>
  <r>
    <x v="1"/>
    <x v="12"/>
    <x v="2"/>
    <s v="Medium"/>
    <x v="227"/>
    <n v="11999.4"/>
    <n v="19999"/>
    <n v="4395780.2"/>
    <n v="439578.02"/>
    <n v="3956202.18"/>
    <n v="2571531.4170000004"/>
    <n v="1384670.7629999998"/>
    <x v="5"/>
    <n v="8"/>
    <x v="5"/>
    <x v="0"/>
  </r>
  <r>
    <x v="1"/>
    <x v="0"/>
    <x v="2"/>
    <s v="Medium"/>
    <x v="228"/>
    <n v="11999.4"/>
    <n v="19999"/>
    <n v="3485825.7"/>
    <n v="348582.57000000007"/>
    <n v="3137243.13"/>
    <n v="2039208.0345000001"/>
    <n v="1098035.0954999998"/>
    <x v="5"/>
    <n v="8"/>
    <x v="5"/>
    <x v="0"/>
  </r>
  <r>
    <x v="1"/>
    <x v="1"/>
    <x v="2"/>
    <s v="Medium"/>
    <x v="229"/>
    <n v="11999.4"/>
    <n v="19999"/>
    <n v="2305884.7000000002"/>
    <n v="230588.47000000003"/>
    <n v="2075296.2300000002"/>
    <n v="1348942.5495000002"/>
    <n v="726353.68050000002"/>
    <x v="10"/>
    <n v="10"/>
    <x v="7"/>
    <x v="0"/>
  </r>
  <r>
    <x v="0"/>
    <x v="2"/>
    <x v="2"/>
    <s v="Medium"/>
    <x v="226"/>
    <n v="11999.4"/>
    <n v="19999"/>
    <n v="3513824.3000000003"/>
    <n v="351382.43000000005"/>
    <n v="3162441.87"/>
    <n v="2466704.6586000002"/>
    <n v="695737.21139999991"/>
    <x v="7"/>
    <n v="10"/>
    <x v="7"/>
    <x v="1"/>
  </r>
  <r>
    <x v="0"/>
    <x v="3"/>
    <x v="3"/>
    <s v="Medium"/>
    <x v="230"/>
    <n v="19794"/>
    <n v="32990"/>
    <n v="3302299.0000000005"/>
    <n v="330229.90000000008"/>
    <n v="2972069.1000000006"/>
    <n v="2318213.8980000005"/>
    <n v="653855.20200000005"/>
    <x v="5"/>
    <n v="8"/>
    <x v="5"/>
    <x v="0"/>
  </r>
  <r>
    <x v="0"/>
    <x v="11"/>
    <x v="3"/>
    <s v="Medium"/>
    <x v="231"/>
    <n v="19794"/>
    <n v="32990"/>
    <n v="4397567"/>
    <n v="439756.7"/>
    <n v="3957810.3"/>
    <n v="3087092.034"/>
    <n v="870718.26599999983"/>
    <x v="15"/>
    <n v="11"/>
    <x v="9"/>
    <x v="0"/>
  </r>
  <r>
    <x v="1"/>
    <x v="5"/>
    <x v="4"/>
    <s v="Medium"/>
    <x v="229"/>
    <n v="13938"/>
    <n v="23230"/>
    <n v="2678419.0000000005"/>
    <n v="267841.90000000008"/>
    <n v="2410577.1000000006"/>
    <n v="1566875.1150000005"/>
    <n v="843701.9850000001"/>
    <x v="10"/>
    <n v="10"/>
    <x v="7"/>
    <x v="0"/>
  </r>
  <r>
    <x v="2"/>
    <x v="6"/>
    <x v="0"/>
    <s v="Medium"/>
    <x v="64"/>
    <n v="5579.4"/>
    <n v="9299"/>
    <n v="676037.3"/>
    <n v="67603.73000000001"/>
    <n v="608433.57000000007"/>
    <n v="365060.14200000005"/>
    <n v="243373.42800000001"/>
    <x v="8"/>
    <n v="2"/>
    <x v="8"/>
    <x v="0"/>
  </r>
  <r>
    <x v="2"/>
    <x v="13"/>
    <x v="0"/>
    <s v="Medium"/>
    <x v="232"/>
    <n v="5579.4"/>
    <n v="9299"/>
    <n v="1751931.6"/>
    <n v="175193.16000000003"/>
    <n v="1576738.44"/>
    <n v="946043.0639999999"/>
    <n v="630695.37600000005"/>
    <x v="5"/>
    <n v="8"/>
    <x v="5"/>
    <x v="0"/>
  </r>
  <r>
    <x v="0"/>
    <x v="7"/>
    <x v="0"/>
    <s v="Medium"/>
    <x v="233"/>
    <n v="5579.4"/>
    <n v="9299"/>
    <n v="1705436.6"/>
    <n v="170543.66000000003"/>
    <n v="1534892.94"/>
    <n v="1197216.4931999999"/>
    <n v="337676.44680000003"/>
    <x v="9"/>
    <n v="9"/>
    <x v="6"/>
    <x v="1"/>
  </r>
  <r>
    <x v="2"/>
    <x v="4"/>
    <x v="1"/>
    <s v="Medium"/>
    <x v="234"/>
    <n v="8999.4"/>
    <n v="14999"/>
    <n v="3509766"/>
    <n v="350976.60000000003"/>
    <n v="3158789.4"/>
    <n v="1895273.64"/>
    <n v="1263515.76"/>
    <x v="0"/>
    <n v="1"/>
    <x v="0"/>
    <x v="0"/>
  </r>
  <r>
    <x v="2"/>
    <x v="8"/>
    <x v="1"/>
    <s v="Medium"/>
    <x v="178"/>
    <n v="8999.4"/>
    <n v="14999"/>
    <n v="3512765.8000000003"/>
    <n v="351276.58000000007"/>
    <n v="3161489.22"/>
    <n v="1896893.5320000001"/>
    <n v="1264595.6880000001"/>
    <x v="15"/>
    <n v="11"/>
    <x v="9"/>
    <x v="0"/>
  </r>
  <r>
    <x v="0"/>
    <x v="9"/>
    <x v="2"/>
    <s v="Medium"/>
    <x v="235"/>
    <n v="11999.4"/>
    <n v="19999"/>
    <n v="2061896.9000000001"/>
    <n v="206189.69000000003"/>
    <n v="1855707.2100000002"/>
    <n v="1447451.6238000002"/>
    <n v="408255.58620000002"/>
    <x v="9"/>
    <n v="9"/>
    <x v="6"/>
    <x v="1"/>
  </r>
  <r>
    <x v="1"/>
    <x v="10"/>
    <x v="3"/>
    <s v="Medium"/>
    <x v="236"/>
    <n v="19794"/>
    <n v="32990"/>
    <n v="4163338"/>
    <n v="416333.80000000005"/>
    <n v="3747004.2"/>
    <n v="2435552.73"/>
    <n v="1311451.4700000002"/>
    <x v="14"/>
    <n v="5"/>
    <x v="11"/>
    <x v="0"/>
  </r>
  <r>
    <x v="0"/>
    <x v="2"/>
    <x v="3"/>
    <s v="Medium"/>
    <x v="237"/>
    <n v="19794"/>
    <n v="32990"/>
    <n v="3744365"/>
    <n v="374436.5"/>
    <n v="3369928.5"/>
    <n v="2628544.23"/>
    <n v="741384.27"/>
    <x v="1"/>
    <n v="6"/>
    <x v="1"/>
    <x v="0"/>
  </r>
  <r>
    <x v="0"/>
    <x v="11"/>
    <x v="3"/>
    <s v="Medium"/>
    <x v="238"/>
    <n v="19794"/>
    <n v="32990"/>
    <n v="1804553"/>
    <n v="180455.30000000002"/>
    <n v="1624097.7"/>
    <n v="1266796.206"/>
    <n v="357301.49399999995"/>
    <x v="15"/>
    <n v="11"/>
    <x v="9"/>
    <x v="0"/>
  </r>
  <r>
    <x v="0"/>
    <x v="9"/>
    <x v="3"/>
    <s v="Medium"/>
    <x v="239"/>
    <n v="19794"/>
    <n v="32990"/>
    <n v="5219018.0000000009"/>
    <n v="521901.8000000001"/>
    <n v="4697116.2000000011"/>
    <n v="3663750.6360000009"/>
    <n v="1033365.5640000002"/>
    <x v="2"/>
    <n v="12"/>
    <x v="2"/>
    <x v="0"/>
  </r>
  <r>
    <x v="2"/>
    <x v="1"/>
    <x v="4"/>
    <s v="Medium"/>
    <x v="240"/>
    <n v="13938"/>
    <n v="23230"/>
    <n v="4038535.5000000005"/>
    <n v="403853.55000000005"/>
    <n v="3634681.95"/>
    <n v="2180809.17"/>
    <n v="1453872.7800000003"/>
    <x v="13"/>
    <n v="4"/>
    <x v="10"/>
    <x v="0"/>
  </r>
  <r>
    <x v="2"/>
    <x v="12"/>
    <x v="4"/>
    <s v="Medium"/>
    <x v="241"/>
    <n v="13938"/>
    <n v="23230"/>
    <n v="5145445"/>
    <n v="514544.5"/>
    <n v="4630900.5"/>
    <n v="2778540.3"/>
    <n v="1852360.2000000002"/>
    <x v="9"/>
    <n v="9"/>
    <x v="6"/>
    <x v="1"/>
  </r>
  <r>
    <x v="0"/>
    <x v="0"/>
    <x v="4"/>
    <s v="Medium"/>
    <x v="239"/>
    <n v="13938"/>
    <n v="23230"/>
    <n v="3674986.0000000005"/>
    <n v="367498.60000000009"/>
    <n v="3307487.4000000004"/>
    <n v="2579840.1720000003"/>
    <n v="727647.22800000012"/>
    <x v="2"/>
    <n v="12"/>
    <x v="2"/>
    <x v="0"/>
  </r>
  <r>
    <x v="0"/>
    <x v="1"/>
    <x v="5"/>
    <s v="Medium"/>
    <x v="237"/>
    <n v="11999.4"/>
    <n v="19999"/>
    <n v="2269886.5"/>
    <n v="226988.65000000002"/>
    <n v="2042897.85"/>
    <n v="1593460.3230000001"/>
    <n v="449437.527"/>
    <x v="1"/>
    <n v="6"/>
    <x v="1"/>
    <x v="0"/>
  </r>
  <r>
    <x v="0"/>
    <x v="2"/>
    <x v="0"/>
    <s v="Medium"/>
    <x v="242"/>
    <n v="5579.4"/>
    <n v="9299"/>
    <n v="1637553.9000000001"/>
    <n v="163755.39000000001"/>
    <n v="1473798.5100000002"/>
    <n v="1149562.8378000003"/>
    <n v="324235.67219999991"/>
    <x v="3"/>
    <n v="3"/>
    <x v="3"/>
    <x v="0"/>
  </r>
  <r>
    <x v="4"/>
    <x v="3"/>
    <x v="0"/>
    <s v="Medium"/>
    <x v="243"/>
    <n v="5579.4"/>
    <n v="9299"/>
    <n v="416595.20000000001"/>
    <n v="41659.520000000004"/>
    <n v="374935.68"/>
    <n v="269953.68959999998"/>
    <n v="104981.99040000001"/>
    <x v="1"/>
    <n v="6"/>
    <x v="1"/>
    <x v="0"/>
  </r>
  <r>
    <x v="4"/>
    <x v="11"/>
    <x v="0"/>
    <s v="Medium"/>
    <x v="244"/>
    <n v="5579.4"/>
    <n v="9299"/>
    <n v="2028111.9000000001"/>
    <n v="202811.19000000003"/>
    <n v="1825300.7100000002"/>
    <n v="1314216.5112000001"/>
    <n v="511084.19880000013"/>
    <x v="10"/>
    <n v="10"/>
    <x v="7"/>
    <x v="0"/>
  </r>
  <r>
    <x v="0"/>
    <x v="5"/>
    <x v="1"/>
    <s v="Medium"/>
    <x v="245"/>
    <n v="8999.4"/>
    <n v="14999"/>
    <n v="2963802.4000000004"/>
    <n v="296380.24000000005"/>
    <n v="2667422.16"/>
    <n v="2080589.2848000003"/>
    <n v="586832.87519999989"/>
    <x v="10"/>
    <n v="10"/>
    <x v="7"/>
    <x v="0"/>
  </r>
  <r>
    <x v="4"/>
    <x v="6"/>
    <x v="1"/>
    <s v="Medium"/>
    <x v="244"/>
    <n v="8999.4"/>
    <n v="14999"/>
    <n v="3271281.9000000004"/>
    <n v="327128.19000000006"/>
    <n v="2944153.7100000004"/>
    <n v="2119790.6712000002"/>
    <n v="824363.03880000021"/>
    <x v="10"/>
    <n v="10"/>
    <x v="7"/>
    <x v="0"/>
  </r>
  <r>
    <x v="3"/>
    <x v="13"/>
    <x v="1"/>
    <s v="Medium"/>
    <x v="246"/>
    <n v="8999.4"/>
    <n v="14999"/>
    <n v="3749750"/>
    <n v="374975"/>
    <n v="3374775"/>
    <n v="2632324.5"/>
    <n v="742450.5"/>
    <x v="11"/>
    <n v="11"/>
    <x v="9"/>
    <x v="1"/>
  </r>
  <r>
    <x v="4"/>
    <x v="7"/>
    <x v="2"/>
    <s v="Medium"/>
    <x v="247"/>
    <n v="11999.4"/>
    <n v="19999"/>
    <n v="3403829.8000000003"/>
    <n v="340382.98000000004"/>
    <n v="3063446.8200000003"/>
    <n v="2205681.7104000002"/>
    <n v="857765.10960000008"/>
    <x v="14"/>
    <n v="5"/>
    <x v="11"/>
    <x v="0"/>
  </r>
  <r>
    <x v="4"/>
    <x v="4"/>
    <x v="2"/>
    <s v="Medium"/>
    <x v="243"/>
    <n v="11999.4"/>
    <n v="19999"/>
    <n v="895955.20000000007"/>
    <n v="89595.520000000019"/>
    <n v="806359.68"/>
    <n v="580578.96960000007"/>
    <n v="225780.71039999998"/>
    <x v="1"/>
    <n v="6"/>
    <x v="1"/>
    <x v="0"/>
  </r>
  <r>
    <x v="3"/>
    <x v="8"/>
    <x v="2"/>
    <s v="Medium"/>
    <x v="248"/>
    <n v="11999.4"/>
    <n v="19999"/>
    <n v="7025648.7000000002"/>
    <n v="702564.87000000011"/>
    <n v="6323083.8300000001"/>
    <n v="4932005.3874000004"/>
    <n v="1391078.4425999997"/>
    <x v="4"/>
    <n v="7"/>
    <x v="4"/>
    <x v="0"/>
  </r>
  <r>
    <x v="1"/>
    <x v="9"/>
    <x v="2"/>
    <s v="Medium"/>
    <x v="249"/>
    <n v="11999.4"/>
    <n v="19999"/>
    <n v="4201789.9000000004"/>
    <n v="420178.99000000005"/>
    <n v="3781610.91"/>
    <n v="2458047.0915000001"/>
    <n v="1323563.8185000001"/>
    <x v="5"/>
    <n v="8"/>
    <x v="5"/>
    <x v="0"/>
  </r>
  <r>
    <x v="1"/>
    <x v="10"/>
    <x v="2"/>
    <s v="Medium"/>
    <x v="250"/>
    <n v="11999.4"/>
    <n v="19999"/>
    <n v="5861706.9000000004"/>
    <n v="586170.69000000006"/>
    <n v="5275536.21"/>
    <n v="3429098.5364999999"/>
    <n v="1846437.6735"/>
    <x v="9"/>
    <n v="9"/>
    <x v="6"/>
    <x v="1"/>
  </r>
  <r>
    <x v="0"/>
    <x v="2"/>
    <x v="2"/>
    <s v="Medium"/>
    <x v="251"/>
    <n v="11999.4"/>
    <n v="19999"/>
    <n v="3069846.5"/>
    <n v="306984.65000000002"/>
    <n v="2762861.85"/>
    <n v="2155032.2430000002"/>
    <n v="607829.60699999984"/>
    <x v="6"/>
    <n v="9"/>
    <x v="6"/>
    <x v="0"/>
  </r>
  <r>
    <x v="4"/>
    <x v="11"/>
    <x v="2"/>
    <s v="Medium"/>
    <x v="167"/>
    <n v="11999.4"/>
    <n v="19999"/>
    <n v="2245887.7000000002"/>
    <n v="224588.77000000002"/>
    <n v="2021298.9300000002"/>
    <n v="1455335.2296"/>
    <n v="565963.70040000021"/>
    <x v="9"/>
    <n v="9"/>
    <x v="6"/>
    <x v="1"/>
  </r>
  <r>
    <x v="4"/>
    <x v="9"/>
    <x v="2"/>
    <s v="Medium"/>
    <x v="252"/>
    <n v="11999.4"/>
    <n v="19999"/>
    <n v="2807859.6"/>
    <n v="280785.96000000002"/>
    <n v="2527073.64"/>
    <n v="1819493.0208000001"/>
    <n v="707580.61920000007"/>
    <x v="11"/>
    <n v="11"/>
    <x v="9"/>
    <x v="1"/>
  </r>
  <r>
    <x v="2"/>
    <x v="1"/>
    <x v="2"/>
    <s v="Medium"/>
    <x v="253"/>
    <n v="11999.4"/>
    <n v="19999"/>
    <n v="5525723.7000000002"/>
    <n v="552572.37"/>
    <n v="4973151.33"/>
    <n v="2983890.798"/>
    <n v="1989260.5320000001"/>
    <x v="11"/>
    <n v="11"/>
    <x v="9"/>
    <x v="1"/>
  </r>
  <r>
    <x v="0"/>
    <x v="12"/>
    <x v="2"/>
    <s v="Medium"/>
    <x v="254"/>
    <n v="11999.4"/>
    <n v="19999"/>
    <n v="4249787.5"/>
    <n v="424978.75"/>
    <n v="3824808.75"/>
    <n v="2983350.8250000002"/>
    <n v="841457.92499999981"/>
    <x v="12"/>
    <n v="12"/>
    <x v="2"/>
    <x v="1"/>
  </r>
  <r>
    <x v="4"/>
    <x v="0"/>
    <x v="3"/>
    <s v="Medium"/>
    <x v="255"/>
    <n v="19794"/>
    <n v="32990"/>
    <n v="5473041"/>
    <n v="547304.1"/>
    <n v="4925736.9000000004"/>
    <n v="3546530.568"/>
    <n v="1379206.3320000004"/>
    <x v="4"/>
    <n v="7"/>
    <x v="4"/>
    <x v="0"/>
  </r>
  <r>
    <x v="0"/>
    <x v="1"/>
    <x v="3"/>
    <s v="Medium"/>
    <x v="256"/>
    <n v="19794"/>
    <n v="32990"/>
    <n v="2009091.0000000002"/>
    <n v="200909.10000000003"/>
    <n v="1808181.9000000001"/>
    <n v="1410381.8820000002"/>
    <n v="397800.01799999992"/>
    <x v="5"/>
    <n v="8"/>
    <x v="5"/>
    <x v="0"/>
  </r>
  <r>
    <x v="3"/>
    <x v="2"/>
    <x v="3"/>
    <s v="Medium"/>
    <x v="257"/>
    <n v="19794"/>
    <n v="32990"/>
    <n v="6885013.0000000009"/>
    <n v="688501.30000000016"/>
    <n v="6196511.7000000011"/>
    <n v="4833279.1260000011"/>
    <n v="1363232.574"/>
    <x v="6"/>
    <n v="9"/>
    <x v="6"/>
    <x v="0"/>
  </r>
  <r>
    <x v="0"/>
    <x v="3"/>
    <x v="3"/>
    <s v="Medium"/>
    <x v="245"/>
    <n v="19794"/>
    <n v="32990"/>
    <n v="6518824.0000000009"/>
    <n v="651882.40000000014"/>
    <n v="5866941.6000000006"/>
    <n v="4576214.4480000008"/>
    <n v="1290727.1519999998"/>
    <x v="10"/>
    <n v="10"/>
    <x v="7"/>
    <x v="0"/>
  </r>
  <r>
    <x v="0"/>
    <x v="11"/>
    <x v="3"/>
    <s v="Medium"/>
    <x v="258"/>
    <n v="19794"/>
    <n v="32990"/>
    <n v="4687879"/>
    <n v="468787.9"/>
    <n v="4219091.0999999996"/>
    <n v="3290891.0579999997"/>
    <n v="928200.0419999999"/>
    <x v="12"/>
    <n v="12"/>
    <x v="2"/>
    <x v="1"/>
  </r>
  <r>
    <x v="4"/>
    <x v="5"/>
    <x v="3"/>
    <s v="Medium"/>
    <x v="162"/>
    <n v="19794"/>
    <n v="32990"/>
    <n v="4526228.0000000009"/>
    <n v="452622.8000000001"/>
    <n v="4073605.2000000007"/>
    <n v="2932995.7440000004"/>
    <n v="1140609.4560000002"/>
    <x v="2"/>
    <n v="12"/>
    <x v="2"/>
    <x v="0"/>
  </r>
  <r>
    <x v="0"/>
    <x v="6"/>
    <x v="3"/>
    <s v="Medium"/>
    <x v="259"/>
    <n v="19794"/>
    <n v="32990"/>
    <n v="1939812.0000000002"/>
    <n v="193981.20000000004"/>
    <n v="1745830.8000000003"/>
    <n v="1361748.0240000002"/>
    <n v="384082.77600000007"/>
    <x v="12"/>
    <n v="12"/>
    <x v="2"/>
    <x v="1"/>
  </r>
  <r>
    <x v="2"/>
    <x v="13"/>
    <x v="4"/>
    <s v="Medium"/>
    <x v="260"/>
    <n v="13938"/>
    <n v="23230"/>
    <n v="7536973.5000000009"/>
    <n v="753697.35000000009"/>
    <n v="6783276.1500000004"/>
    <n v="4069965.69"/>
    <n v="2713310.4600000004"/>
    <x v="0"/>
    <n v="1"/>
    <x v="0"/>
    <x v="0"/>
  </r>
  <r>
    <x v="4"/>
    <x v="7"/>
    <x v="4"/>
    <s v="Medium"/>
    <x v="261"/>
    <n v="13938"/>
    <n v="23230"/>
    <n v="2227757"/>
    <n v="222775.7"/>
    <n v="2004981.3"/>
    <n v="1443586.5360000001"/>
    <n v="561394.76399999997"/>
    <x v="8"/>
    <n v="2"/>
    <x v="8"/>
    <x v="0"/>
  </r>
  <r>
    <x v="4"/>
    <x v="4"/>
    <x v="4"/>
    <s v="Medium"/>
    <x v="262"/>
    <n v="13938"/>
    <n v="23230"/>
    <n v="6381281"/>
    <n v="638128.10000000009"/>
    <n v="5743152.9000000004"/>
    <n v="4135070.088"/>
    <n v="1608082.8120000004"/>
    <x v="8"/>
    <n v="2"/>
    <x v="8"/>
    <x v="0"/>
  </r>
  <r>
    <x v="3"/>
    <x v="8"/>
    <x v="5"/>
    <s v="Medium"/>
    <x v="263"/>
    <n v="11999.4"/>
    <n v="19999"/>
    <n v="3289835.5"/>
    <n v="328983.55000000005"/>
    <n v="2960851.95"/>
    <n v="2309464.5210000002"/>
    <n v="651387.429"/>
    <x v="14"/>
    <n v="5"/>
    <x v="11"/>
    <x v="0"/>
  </r>
  <r>
    <x v="0"/>
    <x v="9"/>
    <x v="5"/>
    <s v="Medium"/>
    <x v="264"/>
    <n v="11999.4"/>
    <n v="19999"/>
    <n v="5751712.4000000004"/>
    <n v="575171.24000000011"/>
    <n v="5176541.16"/>
    <n v="4037702.1048000003"/>
    <n v="1138839.0551999998"/>
    <x v="6"/>
    <n v="9"/>
    <x v="6"/>
    <x v="0"/>
  </r>
  <r>
    <x v="3"/>
    <x v="10"/>
    <x v="5"/>
    <s v="Medium"/>
    <x v="265"/>
    <n v="11999.4"/>
    <n v="19999"/>
    <n v="1987900.6"/>
    <n v="198790.06000000003"/>
    <n v="1789110.54"/>
    <n v="1395506.2212"/>
    <n v="393604.31880000001"/>
    <x v="9"/>
    <n v="9"/>
    <x v="6"/>
    <x v="1"/>
  </r>
  <r>
    <x v="0"/>
    <x v="2"/>
    <x v="5"/>
    <s v="Medium"/>
    <x v="266"/>
    <n v="11999.4"/>
    <n v="19999"/>
    <n v="2235888.2000000002"/>
    <n v="223588.82000000004"/>
    <n v="2012299.3800000001"/>
    <n v="1569593.5164000001"/>
    <n v="442705.86360000004"/>
    <x v="15"/>
    <n v="11"/>
    <x v="9"/>
    <x v="0"/>
  </r>
  <r>
    <x v="4"/>
    <x v="11"/>
    <x v="5"/>
    <s v="Medium"/>
    <x v="162"/>
    <n v="11999.4"/>
    <n v="19999"/>
    <n v="2743862.8000000003"/>
    <n v="274386.28000000003"/>
    <n v="2469476.5200000005"/>
    <n v="1778023.0944000003"/>
    <n v="691453.42560000019"/>
    <x v="2"/>
    <n v="12"/>
    <x v="2"/>
    <x v="0"/>
  </r>
  <r>
    <x v="0"/>
    <x v="9"/>
    <x v="1"/>
    <s v="Medium"/>
    <x v="267"/>
    <n v="8999.4"/>
    <n v="14999"/>
    <n v="731951.20000000007"/>
    <n v="73195.12000000001"/>
    <n v="658756.08000000007"/>
    <n v="513829.7424000001"/>
    <n v="144926.33759999997"/>
    <x v="8"/>
    <n v="2"/>
    <x v="8"/>
    <x v="0"/>
  </r>
  <r>
    <x v="0"/>
    <x v="1"/>
    <x v="1"/>
    <s v="Medium"/>
    <x v="268"/>
    <n v="8999.4"/>
    <n v="14999"/>
    <n v="1922871.8000000003"/>
    <n v="192287.18000000005"/>
    <n v="1730584.62"/>
    <n v="1349856.0036000002"/>
    <n v="380728.61639999994"/>
    <x v="1"/>
    <n v="6"/>
    <x v="1"/>
    <x v="0"/>
  </r>
  <r>
    <x v="0"/>
    <x v="12"/>
    <x v="2"/>
    <s v="Medium"/>
    <x v="269"/>
    <n v="11999.4"/>
    <n v="19999"/>
    <n v="513974.30000000005"/>
    <n v="51397.430000000008"/>
    <n v="462576.87000000005"/>
    <n v="360809.95860000007"/>
    <n v="101766.91139999998"/>
    <x v="14"/>
    <n v="5"/>
    <x v="11"/>
    <x v="0"/>
  </r>
  <r>
    <x v="0"/>
    <x v="0"/>
    <x v="5"/>
    <s v="Medium"/>
    <x v="268"/>
    <n v="11999.4"/>
    <n v="19999"/>
    <n v="2563871.8000000003"/>
    <n v="256387.18000000005"/>
    <n v="2307484.62"/>
    <n v="1799838.0036000002"/>
    <n v="507646.61639999994"/>
    <x v="1"/>
    <n v="6"/>
    <x v="1"/>
    <x v="0"/>
  </r>
  <r>
    <x v="3"/>
    <x v="1"/>
    <x v="0"/>
    <s v="Medium"/>
    <x v="270"/>
    <n v="5579.4"/>
    <n v="9299"/>
    <n v="1432046"/>
    <n v="143204.6"/>
    <n v="1288841.3999999999"/>
    <n v="1005296.292"/>
    <n v="283545.10799999989"/>
    <x v="5"/>
    <n v="8"/>
    <x v="5"/>
    <x v="0"/>
  </r>
  <r>
    <x v="1"/>
    <x v="2"/>
    <x v="0"/>
    <s v="Medium"/>
    <x v="271"/>
    <n v="5579.4"/>
    <n v="9299"/>
    <n v="455651"/>
    <n v="45565.100000000006"/>
    <n v="410085.9"/>
    <n v="266555.83500000002"/>
    <n v="143530.065"/>
    <x v="15"/>
    <n v="11"/>
    <x v="9"/>
    <x v="0"/>
  </r>
  <r>
    <x v="0"/>
    <x v="3"/>
    <x v="0"/>
    <s v="Medium"/>
    <x v="272"/>
    <n v="5579.4"/>
    <n v="9299"/>
    <n v="1266523.8"/>
    <n v="126652.38"/>
    <n v="1139871.42"/>
    <n v="889099.70759999997"/>
    <n v="250771.71239999996"/>
    <x v="2"/>
    <n v="12"/>
    <x v="2"/>
    <x v="0"/>
  </r>
  <r>
    <x v="1"/>
    <x v="11"/>
    <x v="1"/>
    <s v="Medium"/>
    <x v="273"/>
    <n v="8999.4"/>
    <n v="14999"/>
    <n v="3751249.9000000004"/>
    <n v="375124.99000000005"/>
    <n v="3376124.91"/>
    <n v="2194481.1915000002"/>
    <n v="1181643.7185"/>
    <x v="3"/>
    <n v="3"/>
    <x v="3"/>
    <x v="0"/>
  </r>
  <r>
    <x v="0"/>
    <x v="5"/>
    <x v="1"/>
    <s v="Medium"/>
    <x v="274"/>
    <n v="8999.4"/>
    <n v="14999"/>
    <n v="1061929.2"/>
    <n v="106192.92"/>
    <n v="955736.27999999991"/>
    <n v="745474.29839999997"/>
    <n v="210261.98159999994"/>
    <x v="1"/>
    <n v="6"/>
    <x v="1"/>
    <x v="0"/>
  </r>
  <r>
    <x v="0"/>
    <x v="6"/>
    <x v="1"/>
    <s v="Medium"/>
    <x v="275"/>
    <n v="8999.4"/>
    <n v="14999"/>
    <n v="967435.5"/>
    <n v="96743.55"/>
    <n v="870691.95"/>
    <n v="679139.72100000002"/>
    <n v="191552.22899999993"/>
    <x v="4"/>
    <n v="7"/>
    <x v="4"/>
    <x v="0"/>
  </r>
  <r>
    <x v="4"/>
    <x v="13"/>
    <x v="1"/>
    <s v="Medium"/>
    <x v="276"/>
    <n v="8999.4"/>
    <n v="14999"/>
    <n v="2342843.8000000003"/>
    <n v="234284.38000000003"/>
    <n v="2108559.4200000004"/>
    <n v="1518162.7824000001"/>
    <n v="590396.63760000025"/>
    <x v="5"/>
    <n v="8"/>
    <x v="5"/>
    <x v="0"/>
  </r>
  <r>
    <x v="4"/>
    <x v="7"/>
    <x v="1"/>
    <s v="Medium"/>
    <x v="277"/>
    <n v="8999.4"/>
    <n v="14999"/>
    <n v="1924371.7000000002"/>
    <n v="192437.17000000004"/>
    <n v="1731934.5300000003"/>
    <n v="1246992.8616000002"/>
    <n v="484941.66840000008"/>
    <x v="9"/>
    <n v="9"/>
    <x v="6"/>
    <x v="1"/>
  </r>
  <r>
    <x v="1"/>
    <x v="4"/>
    <x v="1"/>
    <s v="Medium"/>
    <x v="278"/>
    <n v="8999.4"/>
    <n v="14999"/>
    <n v="1066428.9000000001"/>
    <n v="106642.89000000001"/>
    <n v="959786.01000000013"/>
    <n v="623860.90650000016"/>
    <n v="335925.10349999997"/>
    <x v="2"/>
    <n v="12"/>
    <x v="2"/>
    <x v="0"/>
  </r>
  <r>
    <x v="3"/>
    <x v="8"/>
    <x v="2"/>
    <s v="Medium"/>
    <x v="279"/>
    <n v="11999.4"/>
    <n v="19999"/>
    <n v="2227888.6"/>
    <n v="222788.86000000002"/>
    <n v="2005099.74"/>
    <n v="1563977.7972000001"/>
    <n v="441121.94279999984"/>
    <x v="3"/>
    <n v="3"/>
    <x v="3"/>
    <x v="0"/>
  </r>
  <r>
    <x v="0"/>
    <x v="9"/>
    <x v="2"/>
    <s v="Medium"/>
    <x v="280"/>
    <n v="11999.4"/>
    <n v="19999"/>
    <n v="2517874.1"/>
    <n v="251787.41000000003"/>
    <n v="2266086.69"/>
    <n v="1767547.6181999999"/>
    <n v="498539.07180000003"/>
    <x v="13"/>
    <n v="4"/>
    <x v="10"/>
    <x v="0"/>
  </r>
  <r>
    <x v="0"/>
    <x v="10"/>
    <x v="2"/>
    <s v="Medium"/>
    <x v="281"/>
    <n v="11999.4"/>
    <n v="19999"/>
    <n v="2189890.5"/>
    <n v="218989.05000000002"/>
    <n v="1970901.45"/>
    <n v="1537303.1310000001"/>
    <n v="433598.3189999999"/>
    <x v="14"/>
    <n v="5"/>
    <x v="11"/>
    <x v="0"/>
  </r>
  <r>
    <x v="0"/>
    <x v="2"/>
    <x v="2"/>
    <s v="Medium"/>
    <x v="282"/>
    <n v="11999.4"/>
    <n v="19999"/>
    <n v="2731863.4"/>
    <n v="273186.34000000003"/>
    <n v="2458677.06"/>
    <n v="1917768.1068000002"/>
    <n v="540908.95319999987"/>
    <x v="1"/>
    <n v="6"/>
    <x v="1"/>
    <x v="0"/>
  </r>
  <r>
    <x v="4"/>
    <x v="11"/>
    <x v="2"/>
    <s v="Medium"/>
    <x v="283"/>
    <n v="11999.4"/>
    <n v="19999"/>
    <n v="4919754"/>
    <n v="491975.4"/>
    <n v="4427778.5999999996"/>
    <n v="3188000.5919999997"/>
    <n v="1239778.0079999999"/>
    <x v="1"/>
    <n v="6"/>
    <x v="1"/>
    <x v="0"/>
  </r>
  <r>
    <x v="0"/>
    <x v="9"/>
    <x v="2"/>
    <s v="Medium"/>
    <x v="284"/>
    <n v="11999.4"/>
    <n v="19999"/>
    <n v="1355932.2"/>
    <n v="135593.22"/>
    <n v="1220338.98"/>
    <n v="951864.4044"/>
    <n v="268474.57559999998"/>
    <x v="5"/>
    <n v="8"/>
    <x v="5"/>
    <x v="0"/>
  </r>
  <r>
    <x v="0"/>
    <x v="1"/>
    <x v="2"/>
    <s v="Medium"/>
    <x v="285"/>
    <n v="11999.4"/>
    <n v="19999"/>
    <n v="3195840.2"/>
    <n v="319584.02"/>
    <n v="2876256.18"/>
    <n v="2243479.8204000001"/>
    <n v="632776.35960000008"/>
    <x v="5"/>
    <n v="8"/>
    <x v="5"/>
    <x v="0"/>
  </r>
  <r>
    <x v="0"/>
    <x v="12"/>
    <x v="2"/>
    <s v="Medium"/>
    <x v="286"/>
    <n v="11999.4"/>
    <n v="19999"/>
    <n v="4817759.1000000006"/>
    <n v="481775.91000000009"/>
    <n v="4335983.1900000004"/>
    <n v="3382066.8882000004"/>
    <n v="953916.30180000002"/>
    <x v="9"/>
    <n v="9"/>
    <x v="6"/>
    <x v="1"/>
  </r>
  <r>
    <x v="0"/>
    <x v="0"/>
    <x v="2"/>
    <s v="Medium"/>
    <x v="287"/>
    <n v="11999.4"/>
    <n v="19999"/>
    <n v="3867806.6"/>
    <n v="386780.66000000003"/>
    <n v="3481025.94"/>
    <n v="2715200.2332000001"/>
    <n v="765825.70679999981"/>
    <x v="6"/>
    <n v="9"/>
    <x v="6"/>
    <x v="0"/>
  </r>
  <r>
    <x v="0"/>
    <x v="1"/>
    <x v="2"/>
    <s v="Medium"/>
    <x v="288"/>
    <n v="11999.4"/>
    <n v="19999"/>
    <n v="5985700.7000000002"/>
    <n v="598570.07000000007"/>
    <n v="5387130.6299999999"/>
    <n v="4201961.8914000001"/>
    <n v="1185168.7385999998"/>
    <x v="6"/>
    <n v="9"/>
    <x v="6"/>
    <x v="0"/>
  </r>
  <r>
    <x v="0"/>
    <x v="2"/>
    <x v="2"/>
    <s v="Medium"/>
    <x v="12"/>
    <n v="11999.4"/>
    <n v="19999"/>
    <n v="4291785.4000000004"/>
    <n v="429178.54000000004"/>
    <n v="3862606.8600000003"/>
    <n v="3012833.3508000006"/>
    <n v="849773.50919999974"/>
    <x v="11"/>
    <n v="11"/>
    <x v="9"/>
    <x v="1"/>
  </r>
  <r>
    <x v="0"/>
    <x v="3"/>
    <x v="2"/>
    <s v="Medium"/>
    <x v="289"/>
    <n v="11999.4"/>
    <n v="19999"/>
    <n v="3891805.4000000004"/>
    <n v="389180.54000000004"/>
    <n v="3502624.8600000003"/>
    <n v="2732047.3908000002"/>
    <n v="770577.46920000017"/>
    <x v="12"/>
    <n v="12"/>
    <x v="2"/>
    <x v="1"/>
  </r>
  <r>
    <x v="0"/>
    <x v="11"/>
    <x v="2"/>
    <s v="Medium"/>
    <x v="272"/>
    <n v="11999.4"/>
    <n v="19999"/>
    <n v="2723863.8000000003"/>
    <n v="272386.38000000006"/>
    <n v="2451477.4200000004"/>
    <n v="1912152.3876000005"/>
    <n v="539325.03239999991"/>
    <x v="2"/>
    <n v="12"/>
    <x v="2"/>
    <x v="0"/>
  </r>
  <r>
    <x v="2"/>
    <x v="5"/>
    <x v="3"/>
    <s v="Medium"/>
    <x v="290"/>
    <n v="19794"/>
    <n v="32990"/>
    <n v="1972802.0000000002"/>
    <n v="197280.20000000004"/>
    <n v="1775521.8000000003"/>
    <n v="1065313.08"/>
    <n v="710208.7200000002"/>
    <x v="3"/>
    <n v="3"/>
    <x v="3"/>
    <x v="0"/>
  </r>
  <r>
    <x v="0"/>
    <x v="6"/>
    <x v="3"/>
    <s v="Medium"/>
    <x v="291"/>
    <n v="19794"/>
    <n v="32990"/>
    <n v="9590193"/>
    <n v="959019.3"/>
    <n v="8631173.6999999993"/>
    <n v="6732315.4859999996"/>
    <n v="1898858.2139999997"/>
    <x v="1"/>
    <n v="6"/>
    <x v="1"/>
    <x v="0"/>
  </r>
  <r>
    <x v="0"/>
    <x v="13"/>
    <x v="3"/>
    <s v="Medium"/>
    <x v="292"/>
    <n v="19794"/>
    <n v="32990"/>
    <n v="7713062"/>
    <n v="771306.20000000007"/>
    <n v="6941755.7999999998"/>
    <n v="5414569.5240000002"/>
    <n v="1527186.2759999996"/>
    <x v="1"/>
    <n v="6"/>
    <x v="1"/>
    <x v="0"/>
  </r>
  <r>
    <x v="4"/>
    <x v="7"/>
    <x v="3"/>
    <s v="Medium"/>
    <x v="293"/>
    <n v="19794"/>
    <n v="32990"/>
    <n v="1273414"/>
    <n v="127341.40000000001"/>
    <n v="1146072.6000000001"/>
    <n v="825172.272"/>
    <n v="320900.3280000001"/>
    <x v="11"/>
    <n v="11"/>
    <x v="9"/>
    <x v="1"/>
  </r>
  <r>
    <x v="4"/>
    <x v="4"/>
    <x v="3"/>
    <s v="Medium"/>
    <x v="294"/>
    <n v="19794"/>
    <n v="32990"/>
    <n v="2094865"/>
    <n v="209486.5"/>
    <n v="1885378.5"/>
    <n v="1357472.52"/>
    <n v="527905.98"/>
    <x v="2"/>
    <n v="12"/>
    <x v="2"/>
    <x v="0"/>
  </r>
  <r>
    <x v="0"/>
    <x v="8"/>
    <x v="4"/>
    <s v="Medium"/>
    <x v="295"/>
    <n v="13938"/>
    <n v="23230"/>
    <n v="1334563.5"/>
    <n v="133456.35"/>
    <n v="1201107.1499999999"/>
    <n v="936863.57699999993"/>
    <n v="264243.57299999997"/>
    <x v="13"/>
    <n v="4"/>
    <x v="10"/>
    <x v="0"/>
  </r>
  <r>
    <x v="0"/>
    <x v="9"/>
    <x v="4"/>
    <s v="Medium"/>
    <x v="292"/>
    <n v="13938"/>
    <n v="23230"/>
    <n v="5431174"/>
    <n v="543117.4"/>
    <n v="4888056.5999999996"/>
    <n v="3812684.148"/>
    <n v="1075372.4519999996"/>
    <x v="1"/>
    <n v="6"/>
    <x v="1"/>
    <x v="0"/>
  </r>
  <r>
    <x v="0"/>
    <x v="10"/>
    <x v="4"/>
    <s v="Medium"/>
    <x v="296"/>
    <n v="13938"/>
    <n v="23230"/>
    <n v="885063"/>
    <n v="88506.3"/>
    <n v="796556.7"/>
    <n v="621314.22600000002"/>
    <n v="175242.47399999993"/>
    <x v="5"/>
    <n v="8"/>
    <x v="5"/>
    <x v="0"/>
  </r>
  <r>
    <x v="0"/>
    <x v="2"/>
    <x v="4"/>
    <s v="Medium"/>
    <x v="297"/>
    <n v="13938"/>
    <n v="23230"/>
    <n v="980306.00000000012"/>
    <n v="98030.60000000002"/>
    <n v="882275.40000000014"/>
    <n v="688174.81200000015"/>
    <n v="194100.58799999999"/>
    <x v="5"/>
    <n v="8"/>
    <x v="5"/>
    <x v="0"/>
  </r>
  <r>
    <x v="4"/>
    <x v="11"/>
    <x v="4"/>
    <s v="Medium"/>
    <x v="298"/>
    <n v="13938"/>
    <n v="23230"/>
    <n v="4957282"/>
    <n v="495728.2"/>
    <n v="4461553.8"/>
    <n v="3212318.7359999996"/>
    <n v="1249235.0640000002"/>
    <x v="6"/>
    <n v="9"/>
    <x v="6"/>
    <x v="0"/>
  </r>
  <r>
    <x v="4"/>
    <x v="9"/>
    <x v="4"/>
    <s v="Medium"/>
    <x v="299"/>
    <n v="13938"/>
    <n v="23230"/>
    <n v="1876984.0000000002"/>
    <n v="187698.40000000002"/>
    <n v="1689285.6"/>
    <n v="1216285.632"/>
    <n v="472999.96800000011"/>
    <x v="12"/>
    <n v="12"/>
    <x v="2"/>
    <x v="1"/>
  </r>
  <r>
    <x v="0"/>
    <x v="1"/>
    <x v="5"/>
    <s v="Medium"/>
    <x v="274"/>
    <n v="11999.4"/>
    <n v="19999"/>
    <n v="1415929.2"/>
    <n v="141592.92000000001"/>
    <n v="1274336.28"/>
    <n v="993982.29840000009"/>
    <n v="280353.98159999994"/>
    <x v="1"/>
    <n v="6"/>
    <x v="1"/>
    <x v="0"/>
  </r>
  <r>
    <x v="0"/>
    <x v="12"/>
    <x v="5"/>
    <s v="Medium"/>
    <x v="291"/>
    <n v="11999.4"/>
    <n v="19999"/>
    <n v="5813709.2999999998"/>
    <n v="581370.93000000005"/>
    <n v="5232338.37"/>
    <n v="4081223.9286000002"/>
    <n v="1151114.4413999999"/>
    <x v="1"/>
    <n v="6"/>
    <x v="1"/>
    <x v="0"/>
  </r>
  <r>
    <x v="0"/>
    <x v="0"/>
    <x v="5"/>
    <s v="Medium"/>
    <x v="282"/>
    <n v="11999.4"/>
    <n v="19999"/>
    <n v="2731863.4"/>
    <n v="273186.34000000003"/>
    <n v="2458677.06"/>
    <n v="1917768.1068000002"/>
    <n v="540908.95319999987"/>
    <x v="1"/>
    <n v="6"/>
    <x v="1"/>
    <x v="0"/>
  </r>
  <r>
    <x v="4"/>
    <x v="1"/>
    <x v="5"/>
    <s v="Medium"/>
    <x v="283"/>
    <n v="11999.4"/>
    <n v="19999"/>
    <n v="4919754"/>
    <n v="491975.4"/>
    <n v="4427778.5999999996"/>
    <n v="3188000.5919999997"/>
    <n v="1239778.0079999999"/>
    <x v="1"/>
    <n v="6"/>
    <x v="1"/>
    <x v="0"/>
  </r>
  <r>
    <x v="0"/>
    <x v="2"/>
    <x v="5"/>
    <s v="Medium"/>
    <x v="300"/>
    <n v="11999.4"/>
    <n v="19999"/>
    <n v="3039848"/>
    <n v="303984.8"/>
    <n v="2735863.2"/>
    <n v="2133973.2960000001"/>
    <n v="601889.9040000001"/>
    <x v="15"/>
    <n v="11"/>
    <x v="9"/>
    <x v="0"/>
  </r>
  <r>
    <x v="1"/>
    <x v="3"/>
    <x v="5"/>
    <s v="Medium"/>
    <x v="278"/>
    <n v="11999.4"/>
    <n v="19999"/>
    <n v="1421928.9000000001"/>
    <n v="142192.89000000001"/>
    <n v="1279736.0100000002"/>
    <n v="831828.40650000016"/>
    <n v="447907.60350000008"/>
    <x v="2"/>
    <n v="12"/>
    <x v="2"/>
    <x v="0"/>
  </r>
  <r>
    <x v="2"/>
    <x v="11"/>
    <x v="5"/>
    <s v="Medium"/>
    <x v="301"/>
    <n v="11999.4"/>
    <n v="19999"/>
    <n v="2749862.5"/>
    <n v="274986.25"/>
    <n v="2474876.25"/>
    <n v="1484925.75"/>
    <n v="989950.5"/>
    <x v="12"/>
    <n v="12"/>
    <x v="2"/>
    <x v="1"/>
  </r>
  <r>
    <x v="4"/>
    <x v="5"/>
    <x v="5"/>
    <s v="Medium"/>
    <x v="294"/>
    <n v="11999.4"/>
    <n v="19999"/>
    <n v="1269936.5"/>
    <n v="126993.65000000001"/>
    <n v="1142942.8500000001"/>
    <n v="822918.85200000007"/>
    <n v="320023.99800000002"/>
    <x v="2"/>
    <n v="12"/>
    <x v="2"/>
    <x v="0"/>
  </r>
  <r>
    <x v="0"/>
    <x v="6"/>
    <x v="4"/>
    <s v="Medium"/>
    <x v="302"/>
    <n v="13938"/>
    <n v="23230"/>
    <n v="1013989.5000000001"/>
    <n v="101398.95000000001"/>
    <n v="912590.55"/>
    <n v="711820.62900000007"/>
    <n v="200769.92099999997"/>
    <x v="4"/>
    <n v="7"/>
    <x v="4"/>
    <x v="0"/>
  </r>
  <r>
    <x v="4"/>
    <x v="13"/>
    <x v="0"/>
    <s v="Medium"/>
    <x v="303"/>
    <n v="5579.4"/>
    <n v="9299"/>
    <n v="1017310.6000000001"/>
    <n v="101731.06000000001"/>
    <n v="915579.54"/>
    <n v="659217.26879999996"/>
    <n v="256362.27120000008"/>
    <x v="1"/>
    <n v="6"/>
    <x v="1"/>
    <x v="0"/>
  </r>
  <r>
    <x v="2"/>
    <x v="7"/>
    <x v="0"/>
    <s v="Medium"/>
    <x v="18"/>
    <n v="5579.4"/>
    <n v="9299"/>
    <n v="341273.30000000005"/>
    <n v="34127.330000000009"/>
    <n v="307145.97000000003"/>
    <n v="184287.58200000002"/>
    <n v="122858.38800000001"/>
    <x v="7"/>
    <n v="10"/>
    <x v="7"/>
    <x v="1"/>
  </r>
  <r>
    <x v="4"/>
    <x v="4"/>
    <x v="1"/>
    <s v="Medium"/>
    <x v="304"/>
    <n v="8999.4"/>
    <n v="14999"/>
    <n v="5703369.75"/>
    <n v="570336.97499999998"/>
    <n v="5133032.7750000004"/>
    <n v="3695783.5980000002"/>
    <n v="1437249.1770000001"/>
    <x v="13"/>
    <n v="4"/>
    <x v="10"/>
    <x v="0"/>
  </r>
  <r>
    <x v="0"/>
    <x v="8"/>
    <x v="1"/>
    <s v="Medium"/>
    <x v="305"/>
    <n v="8999.4"/>
    <n v="14999"/>
    <n v="2498833.4000000004"/>
    <n v="249883.34000000005"/>
    <n v="2248950.0600000005"/>
    <n v="1754181.0468000004"/>
    <n v="494769.01320000016"/>
    <x v="14"/>
    <n v="5"/>
    <x v="11"/>
    <x v="0"/>
  </r>
  <r>
    <x v="4"/>
    <x v="9"/>
    <x v="1"/>
    <s v="Medium"/>
    <x v="306"/>
    <n v="8999.4"/>
    <n v="14999"/>
    <n v="482967.80000000005"/>
    <n v="48296.780000000006"/>
    <n v="434671.02"/>
    <n v="312963.13439999998"/>
    <n v="121707.88560000004"/>
    <x v="9"/>
    <n v="9"/>
    <x v="6"/>
    <x v="1"/>
  </r>
  <r>
    <x v="2"/>
    <x v="10"/>
    <x v="1"/>
    <s v="Medium"/>
    <x v="307"/>
    <n v="8999.4"/>
    <n v="14999"/>
    <n v="3481267.9000000004"/>
    <n v="348126.79000000004"/>
    <n v="3133141.1100000003"/>
    <n v="1879884.6660000002"/>
    <n v="1253256.4440000001"/>
    <x v="15"/>
    <n v="11"/>
    <x v="9"/>
    <x v="0"/>
  </r>
  <r>
    <x v="3"/>
    <x v="2"/>
    <x v="1"/>
    <s v="Medium"/>
    <x v="308"/>
    <n v="8999.4"/>
    <n v="14999"/>
    <n v="2785314.3000000003"/>
    <n v="278531.43000000005"/>
    <n v="2506782.87"/>
    <n v="1955290.6386000002"/>
    <n v="551492.23139999993"/>
    <x v="11"/>
    <n v="11"/>
    <x v="9"/>
    <x v="1"/>
  </r>
  <r>
    <x v="0"/>
    <x v="11"/>
    <x v="1"/>
    <s v="Medium"/>
    <x v="309"/>
    <n v="8999.4"/>
    <n v="14999"/>
    <n v="2416338.9000000004"/>
    <n v="241633.89000000004"/>
    <n v="2174705.0100000002"/>
    <n v="1696269.9078000002"/>
    <n v="478435.10220000008"/>
    <x v="12"/>
    <n v="12"/>
    <x v="2"/>
    <x v="1"/>
  </r>
  <r>
    <x v="3"/>
    <x v="9"/>
    <x v="1"/>
    <s v="Medium"/>
    <x v="310"/>
    <n v="8999.4"/>
    <n v="14999"/>
    <n v="4195220.3"/>
    <n v="419522.03"/>
    <n v="3775698.2699999996"/>
    <n v="2945044.6505999998"/>
    <n v="830653.61939999973"/>
    <x v="2"/>
    <n v="12"/>
    <x v="2"/>
    <x v="0"/>
  </r>
  <r>
    <x v="4"/>
    <x v="1"/>
    <x v="1"/>
    <s v="Medium"/>
    <x v="311"/>
    <n v="8999.4"/>
    <n v="14999"/>
    <n v="500966.6"/>
    <n v="50096.66"/>
    <n v="450869.93999999994"/>
    <n v="324626.35679999995"/>
    <n v="126243.58319999999"/>
    <x v="12"/>
    <n v="12"/>
    <x v="2"/>
    <x v="1"/>
  </r>
  <r>
    <x v="4"/>
    <x v="12"/>
    <x v="2"/>
    <s v="Medium"/>
    <x v="312"/>
    <n v="11999.4"/>
    <n v="19999"/>
    <n v="5129743.5"/>
    <n v="512974.35000000003"/>
    <n v="4616769.1500000004"/>
    <n v="3324073.7880000002"/>
    <n v="1292695.3620000002"/>
    <x v="0"/>
    <n v="1"/>
    <x v="0"/>
    <x v="0"/>
  </r>
  <r>
    <x v="0"/>
    <x v="0"/>
    <x v="2"/>
    <s v="Medium"/>
    <x v="313"/>
    <n v="11999.4"/>
    <n v="19999"/>
    <n v="4833758.3000000007"/>
    <n v="483375.83000000007"/>
    <n v="4350382.4700000007"/>
    <n v="3393298.3266000007"/>
    <n v="957084.14339999994"/>
    <x v="0"/>
    <n v="1"/>
    <x v="0"/>
    <x v="0"/>
  </r>
  <r>
    <x v="1"/>
    <x v="1"/>
    <x v="2"/>
    <s v="Medium"/>
    <x v="314"/>
    <n v="11999.4"/>
    <n v="19999"/>
    <n v="7349632.5"/>
    <n v="734963.25"/>
    <n v="6614669.25"/>
    <n v="4299535.0125000002"/>
    <n v="2315134.2374999998"/>
    <x v="13"/>
    <n v="4"/>
    <x v="10"/>
    <x v="0"/>
  </r>
  <r>
    <x v="4"/>
    <x v="2"/>
    <x v="2"/>
    <s v="Medium"/>
    <x v="303"/>
    <n v="11999.4"/>
    <n v="19999"/>
    <n v="2187890.6"/>
    <n v="218789.06000000003"/>
    <n v="1969101.54"/>
    <n v="1417753.1088"/>
    <n v="551348.43119999999"/>
    <x v="1"/>
    <n v="6"/>
    <x v="1"/>
    <x v="0"/>
  </r>
  <r>
    <x v="1"/>
    <x v="3"/>
    <x v="2"/>
    <s v="Medium"/>
    <x v="315"/>
    <n v="11999.4"/>
    <n v="19999"/>
    <n v="2453877.3000000003"/>
    <n v="245387.73000000004"/>
    <n v="2208489.5700000003"/>
    <n v="1435518.2205000003"/>
    <n v="772971.34950000001"/>
    <x v="10"/>
    <n v="10"/>
    <x v="7"/>
    <x v="0"/>
  </r>
  <r>
    <x v="2"/>
    <x v="11"/>
    <x v="2"/>
    <s v="Medium"/>
    <x v="18"/>
    <n v="11999.4"/>
    <n v="19999"/>
    <n v="733963.3"/>
    <n v="73396.33"/>
    <n v="660566.97000000009"/>
    <n v="396340.18200000003"/>
    <n v="264226.78800000006"/>
    <x v="7"/>
    <n v="10"/>
    <x v="7"/>
    <x v="1"/>
  </r>
  <r>
    <x v="4"/>
    <x v="5"/>
    <x v="2"/>
    <s v="Medium"/>
    <x v="316"/>
    <n v="11999.4"/>
    <n v="19999"/>
    <n v="2647867.6"/>
    <n v="264786.76"/>
    <n v="2383080.84"/>
    <n v="1715818.2047999997"/>
    <n v="667262.63520000014"/>
    <x v="15"/>
    <n v="11"/>
    <x v="9"/>
    <x v="0"/>
  </r>
  <r>
    <x v="2"/>
    <x v="6"/>
    <x v="2"/>
    <s v="Medium"/>
    <x v="317"/>
    <n v="11999.4"/>
    <n v="19999"/>
    <n v="3549822.5"/>
    <n v="354982.25"/>
    <n v="3194840.25"/>
    <n v="1916904.15"/>
    <n v="1277936.1000000001"/>
    <x v="11"/>
    <n v="11"/>
    <x v="9"/>
    <x v="1"/>
  </r>
  <r>
    <x v="3"/>
    <x v="13"/>
    <x v="2"/>
    <s v="Medium"/>
    <x v="310"/>
    <n v="11999.4"/>
    <n v="19999"/>
    <n v="5593720.2999999998"/>
    <n v="559372.03"/>
    <n v="5034348.2699999996"/>
    <n v="3926791.6505999998"/>
    <n v="1107556.6193999997"/>
    <x v="2"/>
    <n v="12"/>
    <x v="2"/>
    <x v="0"/>
  </r>
  <r>
    <x v="1"/>
    <x v="7"/>
    <x v="3"/>
    <s v="Medium"/>
    <x v="318"/>
    <n v="19794"/>
    <n v="32990"/>
    <n v="808255"/>
    <n v="80825.5"/>
    <n v="727429.5"/>
    <n v="472829.17499999999"/>
    <n v="254600.32500000001"/>
    <x v="14"/>
    <n v="5"/>
    <x v="11"/>
    <x v="0"/>
  </r>
  <r>
    <x v="4"/>
    <x v="4"/>
    <x v="3"/>
    <s v="Medium"/>
    <x v="319"/>
    <n v="19794"/>
    <n v="32990"/>
    <n v="12514756.5"/>
    <n v="1251475.6500000001"/>
    <n v="11263280.85"/>
    <n v="8109562.2119999994"/>
    <n v="3153718.6380000003"/>
    <x v="4"/>
    <n v="7"/>
    <x v="4"/>
    <x v="0"/>
  </r>
  <r>
    <x v="0"/>
    <x v="8"/>
    <x v="3"/>
    <s v="Medium"/>
    <x v="320"/>
    <n v="19794"/>
    <n v="32990"/>
    <n v="4311793.0000000009"/>
    <n v="431179.3000000001"/>
    <n v="3880613.7000000007"/>
    <n v="3026878.6860000007"/>
    <n v="853735.01399999997"/>
    <x v="4"/>
    <n v="7"/>
    <x v="4"/>
    <x v="0"/>
  </r>
  <r>
    <x v="3"/>
    <x v="9"/>
    <x v="3"/>
    <s v="Medium"/>
    <x v="321"/>
    <n v="19794"/>
    <n v="32990"/>
    <n v="1870533"/>
    <n v="187053.30000000002"/>
    <n v="1683479.7"/>
    <n v="1313114.166"/>
    <n v="370365.53399999999"/>
    <x v="6"/>
    <n v="9"/>
    <x v="6"/>
    <x v="0"/>
  </r>
  <r>
    <x v="3"/>
    <x v="10"/>
    <x v="3"/>
    <s v="Medium"/>
    <x v="322"/>
    <n v="19794"/>
    <n v="32990"/>
    <n v="6960890"/>
    <n v="696089"/>
    <n v="6264801"/>
    <n v="4886544.78"/>
    <n v="1378256.2199999997"/>
    <x v="6"/>
    <n v="9"/>
    <x v="6"/>
    <x v="0"/>
  </r>
  <r>
    <x v="0"/>
    <x v="2"/>
    <x v="3"/>
    <s v="Medium"/>
    <x v="323"/>
    <n v="19794"/>
    <n v="32990"/>
    <n v="4186431"/>
    <n v="418643.10000000003"/>
    <n v="3767787.9"/>
    <n v="2938874.5619999999"/>
    <n v="828913.33799999999"/>
    <x v="10"/>
    <n v="10"/>
    <x v="7"/>
    <x v="0"/>
  </r>
  <r>
    <x v="2"/>
    <x v="11"/>
    <x v="4"/>
    <s v="Medium"/>
    <x v="324"/>
    <n v="13938"/>
    <n v="23230"/>
    <n v="4543788.0000000009"/>
    <n v="454378.8000000001"/>
    <n v="4089409.2000000007"/>
    <n v="2453645.5200000005"/>
    <n v="1635763.6800000002"/>
    <x v="0"/>
    <n v="1"/>
    <x v="0"/>
    <x v="0"/>
  </r>
  <r>
    <x v="4"/>
    <x v="9"/>
    <x v="4"/>
    <s v="Medium"/>
    <x v="325"/>
    <n v="13938"/>
    <n v="23230"/>
    <n v="6176857.0000000009"/>
    <n v="617685.70000000007"/>
    <n v="5559171.3000000007"/>
    <n v="4002603.3360000006"/>
    <n v="1556567.9640000002"/>
    <x v="8"/>
    <n v="2"/>
    <x v="8"/>
    <x v="0"/>
  </r>
  <r>
    <x v="0"/>
    <x v="1"/>
    <x v="4"/>
    <s v="Medium"/>
    <x v="326"/>
    <n v="13938"/>
    <n v="23230"/>
    <n v="3139534.5"/>
    <n v="313953.45"/>
    <n v="2825581.05"/>
    <n v="2203953.219"/>
    <n v="621627.83099999977"/>
    <x v="13"/>
    <n v="4"/>
    <x v="10"/>
    <x v="0"/>
  </r>
  <r>
    <x v="2"/>
    <x v="12"/>
    <x v="4"/>
    <s v="Medium"/>
    <x v="327"/>
    <n v="13938"/>
    <n v="23230"/>
    <n v="2044240"/>
    <n v="204424"/>
    <n v="1839816"/>
    <n v="1103889.5999999999"/>
    <n v="735926.40000000014"/>
    <x v="14"/>
    <n v="5"/>
    <x v="11"/>
    <x v="0"/>
  </r>
  <r>
    <x v="4"/>
    <x v="0"/>
    <x v="4"/>
    <s v="Medium"/>
    <x v="328"/>
    <n v="13938"/>
    <n v="23230"/>
    <n v="4337041"/>
    <n v="433704.10000000003"/>
    <n v="3903336.9"/>
    <n v="2810402.568"/>
    <n v="1092934.3319999999"/>
    <x v="6"/>
    <n v="9"/>
    <x v="6"/>
    <x v="0"/>
  </r>
  <r>
    <x v="2"/>
    <x v="1"/>
    <x v="4"/>
    <s v="Medium"/>
    <x v="329"/>
    <n v="13938"/>
    <n v="23230"/>
    <n v="5189582"/>
    <n v="518958.2"/>
    <n v="4670623.8"/>
    <n v="2802374.28"/>
    <n v="1868249.52"/>
    <x v="9"/>
    <n v="9"/>
    <x v="6"/>
    <x v="1"/>
  </r>
  <r>
    <x v="1"/>
    <x v="2"/>
    <x v="4"/>
    <s v="Medium"/>
    <x v="315"/>
    <n v="13938"/>
    <n v="23230"/>
    <n v="2850321"/>
    <n v="285032.10000000003"/>
    <n v="2565288.9"/>
    <n v="1667437.7849999999"/>
    <n v="897851.11499999999"/>
    <x v="10"/>
    <n v="10"/>
    <x v="7"/>
    <x v="0"/>
  </r>
  <r>
    <x v="3"/>
    <x v="3"/>
    <x v="4"/>
    <s v="Medium"/>
    <x v="330"/>
    <n v="13938"/>
    <n v="23230"/>
    <n v="2037271"/>
    <n v="203727.1"/>
    <n v="1833543.9"/>
    <n v="1430164.2420000001"/>
    <n v="403379.65799999982"/>
    <x v="15"/>
    <n v="11"/>
    <x v="9"/>
    <x v="0"/>
  </r>
  <r>
    <x v="0"/>
    <x v="11"/>
    <x v="5"/>
    <s v="Medium"/>
    <x v="331"/>
    <n v="11999.4"/>
    <n v="19999"/>
    <n v="4141792.9000000004"/>
    <n v="414179.29000000004"/>
    <n v="3727613.6100000003"/>
    <n v="2907538.6158000003"/>
    <n v="820074.99420000007"/>
    <x v="6"/>
    <n v="9"/>
    <x v="6"/>
    <x v="0"/>
  </r>
  <r>
    <x v="0"/>
    <x v="5"/>
    <x v="5"/>
    <s v="Medium"/>
    <x v="323"/>
    <n v="11999.4"/>
    <n v="19999"/>
    <n v="2537873.1"/>
    <n v="253787.31000000003"/>
    <n v="2284085.79"/>
    <n v="1781586.9162000001"/>
    <n v="502498.87379999994"/>
    <x v="10"/>
    <n v="10"/>
    <x v="7"/>
    <x v="0"/>
  </r>
  <r>
    <x v="1"/>
    <x v="6"/>
    <x v="5"/>
    <s v="Medium"/>
    <x v="332"/>
    <n v="11999.4"/>
    <n v="19999"/>
    <n v="1939903"/>
    <n v="193990.30000000002"/>
    <n v="1745912.7"/>
    <n v="1134843.2550000001"/>
    <n v="611069.44499999983"/>
    <x v="11"/>
    <n v="11"/>
    <x v="9"/>
    <x v="1"/>
  </r>
  <r>
    <x v="0"/>
    <x v="13"/>
    <x v="5"/>
    <s v="Medium"/>
    <x v="333"/>
    <n v="11999.4"/>
    <n v="19999"/>
    <n v="3387830.6"/>
    <n v="338783.06000000006"/>
    <n v="3049047.54"/>
    <n v="2378257.0811999999"/>
    <n v="670790.45880000014"/>
    <x v="15"/>
    <n v="11"/>
    <x v="9"/>
    <x v="0"/>
  </r>
  <r>
    <x v="0"/>
    <x v="7"/>
    <x v="0"/>
    <s v="Medium"/>
    <x v="61"/>
    <n v="5579.4"/>
    <n v="9299"/>
    <n v="616523.69999999995"/>
    <n v="61652.369999999995"/>
    <n v="554871.32999999996"/>
    <n v="432799.63740000001"/>
    <n v="122071.69259999995"/>
    <x v="14"/>
    <n v="5"/>
    <x v="11"/>
    <x v="0"/>
  </r>
  <r>
    <x v="0"/>
    <x v="4"/>
    <x v="0"/>
    <s v="Medium"/>
    <x v="334"/>
    <n v="5579.4"/>
    <n v="9299"/>
    <n v="761588.10000000009"/>
    <n v="76158.810000000012"/>
    <n v="685429.29"/>
    <n v="534634.84620000003"/>
    <n v="150794.44380000001"/>
    <x v="4"/>
    <n v="7"/>
    <x v="4"/>
    <x v="0"/>
  </r>
  <r>
    <x v="2"/>
    <x v="8"/>
    <x v="0"/>
    <s v="Medium"/>
    <x v="335"/>
    <n v="5579.4"/>
    <n v="9299"/>
    <n v="1469242"/>
    <n v="146924.20000000001"/>
    <n v="1322317.8"/>
    <n v="793390.68"/>
    <n v="528927.12"/>
    <x v="6"/>
    <n v="9"/>
    <x v="6"/>
    <x v="0"/>
  </r>
  <r>
    <x v="0"/>
    <x v="14"/>
    <x v="0"/>
    <s v="Medium"/>
    <x v="336"/>
    <n v="5579.4"/>
    <n v="9299"/>
    <n v="484477.9"/>
    <n v="48447.790000000008"/>
    <n v="436030.11"/>
    <n v="340103.48580000002"/>
    <n v="95926.624199999962"/>
    <x v="2"/>
    <n v="12"/>
    <x v="2"/>
    <x v="0"/>
  </r>
  <r>
    <x v="0"/>
    <x v="10"/>
    <x v="2"/>
    <s v="Medium"/>
    <x v="337"/>
    <n v="11999.4"/>
    <n v="19999"/>
    <n v="1945902.7000000002"/>
    <n v="194590.27000000002"/>
    <n v="1751312.4300000002"/>
    <n v="1366023.6954000001"/>
    <n v="385288.73460000008"/>
    <x v="3"/>
    <n v="3"/>
    <x v="3"/>
    <x v="0"/>
  </r>
  <r>
    <x v="0"/>
    <x v="2"/>
    <x v="2"/>
    <s v="Medium"/>
    <x v="338"/>
    <n v="11999.4"/>
    <n v="19999"/>
    <n v="2075896.2000000002"/>
    <n v="207589.62000000002"/>
    <n v="1868306.58"/>
    <n v="1457279.1324"/>
    <n v="411027.44760000007"/>
    <x v="1"/>
    <n v="6"/>
    <x v="1"/>
    <x v="0"/>
  </r>
  <r>
    <x v="0"/>
    <x v="11"/>
    <x v="2"/>
    <s v="Medium"/>
    <x v="339"/>
    <n v="11999.4"/>
    <n v="19999"/>
    <n v="719964"/>
    <n v="71996.400000000009"/>
    <n v="647967.6"/>
    <n v="505414.728"/>
    <n v="142552.87199999997"/>
    <x v="10"/>
    <n v="10"/>
    <x v="7"/>
    <x v="0"/>
  </r>
  <r>
    <x v="2"/>
    <x v="9"/>
    <x v="3"/>
    <s v="Medium"/>
    <x v="139"/>
    <n v="19794"/>
    <n v="32990"/>
    <n v="6489133.0000000009"/>
    <n v="648913.30000000016"/>
    <n v="5840219.7000000011"/>
    <n v="3504131.8200000008"/>
    <n v="2336087.8800000004"/>
    <x v="3"/>
    <n v="3"/>
    <x v="3"/>
    <x v="0"/>
  </r>
  <r>
    <x v="1"/>
    <x v="1"/>
    <x v="3"/>
    <s v="Medium"/>
    <x v="340"/>
    <n v="19794"/>
    <n v="32990"/>
    <n v="8669772"/>
    <n v="866977.20000000007"/>
    <n v="7802794.7999999998"/>
    <n v="5071816.62"/>
    <n v="2730978.1799999997"/>
    <x v="13"/>
    <n v="4"/>
    <x v="10"/>
    <x v="0"/>
  </r>
  <r>
    <x v="0"/>
    <x v="12"/>
    <x v="4"/>
    <s v="Medium"/>
    <x v="339"/>
    <n v="13938"/>
    <n v="23230"/>
    <n v="836280"/>
    <n v="83628"/>
    <n v="752652"/>
    <n v="587068.56000000006"/>
    <n v="165583.43999999994"/>
    <x v="10"/>
    <n v="10"/>
    <x v="7"/>
    <x v="0"/>
  </r>
  <r>
    <x v="0"/>
    <x v="0"/>
    <x v="4"/>
    <s v="Medium"/>
    <x v="341"/>
    <n v="13938"/>
    <n v="23230"/>
    <n v="6230286"/>
    <n v="623028.6"/>
    <n v="5607257.4000000004"/>
    <n v="4373660.7720000008"/>
    <n v="1233596.6279999996"/>
    <x v="11"/>
    <n v="11"/>
    <x v="9"/>
    <x v="1"/>
  </r>
  <r>
    <x v="0"/>
    <x v="1"/>
    <x v="4"/>
    <s v="Medium"/>
    <x v="336"/>
    <n v="13938"/>
    <n v="23230"/>
    <n v="1210283"/>
    <n v="121028.3"/>
    <n v="1089254.7"/>
    <n v="849618.66599999997"/>
    <n v="239636.03399999999"/>
    <x v="2"/>
    <n v="12"/>
    <x v="2"/>
    <x v="0"/>
  </r>
  <r>
    <x v="0"/>
    <x v="2"/>
    <x v="5"/>
    <s v="Medium"/>
    <x v="338"/>
    <n v="11999.4"/>
    <n v="19999"/>
    <n v="2075896.2000000002"/>
    <n v="207589.62000000002"/>
    <n v="1868306.58"/>
    <n v="1457279.1324"/>
    <n v="411027.44760000007"/>
    <x v="1"/>
    <n v="6"/>
    <x v="1"/>
    <x v="0"/>
  </r>
  <r>
    <x v="1"/>
    <x v="3"/>
    <x v="5"/>
    <s v="Medium"/>
    <x v="342"/>
    <n v="11999.4"/>
    <n v="19999"/>
    <n v="3260836.95"/>
    <n v="326083.69500000007"/>
    <n v="2934753.2549999999"/>
    <n v="1907589.6157499999"/>
    <n v="1027163.63925"/>
    <x v="4"/>
    <n v="7"/>
    <x v="4"/>
    <x v="0"/>
  </r>
  <r>
    <x v="2"/>
    <x v="11"/>
    <x v="5"/>
    <s v="Medium"/>
    <x v="343"/>
    <n v="11999.4"/>
    <n v="19999"/>
    <n v="611969.4"/>
    <n v="61196.94"/>
    <n v="550772.46"/>
    <n v="330463.47599999997"/>
    <n v="220308.984"/>
    <x v="12"/>
    <n v="12"/>
    <x v="2"/>
    <x v="1"/>
  </r>
  <r>
    <x v="2"/>
    <x v="5"/>
    <x v="0"/>
    <s v="High"/>
    <x v="293"/>
    <n v="5579.4"/>
    <n v="9299"/>
    <n v="358941.4"/>
    <n v="53841.21"/>
    <n v="305100.19"/>
    <n v="183060.114"/>
    <n v="122040.076"/>
    <x v="7"/>
    <n v="10"/>
    <x v="7"/>
    <x v="1"/>
  </r>
  <r>
    <x v="0"/>
    <x v="6"/>
    <x v="1"/>
    <s v="High"/>
    <x v="344"/>
    <n v="8999.4"/>
    <n v="14999"/>
    <n v="3491767.2"/>
    <n v="523765.08"/>
    <n v="2968002.12"/>
    <n v="2315041.6536000003"/>
    <n v="652960.4663999998"/>
    <x v="6"/>
    <n v="9"/>
    <x v="6"/>
    <x v="0"/>
  </r>
  <r>
    <x v="2"/>
    <x v="13"/>
    <x v="2"/>
    <s v="High"/>
    <x v="293"/>
    <n v="11999.4"/>
    <n v="19999"/>
    <n v="771961.4"/>
    <n v="115794.21"/>
    <n v="656167.19000000006"/>
    <n v="393700.31400000001"/>
    <n v="262466.87600000005"/>
    <x v="7"/>
    <n v="10"/>
    <x v="7"/>
    <x v="1"/>
  </r>
  <r>
    <x v="3"/>
    <x v="7"/>
    <x v="0"/>
    <s v="High"/>
    <x v="345"/>
    <n v="5579.4"/>
    <n v="9299"/>
    <n v="3203970.45"/>
    <n v="480595.5675"/>
    <n v="2723374.8825000003"/>
    <n v="2124232.4083500002"/>
    <n v="599142.47415000014"/>
    <x v="13"/>
    <n v="4"/>
    <x v="10"/>
    <x v="0"/>
  </r>
  <r>
    <x v="3"/>
    <x v="4"/>
    <x v="0"/>
    <s v="High"/>
    <x v="346"/>
    <n v="5579.4"/>
    <n v="9299"/>
    <n v="1378111.8"/>
    <n v="206716.77"/>
    <n v="1171395.03"/>
    <n v="913688.12340000004"/>
    <n v="257706.90659999999"/>
    <x v="12"/>
    <n v="12"/>
    <x v="2"/>
    <x v="1"/>
  </r>
  <r>
    <x v="0"/>
    <x v="8"/>
    <x v="1"/>
    <s v="High"/>
    <x v="347"/>
    <n v="8999.4"/>
    <n v="14999"/>
    <n v="3469268.7"/>
    <n v="520390.30499999999"/>
    <n v="2948878.395"/>
    <n v="2300125.1480999999"/>
    <n v="648753.24690000014"/>
    <x v="14"/>
    <n v="5"/>
    <x v="11"/>
    <x v="0"/>
  </r>
  <r>
    <x v="3"/>
    <x v="14"/>
    <x v="1"/>
    <s v="High"/>
    <x v="29"/>
    <n v="8999.4"/>
    <n v="14999"/>
    <n v="2705819.6"/>
    <n v="405872.94"/>
    <n v="2299946.66"/>
    <n v="1793958.3948000001"/>
    <n v="505988.26520000002"/>
    <x v="11"/>
    <n v="11"/>
    <x v="9"/>
    <x v="1"/>
  </r>
  <r>
    <x v="1"/>
    <x v="10"/>
    <x v="1"/>
    <s v="High"/>
    <x v="348"/>
    <n v="8999.4"/>
    <n v="14999"/>
    <n v="3107792.8000000003"/>
    <n v="466168.92000000004"/>
    <n v="2641623.8800000004"/>
    <n v="1717055.5220000003"/>
    <n v="924568.35800000001"/>
    <x v="2"/>
    <n v="12"/>
    <x v="2"/>
    <x v="0"/>
  </r>
  <r>
    <x v="0"/>
    <x v="2"/>
    <x v="2"/>
    <s v="High"/>
    <x v="349"/>
    <n v="11999.4"/>
    <n v="19999"/>
    <n v="3907804.6"/>
    <n v="586170.68999999994"/>
    <n v="3321633.91"/>
    <n v="2590874.4498000001"/>
    <n v="730759.46020000009"/>
    <x v="3"/>
    <n v="3"/>
    <x v="3"/>
    <x v="0"/>
  </r>
  <r>
    <x v="4"/>
    <x v="11"/>
    <x v="2"/>
    <s v="High"/>
    <x v="350"/>
    <n v="11999.4"/>
    <n v="19999"/>
    <n v="1181940.9000000001"/>
    <n v="177291.13500000001"/>
    <n v="1004649.7650000001"/>
    <n v="723347.83080000011"/>
    <n v="281301.93420000002"/>
    <x v="14"/>
    <n v="5"/>
    <x v="11"/>
    <x v="0"/>
  </r>
  <r>
    <x v="1"/>
    <x v="9"/>
    <x v="2"/>
    <s v="High"/>
    <x v="351"/>
    <n v="11999.4"/>
    <n v="19999"/>
    <n v="4333783.3000000007"/>
    <n v="650067.49500000011"/>
    <n v="3683715.8050000006"/>
    <n v="2394415.2732500006"/>
    <n v="1289300.5317500001"/>
    <x v="7"/>
    <n v="10"/>
    <x v="7"/>
    <x v="1"/>
  </r>
  <r>
    <x v="0"/>
    <x v="1"/>
    <x v="2"/>
    <s v="High"/>
    <x v="352"/>
    <n v="11999.4"/>
    <n v="19999"/>
    <n v="481975.9"/>
    <n v="72296.384999999995"/>
    <n v="409679.51500000001"/>
    <n v="319550.02170000004"/>
    <n v="90129.493299999973"/>
    <x v="10"/>
    <n v="10"/>
    <x v="7"/>
    <x v="0"/>
  </r>
  <r>
    <x v="1"/>
    <x v="12"/>
    <x v="3"/>
    <s v="High"/>
    <x v="353"/>
    <n v="19794"/>
    <n v="32990"/>
    <n v="2246619.0000000005"/>
    <n v="336992.85000000003"/>
    <n v="1909626.1500000004"/>
    <n v="1241256.9975000003"/>
    <n v="668369.15250000008"/>
    <x v="0"/>
    <n v="1"/>
    <x v="0"/>
    <x v="0"/>
  </r>
  <r>
    <x v="1"/>
    <x v="0"/>
    <x v="3"/>
    <s v="High"/>
    <x v="354"/>
    <n v="19794"/>
    <n v="32990"/>
    <n v="1682490"/>
    <n v="252373.5"/>
    <n v="1430116.5"/>
    <n v="929575.72499999998"/>
    <n v="500540.77500000002"/>
    <x v="13"/>
    <n v="4"/>
    <x v="10"/>
    <x v="0"/>
  </r>
  <r>
    <x v="1"/>
    <x v="1"/>
    <x v="3"/>
    <s v="High"/>
    <x v="355"/>
    <n v="19794"/>
    <n v="32990"/>
    <n v="2606210"/>
    <n v="390931.5"/>
    <n v="2215278.5"/>
    <n v="1439931.0250000001"/>
    <n v="775347.47499999986"/>
    <x v="14"/>
    <n v="5"/>
    <x v="11"/>
    <x v="0"/>
  </r>
  <r>
    <x v="0"/>
    <x v="2"/>
    <x v="3"/>
    <s v="High"/>
    <x v="44"/>
    <n v="19794"/>
    <n v="32990"/>
    <n v="2108061"/>
    <n v="316209.14999999997"/>
    <n v="1791851.85"/>
    <n v="1397644.4430000002"/>
    <n v="394207.40699999989"/>
    <x v="4"/>
    <n v="7"/>
    <x v="4"/>
    <x v="0"/>
  </r>
  <r>
    <x v="3"/>
    <x v="3"/>
    <x v="3"/>
    <s v="High"/>
    <x v="356"/>
    <n v="19794"/>
    <n v="32990"/>
    <n v="5265204.0000000009"/>
    <n v="789780.60000000009"/>
    <n v="4475423.4000000004"/>
    <n v="3490830.2520000003"/>
    <n v="984593.14800000004"/>
    <x v="6"/>
    <n v="9"/>
    <x v="6"/>
    <x v="0"/>
  </r>
  <r>
    <x v="4"/>
    <x v="11"/>
    <x v="3"/>
    <s v="High"/>
    <x v="357"/>
    <n v="19794"/>
    <n v="32990"/>
    <n v="7567906"/>
    <n v="1135185.8999999999"/>
    <n v="6432720.0999999996"/>
    <n v="4631558.4719999991"/>
    <n v="1801161.6280000005"/>
    <x v="7"/>
    <n v="10"/>
    <x v="7"/>
    <x v="1"/>
  </r>
  <r>
    <x v="0"/>
    <x v="5"/>
    <x v="3"/>
    <s v="High"/>
    <x v="352"/>
    <n v="19794"/>
    <n v="32990"/>
    <n v="795059"/>
    <n v="119258.84999999999"/>
    <n v="675800.15"/>
    <n v="527124.11700000009"/>
    <n v="148676.03299999994"/>
    <x v="10"/>
    <n v="10"/>
    <x v="7"/>
    <x v="0"/>
  </r>
  <r>
    <x v="0"/>
    <x v="6"/>
    <x v="3"/>
    <s v="High"/>
    <x v="358"/>
    <n v="19794"/>
    <n v="32990"/>
    <n v="8791835"/>
    <n v="1318775.25"/>
    <n v="7473059.75"/>
    <n v="5828986.6050000004"/>
    <n v="1644073.1449999996"/>
    <x v="15"/>
    <n v="11"/>
    <x v="9"/>
    <x v="0"/>
  </r>
  <r>
    <x v="3"/>
    <x v="13"/>
    <x v="3"/>
    <s v="High"/>
    <x v="94"/>
    <n v="19794"/>
    <n v="32990"/>
    <n v="6320884.0000000009"/>
    <n v="948132.60000000009"/>
    <n v="5372751.4000000004"/>
    <n v="4190746.0920000006"/>
    <n v="1182005.3079999997"/>
    <x v="12"/>
    <n v="12"/>
    <x v="2"/>
    <x v="1"/>
  </r>
  <r>
    <x v="4"/>
    <x v="7"/>
    <x v="3"/>
    <s v="High"/>
    <x v="359"/>
    <n v="19794"/>
    <n v="32990"/>
    <n v="2814047.0000000005"/>
    <n v="422107.05000000005"/>
    <n v="2391939.9500000002"/>
    <n v="1722196.764"/>
    <n v="669743.18600000022"/>
    <x v="2"/>
    <n v="12"/>
    <x v="2"/>
    <x v="0"/>
  </r>
  <r>
    <x v="3"/>
    <x v="4"/>
    <x v="4"/>
    <s v="High"/>
    <x v="360"/>
    <n v="13938"/>
    <n v="23230"/>
    <n v="792143"/>
    <n v="118821.45"/>
    <n v="673321.55"/>
    <n v="525190.80900000001"/>
    <n v="148130.74100000004"/>
    <x v="14"/>
    <n v="5"/>
    <x v="11"/>
    <x v="0"/>
  </r>
  <r>
    <x v="1"/>
    <x v="8"/>
    <x v="4"/>
    <s v="High"/>
    <x v="361"/>
    <n v="13938"/>
    <n v="23230"/>
    <n v="1489043.0000000002"/>
    <n v="223356.45000000004"/>
    <n v="1265686.5500000003"/>
    <n v="822696.25750000018"/>
    <n v="442990.2925000001"/>
    <x v="4"/>
    <n v="7"/>
    <x v="4"/>
    <x v="0"/>
  </r>
  <r>
    <x v="0"/>
    <x v="14"/>
    <x v="4"/>
    <s v="High"/>
    <x v="362"/>
    <n v="13938"/>
    <n v="23230"/>
    <n v="6520661"/>
    <n v="978099.14999999991"/>
    <n v="5542561.8499999996"/>
    <n v="4323198.2429999998"/>
    <n v="1219363.6069999998"/>
    <x v="5"/>
    <n v="8"/>
    <x v="5"/>
    <x v="0"/>
  </r>
  <r>
    <x v="4"/>
    <x v="10"/>
    <x v="4"/>
    <s v="High"/>
    <x v="363"/>
    <n v="13938"/>
    <n v="23230"/>
    <n v="1003536.0000000001"/>
    <n v="150530.40000000002"/>
    <n v="853005.60000000009"/>
    <n v="614164.03200000001"/>
    <n v="238841.56800000009"/>
    <x v="6"/>
    <n v="9"/>
    <x v="6"/>
    <x v="0"/>
  </r>
  <r>
    <x v="4"/>
    <x v="2"/>
    <x v="4"/>
    <s v="High"/>
    <x v="357"/>
    <n v="13938"/>
    <n v="23230"/>
    <n v="5328962"/>
    <n v="799344.29999999993"/>
    <n v="4529617.7"/>
    <n v="3261324.7439999999"/>
    <n v="1268292.9560000002"/>
    <x v="7"/>
    <n v="10"/>
    <x v="7"/>
    <x v="1"/>
  </r>
  <r>
    <x v="1"/>
    <x v="11"/>
    <x v="4"/>
    <s v="High"/>
    <x v="351"/>
    <n v="13938"/>
    <n v="23230"/>
    <n v="5033941"/>
    <n v="755091.15"/>
    <n v="4278849.8499999996"/>
    <n v="2781252.4024999999"/>
    <n v="1497597.4474999998"/>
    <x v="7"/>
    <n v="10"/>
    <x v="7"/>
    <x v="1"/>
  </r>
  <r>
    <x v="3"/>
    <x v="9"/>
    <x v="4"/>
    <s v="High"/>
    <x v="48"/>
    <n v="13938"/>
    <n v="23230"/>
    <n v="5874867"/>
    <n v="881230.04999999993"/>
    <n v="4993636.95"/>
    <n v="3895036.8210000005"/>
    <n v="1098600.1289999997"/>
    <x v="15"/>
    <n v="11"/>
    <x v="9"/>
    <x v="0"/>
  </r>
  <r>
    <x v="0"/>
    <x v="1"/>
    <x v="4"/>
    <s v="High"/>
    <x v="364"/>
    <n v="13938"/>
    <n v="23230"/>
    <n v="4344010"/>
    <n v="651601.5"/>
    <n v="3692408.5"/>
    <n v="2880078.63"/>
    <n v="812329.87000000011"/>
    <x v="12"/>
    <n v="12"/>
    <x v="2"/>
    <x v="1"/>
  </r>
  <r>
    <x v="3"/>
    <x v="12"/>
    <x v="5"/>
    <s v="High"/>
    <x v="365"/>
    <n v="11999.4"/>
    <n v="19999"/>
    <n v="1157942.1000000001"/>
    <n v="173691.315"/>
    <n v="984250.78500000015"/>
    <n v="767715.61230000015"/>
    <n v="216535.1727"/>
    <x v="0"/>
    <n v="1"/>
    <x v="0"/>
    <x v="0"/>
  </r>
  <r>
    <x v="0"/>
    <x v="0"/>
    <x v="5"/>
    <s v="High"/>
    <x v="366"/>
    <n v="11999.4"/>
    <n v="19999"/>
    <n v="4479776"/>
    <n v="671966.4"/>
    <n v="3807809.6"/>
    <n v="2970091.4880000004"/>
    <n v="837718.11199999973"/>
    <x v="8"/>
    <n v="2"/>
    <x v="8"/>
    <x v="0"/>
  </r>
  <r>
    <x v="4"/>
    <x v="1"/>
    <x v="5"/>
    <s v="High"/>
    <x v="288"/>
    <n v="11999.4"/>
    <n v="19999"/>
    <n v="5985700.7000000002"/>
    <n v="897855.10499999998"/>
    <n v="5087845.5950000007"/>
    <n v="3663248.8284000005"/>
    <n v="1424596.7666000002"/>
    <x v="3"/>
    <n v="3"/>
    <x v="3"/>
    <x v="0"/>
  </r>
  <r>
    <x v="2"/>
    <x v="2"/>
    <x v="5"/>
    <s v="High"/>
    <x v="367"/>
    <n v="11999.4"/>
    <n v="19999"/>
    <n v="7040647.9500000002"/>
    <n v="1056097.1924999999"/>
    <n v="5984550.7575000003"/>
    <n v="3590730.4545"/>
    <n v="2393820.3030000003"/>
    <x v="13"/>
    <n v="4"/>
    <x v="10"/>
    <x v="0"/>
  </r>
  <r>
    <x v="0"/>
    <x v="3"/>
    <x v="5"/>
    <s v="High"/>
    <x v="368"/>
    <n v="11999.4"/>
    <n v="19999"/>
    <n v="4077796.1"/>
    <n v="611669.41500000004"/>
    <n v="3466126.6850000001"/>
    <n v="2703578.8143000002"/>
    <n v="762547.87069999985"/>
    <x v="14"/>
    <n v="5"/>
    <x v="11"/>
    <x v="0"/>
  </r>
  <r>
    <x v="2"/>
    <x v="15"/>
    <x v="5"/>
    <s v="High"/>
    <x v="369"/>
    <n v="11999.4"/>
    <n v="19999"/>
    <n v="5147742.6000000006"/>
    <n v="772161.39"/>
    <n v="4375581.2100000009"/>
    <n v="2625348.7260000003"/>
    <n v="1750232.4840000006"/>
    <x v="5"/>
    <n v="8"/>
    <x v="5"/>
    <x v="0"/>
  </r>
  <r>
    <x v="0"/>
    <x v="5"/>
    <x v="5"/>
    <s v="High"/>
    <x v="370"/>
    <n v="11999.4"/>
    <n v="19999"/>
    <n v="1413929.3"/>
    <n v="212089.39499999999"/>
    <n v="1201839.905"/>
    <n v="937435.1259000001"/>
    <n v="264404.77909999993"/>
    <x v="6"/>
    <n v="9"/>
    <x v="6"/>
    <x v="0"/>
  </r>
  <r>
    <x v="1"/>
    <x v="6"/>
    <x v="5"/>
    <s v="High"/>
    <x v="348"/>
    <n v="11999.4"/>
    <n v="19999"/>
    <n v="4143792.8000000003"/>
    <n v="621568.92000000004"/>
    <n v="3522223.8800000004"/>
    <n v="2289445.5220000003"/>
    <n v="1232778.358"/>
    <x v="2"/>
    <n v="12"/>
    <x v="2"/>
    <x v="0"/>
  </r>
  <r>
    <x v="4"/>
    <x v="13"/>
    <x v="5"/>
    <s v="High"/>
    <x v="359"/>
    <n v="11999.4"/>
    <n v="19999"/>
    <n v="1705914.7000000002"/>
    <n v="255887.20500000002"/>
    <n v="1450027.4950000001"/>
    <n v="1044019.7964"/>
    <n v="406007.69860000012"/>
    <x v="2"/>
    <n v="12"/>
    <x v="2"/>
    <x v="0"/>
  </r>
  <r>
    <x v="2"/>
    <x v="7"/>
    <x v="0"/>
    <s v="High"/>
    <x v="371"/>
    <n v="5579.4"/>
    <n v="9299"/>
    <n v="1114020.2000000002"/>
    <n v="167103.03000000003"/>
    <n v="946917.17000000016"/>
    <n v="568150.30200000003"/>
    <n v="378766.86800000013"/>
    <x v="7"/>
    <n v="10"/>
    <x v="7"/>
    <x v="1"/>
  </r>
  <r>
    <x v="0"/>
    <x v="4"/>
    <x v="2"/>
    <s v="High"/>
    <x v="372"/>
    <n v="11999.4"/>
    <n v="19999"/>
    <n v="5063746.8000000007"/>
    <n v="759562.02000000014"/>
    <n v="4304184.78"/>
    <n v="3357264.1284000003"/>
    <n v="946920.65159999998"/>
    <x v="13"/>
    <n v="4"/>
    <x v="10"/>
    <x v="0"/>
  </r>
  <r>
    <x v="2"/>
    <x v="8"/>
    <x v="2"/>
    <s v="High"/>
    <x v="371"/>
    <n v="11999.4"/>
    <n v="19999"/>
    <n v="2395880.2000000002"/>
    <n v="359382.03"/>
    <n v="2036498.1700000002"/>
    <n v="1221898.902"/>
    <n v="814599.26800000016"/>
    <x v="7"/>
    <n v="10"/>
    <x v="7"/>
    <x v="1"/>
  </r>
  <r>
    <x v="1"/>
    <x v="14"/>
    <x v="3"/>
    <s v="High"/>
    <x v="373"/>
    <n v="19794"/>
    <n v="32990"/>
    <n v="1266816.0000000002"/>
    <n v="190022.40000000002"/>
    <n v="1076793.6000000001"/>
    <n v="699915.84000000008"/>
    <n v="376877.76"/>
    <x v="0"/>
    <n v="1"/>
    <x v="0"/>
    <x v="0"/>
  </r>
  <r>
    <x v="2"/>
    <x v="10"/>
    <x v="3"/>
    <s v="High"/>
    <x v="374"/>
    <n v="19794"/>
    <n v="32990"/>
    <n v="1557128"/>
    <n v="233569.19999999998"/>
    <n v="1323558.8"/>
    <n v="794135.28"/>
    <n v="529423.52"/>
    <x v="10"/>
    <n v="10"/>
    <x v="7"/>
    <x v="0"/>
  </r>
  <r>
    <x v="0"/>
    <x v="2"/>
    <x v="4"/>
    <s v="High"/>
    <x v="199"/>
    <n v="13938"/>
    <n v="23230"/>
    <n v="3668017"/>
    <n v="550202.54999999993"/>
    <n v="3117814.45"/>
    <n v="2431895.2710000002"/>
    <n v="685919.179"/>
    <x v="3"/>
    <n v="3"/>
    <x v="3"/>
    <x v="0"/>
  </r>
  <r>
    <x v="2"/>
    <x v="11"/>
    <x v="4"/>
    <s v="High"/>
    <x v="375"/>
    <n v="13938"/>
    <n v="23230"/>
    <n v="2334615"/>
    <n v="350192.25"/>
    <n v="1984422.75"/>
    <n v="1190653.6499999999"/>
    <n v="793769.10000000009"/>
    <x v="9"/>
    <n v="9"/>
    <x v="6"/>
    <x v="1"/>
  </r>
  <r>
    <x v="1"/>
    <x v="9"/>
    <x v="5"/>
    <s v="High"/>
    <x v="376"/>
    <n v="11999.4"/>
    <n v="19999"/>
    <n v="6398680.0500000007"/>
    <n v="959802.00750000007"/>
    <n v="5438878.0425000004"/>
    <n v="3535270.7276250003"/>
    <n v="1903607.3148750002"/>
    <x v="4"/>
    <n v="7"/>
    <x v="4"/>
    <x v="0"/>
  </r>
  <r>
    <x v="2"/>
    <x v="1"/>
    <x v="5"/>
    <s v="High"/>
    <x v="374"/>
    <n v="11999.4"/>
    <n v="19999"/>
    <n v="943952.8"/>
    <n v="141592.92000000001"/>
    <n v="802359.88"/>
    <n v="481415.92799999996"/>
    <n v="320943.95200000005"/>
    <x v="10"/>
    <n v="10"/>
    <x v="7"/>
    <x v="0"/>
  </r>
  <r>
    <x v="2"/>
    <x v="12"/>
    <x v="0"/>
    <s v="High"/>
    <x v="377"/>
    <n v="5579.4"/>
    <n v="9299"/>
    <n v="1801216.3"/>
    <n v="270182.44500000001"/>
    <n v="1531033.855"/>
    <n v="918620.31299999997"/>
    <n v="612413.54200000002"/>
    <x v="8"/>
    <n v="2"/>
    <x v="8"/>
    <x v="0"/>
  </r>
  <r>
    <x v="0"/>
    <x v="0"/>
    <x v="0"/>
    <s v="High"/>
    <x v="378"/>
    <n v="5579.4"/>
    <n v="9299"/>
    <n v="736480.8"/>
    <n v="110472.12000000001"/>
    <n v="626008.68000000005"/>
    <n v="488286.77040000004"/>
    <n v="137721.90960000001"/>
    <x v="3"/>
    <n v="3"/>
    <x v="3"/>
    <x v="0"/>
  </r>
  <r>
    <x v="4"/>
    <x v="1"/>
    <x v="0"/>
    <s v="High"/>
    <x v="379"/>
    <n v="5579.4"/>
    <n v="9299"/>
    <n v="2613948.9000000004"/>
    <n v="392092.33500000002"/>
    <n v="2221856.5650000004"/>
    <n v="1599736.7268000003"/>
    <n v="622119.83820000011"/>
    <x v="4"/>
    <n v="7"/>
    <x v="4"/>
    <x v="0"/>
  </r>
  <r>
    <x v="3"/>
    <x v="2"/>
    <x v="0"/>
    <s v="High"/>
    <x v="380"/>
    <n v="5579.4"/>
    <n v="9299"/>
    <n v="2269885.9000000004"/>
    <n v="340482.88500000007"/>
    <n v="1929403.0150000004"/>
    <n v="1504934.3517000002"/>
    <n v="424468.66330000013"/>
    <x v="10"/>
    <n v="10"/>
    <x v="7"/>
    <x v="0"/>
  </r>
  <r>
    <x v="1"/>
    <x v="3"/>
    <x v="0"/>
    <s v="High"/>
    <x v="381"/>
    <n v="5579.4"/>
    <n v="9299"/>
    <n v="1450644"/>
    <n v="217596.6"/>
    <n v="1233047.3999999999"/>
    <n v="801480.80999999994"/>
    <n v="431566.58999999997"/>
    <x v="11"/>
    <n v="11"/>
    <x v="9"/>
    <x v="1"/>
  </r>
  <r>
    <x v="0"/>
    <x v="15"/>
    <x v="0"/>
    <s v="High"/>
    <x v="382"/>
    <n v="5579.4"/>
    <n v="9299"/>
    <n v="2516309.4000000004"/>
    <n v="377446.41000000003"/>
    <n v="2138862.9900000002"/>
    <n v="1668313.1322000003"/>
    <n v="470549.85779999988"/>
    <x v="11"/>
    <n v="11"/>
    <x v="9"/>
    <x v="1"/>
  </r>
  <r>
    <x v="0"/>
    <x v="5"/>
    <x v="1"/>
    <s v="High"/>
    <x v="52"/>
    <n v="8999.4"/>
    <n v="14999"/>
    <n v="1148923.4000000001"/>
    <n v="172338.51"/>
    <n v="976584.89000000013"/>
    <n v="761736.21420000016"/>
    <n v="214848.67579999997"/>
    <x v="0"/>
    <n v="1"/>
    <x v="0"/>
    <x v="0"/>
  </r>
  <r>
    <x v="0"/>
    <x v="6"/>
    <x v="1"/>
    <s v="High"/>
    <x v="181"/>
    <n v="8999.4"/>
    <n v="14999"/>
    <n v="4487700.8"/>
    <n v="673155.12"/>
    <n v="3814545.6799999997"/>
    <n v="2975345.6303999997"/>
    <n v="839200.04960000003"/>
    <x v="7"/>
    <n v="10"/>
    <x v="7"/>
    <x v="1"/>
  </r>
  <r>
    <x v="1"/>
    <x v="13"/>
    <x v="1"/>
    <s v="High"/>
    <x v="383"/>
    <n v="8999.4"/>
    <n v="14999"/>
    <n v="3235284.3000000003"/>
    <n v="485292.64500000002"/>
    <n v="2749991.6550000003"/>
    <n v="1787494.5757500003"/>
    <n v="962497.07924999995"/>
    <x v="2"/>
    <n v="12"/>
    <x v="2"/>
    <x v="0"/>
  </r>
  <r>
    <x v="4"/>
    <x v="7"/>
    <x v="2"/>
    <s v="High"/>
    <x v="384"/>
    <n v="11999.4"/>
    <n v="19999"/>
    <n v="1745912.7000000002"/>
    <n v="261886.90500000003"/>
    <n v="1484025.7950000002"/>
    <n v="1068498.5724000002"/>
    <n v="415527.22259999998"/>
    <x v="0"/>
    <n v="1"/>
    <x v="0"/>
    <x v="0"/>
  </r>
  <r>
    <x v="0"/>
    <x v="4"/>
    <x v="2"/>
    <s v="High"/>
    <x v="385"/>
    <n v="11999.4"/>
    <n v="19999"/>
    <n v="2243887.8000000003"/>
    <n v="336583.17000000004"/>
    <n v="1907304.6300000004"/>
    <n v="1487697.6114000003"/>
    <n v="419607.01860000007"/>
    <x v="3"/>
    <n v="3"/>
    <x v="3"/>
    <x v="0"/>
  </r>
  <r>
    <x v="0"/>
    <x v="8"/>
    <x v="2"/>
    <s v="High"/>
    <x v="386"/>
    <n v="11999.4"/>
    <n v="19999"/>
    <n v="4208789.5500000007"/>
    <n v="631318.43250000011"/>
    <n v="3577471.1175000006"/>
    <n v="2790427.4716500007"/>
    <n v="787043.64584999997"/>
    <x v="4"/>
    <n v="7"/>
    <x v="4"/>
    <x v="0"/>
  </r>
  <r>
    <x v="2"/>
    <x v="14"/>
    <x v="2"/>
    <s v="High"/>
    <x v="387"/>
    <n v="11999.4"/>
    <n v="19999"/>
    <n v="8051597.4000000004"/>
    <n v="1207739.6100000001"/>
    <n v="6843857.79"/>
    <n v="4106314.6739999996"/>
    <n v="2737543.1160000004"/>
    <x v="4"/>
    <n v="7"/>
    <x v="4"/>
    <x v="0"/>
  </r>
  <r>
    <x v="2"/>
    <x v="10"/>
    <x v="2"/>
    <s v="High"/>
    <x v="388"/>
    <n v="11999.4"/>
    <n v="19999"/>
    <n v="4850757.45"/>
    <n v="727613.61750000005"/>
    <n v="4123143.8325"/>
    <n v="2473886.2994999997"/>
    <n v="1649257.5330000003"/>
    <x v="4"/>
    <n v="7"/>
    <x v="4"/>
    <x v="0"/>
  </r>
  <r>
    <x v="0"/>
    <x v="2"/>
    <x v="2"/>
    <s v="High"/>
    <x v="389"/>
    <n v="11999.4"/>
    <n v="19999"/>
    <n v="4787760.6000000006"/>
    <n v="718164.09000000008"/>
    <n v="4069596.5100000007"/>
    <n v="3174285.2778000007"/>
    <n v="895311.23219999997"/>
    <x v="5"/>
    <n v="8"/>
    <x v="5"/>
    <x v="0"/>
  </r>
  <r>
    <x v="1"/>
    <x v="11"/>
    <x v="2"/>
    <s v="High"/>
    <x v="390"/>
    <n v="11999.4"/>
    <n v="19999"/>
    <n v="3967801.6"/>
    <n v="595170.24"/>
    <n v="3372631.3600000003"/>
    <n v="2192210.3840000001"/>
    <n v="1180420.9760000003"/>
    <x v="5"/>
    <n v="8"/>
    <x v="5"/>
    <x v="0"/>
  </r>
  <r>
    <x v="3"/>
    <x v="9"/>
    <x v="2"/>
    <s v="High"/>
    <x v="380"/>
    <n v="11999.4"/>
    <n v="19999"/>
    <n v="4881755.9000000004"/>
    <n v="732263.38500000001"/>
    <n v="4149492.5150000006"/>
    <n v="3236604.1617000005"/>
    <n v="912888.35330000008"/>
    <x v="10"/>
    <n v="10"/>
    <x v="7"/>
    <x v="0"/>
  </r>
  <r>
    <x v="0"/>
    <x v="1"/>
    <x v="2"/>
    <s v="High"/>
    <x v="181"/>
    <n v="11999.4"/>
    <n v="19999"/>
    <n v="5983700.7999999998"/>
    <n v="897555.12"/>
    <n v="5086145.68"/>
    <n v="3967193.6303999997"/>
    <n v="1118952.0496"/>
    <x v="7"/>
    <n v="10"/>
    <x v="7"/>
    <x v="1"/>
  </r>
  <r>
    <x v="4"/>
    <x v="12"/>
    <x v="2"/>
    <s v="High"/>
    <x v="282"/>
    <n v="11999.4"/>
    <n v="19999"/>
    <n v="2731863.4"/>
    <n v="409779.50999999995"/>
    <n v="2322083.89"/>
    <n v="1671900.4007999999"/>
    <n v="650183.48920000019"/>
    <x v="15"/>
    <n v="11"/>
    <x v="9"/>
    <x v="0"/>
  </r>
  <r>
    <x v="0"/>
    <x v="0"/>
    <x v="3"/>
    <s v="High"/>
    <x v="391"/>
    <n v="19794"/>
    <n v="32990"/>
    <n v="9253695"/>
    <n v="1388054.25"/>
    <n v="7865640.75"/>
    <n v="6135199.7850000001"/>
    <n v="1730440.9649999999"/>
    <x v="9"/>
    <n v="9"/>
    <x v="6"/>
    <x v="1"/>
  </r>
  <r>
    <x v="1"/>
    <x v="1"/>
    <x v="3"/>
    <s v="High"/>
    <x v="392"/>
    <n v="19794"/>
    <n v="32990"/>
    <n v="2160845"/>
    <n v="324126.75"/>
    <n v="1836718.25"/>
    <n v="1193866.8625"/>
    <n v="642851.38749999995"/>
    <x v="9"/>
    <n v="9"/>
    <x v="6"/>
    <x v="1"/>
  </r>
  <r>
    <x v="0"/>
    <x v="2"/>
    <x v="3"/>
    <s v="High"/>
    <x v="393"/>
    <n v="19794"/>
    <n v="32990"/>
    <n v="1134856"/>
    <n v="170228.4"/>
    <n v="964627.6"/>
    <n v="752409.52800000005"/>
    <n v="212218.07199999993"/>
    <x v="7"/>
    <n v="10"/>
    <x v="7"/>
    <x v="1"/>
  </r>
  <r>
    <x v="0"/>
    <x v="3"/>
    <x v="3"/>
    <s v="High"/>
    <x v="394"/>
    <n v="19794"/>
    <n v="32990"/>
    <n v="5964592"/>
    <n v="894688.79999999993"/>
    <n v="5069903.2"/>
    <n v="3954524.4960000003"/>
    <n v="1115378.7039999999"/>
    <x v="15"/>
    <n v="11"/>
    <x v="9"/>
    <x v="0"/>
  </r>
  <r>
    <x v="2"/>
    <x v="15"/>
    <x v="4"/>
    <s v="High"/>
    <x v="395"/>
    <n v="13938"/>
    <n v="23230"/>
    <n v="4028082"/>
    <n v="604212.29999999993"/>
    <n v="3423869.7"/>
    <n v="2054321.82"/>
    <n v="1369547.8800000001"/>
    <x v="0"/>
    <n v="1"/>
    <x v="0"/>
    <x v="0"/>
  </r>
  <r>
    <x v="3"/>
    <x v="5"/>
    <x v="4"/>
    <s v="High"/>
    <x v="396"/>
    <n v="13938"/>
    <n v="23230"/>
    <n v="1286942.0000000002"/>
    <n v="193041.30000000002"/>
    <n v="1093900.7000000002"/>
    <n v="853242.54600000021"/>
    <n v="240658.15399999998"/>
    <x v="0"/>
    <n v="1"/>
    <x v="0"/>
    <x v="0"/>
  </r>
  <r>
    <x v="0"/>
    <x v="6"/>
    <x v="4"/>
    <s v="High"/>
    <x v="397"/>
    <n v="13938"/>
    <n v="23230"/>
    <n v="6818005"/>
    <n v="1022700.75"/>
    <n v="5795304.25"/>
    <n v="4520337.3150000004"/>
    <n v="1274966.9349999996"/>
    <x v="11"/>
    <n v="11"/>
    <x v="9"/>
    <x v="1"/>
  </r>
  <r>
    <x v="3"/>
    <x v="13"/>
    <x v="5"/>
    <s v="High"/>
    <x v="398"/>
    <n v="11999.4"/>
    <n v="19999"/>
    <n v="6329683.5"/>
    <n v="949452.52499999991"/>
    <n v="5380230.9749999996"/>
    <n v="4196580.1605000002"/>
    <n v="1183650.8144999994"/>
    <x v="0"/>
    <n v="1"/>
    <x v="0"/>
    <x v="0"/>
  </r>
  <r>
    <x v="0"/>
    <x v="7"/>
    <x v="5"/>
    <s v="High"/>
    <x v="399"/>
    <n v="11999.4"/>
    <n v="19999"/>
    <n v="5257737.1000000006"/>
    <n v="788660.56500000006"/>
    <n v="4469076.5350000001"/>
    <n v="3485879.6973000001"/>
    <n v="983196.83770000003"/>
    <x v="0"/>
    <n v="1"/>
    <x v="0"/>
    <x v="0"/>
  </r>
  <r>
    <x v="3"/>
    <x v="4"/>
    <x v="5"/>
    <s v="High"/>
    <x v="400"/>
    <n v="11999.4"/>
    <n v="19999"/>
    <n v="2865856.7"/>
    <n v="429878.505"/>
    <n v="2435978.1950000003"/>
    <n v="1900062.9921000004"/>
    <n v="535915.20289999992"/>
    <x v="14"/>
    <n v="5"/>
    <x v="11"/>
    <x v="0"/>
  </r>
  <r>
    <x v="3"/>
    <x v="8"/>
    <x v="5"/>
    <s v="High"/>
    <x v="401"/>
    <n v="11999.4"/>
    <n v="19999"/>
    <n v="1893905.3"/>
    <n v="284085.79499999998"/>
    <n v="1609819.5050000001"/>
    <n v="1255659.2139000001"/>
    <n v="354160.29110000003"/>
    <x v="9"/>
    <n v="9"/>
    <x v="6"/>
    <x v="1"/>
  </r>
  <r>
    <x v="0"/>
    <x v="14"/>
    <x v="5"/>
    <s v="High"/>
    <x v="393"/>
    <n v="11999.4"/>
    <n v="19999"/>
    <n v="687965.6"/>
    <n v="103194.84"/>
    <n v="584770.76"/>
    <n v="456121.19280000002"/>
    <n v="128649.56719999999"/>
    <x v="7"/>
    <n v="10"/>
    <x v="7"/>
    <x v="1"/>
  </r>
  <r>
    <x v="1"/>
    <x v="10"/>
    <x v="5"/>
    <s v="High"/>
    <x v="383"/>
    <n v="11999.4"/>
    <n v="19999"/>
    <n v="4313784.3000000007"/>
    <n v="647067.64500000014"/>
    <n v="3666716.6550000007"/>
    <n v="2383365.8257500008"/>
    <n v="1283350.82925"/>
    <x v="2"/>
    <n v="12"/>
    <x v="2"/>
    <x v="0"/>
  </r>
  <r>
    <x v="0"/>
    <x v="2"/>
    <x v="2"/>
    <s v="High"/>
    <x v="402"/>
    <n v="11999.4"/>
    <n v="19999"/>
    <n v="759962"/>
    <n v="113994.3"/>
    <n v="645967.69999999995"/>
    <n v="503854.80599999998"/>
    <n v="142112.89399999997"/>
    <x v="9"/>
    <n v="9"/>
    <x v="6"/>
    <x v="1"/>
  </r>
  <r>
    <x v="0"/>
    <x v="11"/>
    <x v="0"/>
    <s v="High"/>
    <x v="403"/>
    <n v="5579.4"/>
    <n v="9299"/>
    <n v="823891.4"/>
    <n v="123583.70999999999"/>
    <n v="700307.69000000006"/>
    <n v="546239.99820000003"/>
    <n v="154067.69180000003"/>
    <x v="1"/>
    <n v="6"/>
    <x v="1"/>
    <x v="0"/>
  </r>
  <r>
    <x v="3"/>
    <x v="9"/>
    <x v="0"/>
    <s v="High"/>
    <x v="404"/>
    <n v="5579.4"/>
    <n v="9299"/>
    <n v="2246638.4000000004"/>
    <n v="336995.76000000007"/>
    <n v="1909642.6400000004"/>
    <n v="1489521.2592000004"/>
    <n v="420121.38079999993"/>
    <x v="9"/>
    <n v="9"/>
    <x v="6"/>
    <x v="1"/>
  </r>
  <r>
    <x v="3"/>
    <x v="1"/>
    <x v="0"/>
    <s v="High"/>
    <x v="405"/>
    <n v="5579.4"/>
    <n v="9299"/>
    <n v="2004864.4000000001"/>
    <n v="300729.66000000003"/>
    <n v="1704134.7400000002"/>
    <n v="1329225.0972000002"/>
    <n v="374909.64280000003"/>
    <x v="10"/>
    <n v="10"/>
    <x v="7"/>
    <x v="0"/>
  </r>
  <r>
    <x v="1"/>
    <x v="12"/>
    <x v="0"/>
    <s v="High"/>
    <x v="164"/>
    <n v="5579.4"/>
    <n v="9299"/>
    <n v="2500501.1"/>
    <n v="375075.16499999998"/>
    <n v="2125425.9350000001"/>
    <n v="1381526.8577500002"/>
    <n v="743899.07724999986"/>
    <x v="15"/>
    <n v="11"/>
    <x v="9"/>
    <x v="0"/>
  </r>
  <r>
    <x v="1"/>
    <x v="0"/>
    <x v="1"/>
    <s v="High"/>
    <x v="406"/>
    <n v="8999.4"/>
    <n v="14999"/>
    <n v="1015432.3"/>
    <n v="152314.845"/>
    <n v="863117.45500000007"/>
    <n v="561026.34575000009"/>
    <n v="302091.10924999998"/>
    <x v="3"/>
    <n v="3"/>
    <x v="3"/>
    <x v="0"/>
  </r>
  <r>
    <x v="4"/>
    <x v="1"/>
    <x v="1"/>
    <s v="High"/>
    <x v="407"/>
    <n v="8999.4"/>
    <n v="14999"/>
    <n v="2659322.7000000002"/>
    <n v="398898.40500000003"/>
    <n v="2260424.2949999999"/>
    <n v="1627505.4923999999"/>
    <n v="632918.80260000005"/>
    <x v="13"/>
    <n v="4"/>
    <x v="10"/>
    <x v="0"/>
  </r>
  <r>
    <x v="0"/>
    <x v="2"/>
    <x v="1"/>
    <s v="High"/>
    <x v="408"/>
    <n v="8999.4"/>
    <n v="14999"/>
    <n v="3629758"/>
    <n v="544463.69999999995"/>
    <n v="3085294.3"/>
    <n v="2406529.554"/>
    <n v="678764.74599999981"/>
    <x v="6"/>
    <n v="9"/>
    <x v="6"/>
    <x v="0"/>
  </r>
  <r>
    <x v="0"/>
    <x v="3"/>
    <x v="1"/>
    <s v="High"/>
    <x v="409"/>
    <n v="8999.4"/>
    <n v="14999"/>
    <n v="4100726.6000000006"/>
    <n v="615108.99000000011"/>
    <n v="3485617.6100000003"/>
    <n v="2718781.7358000004"/>
    <n v="766835.87419999996"/>
    <x v="10"/>
    <n v="10"/>
    <x v="7"/>
    <x v="0"/>
  </r>
  <r>
    <x v="0"/>
    <x v="15"/>
    <x v="1"/>
    <s v="High"/>
    <x v="410"/>
    <n v="8999.4"/>
    <n v="14999"/>
    <n v="2572328.5"/>
    <n v="385849.27499999997"/>
    <n v="2186479.2250000001"/>
    <n v="1705453.7955000002"/>
    <n v="481025.42949999985"/>
    <x v="7"/>
    <n v="10"/>
    <x v="7"/>
    <x v="1"/>
  </r>
  <r>
    <x v="4"/>
    <x v="5"/>
    <x v="1"/>
    <s v="High"/>
    <x v="411"/>
    <n v="8999.4"/>
    <n v="14999"/>
    <n v="1778881.4000000001"/>
    <n v="266832.21000000002"/>
    <n v="1512049.1900000002"/>
    <n v="1088675.4168"/>
    <n v="423373.77320000017"/>
    <x v="12"/>
    <n v="12"/>
    <x v="2"/>
    <x v="1"/>
  </r>
  <r>
    <x v="4"/>
    <x v="6"/>
    <x v="2"/>
    <s v="High"/>
    <x v="412"/>
    <n v="11999.4"/>
    <n v="19999"/>
    <n v="6989650.5"/>
    <n v="1048447.575"/>
    <n v="5941202.9249999998"/>
    <n v="4277666.1059999997"/>
    <n v="1663536.8190000001"/>
    <x v="0"/>
    <n v="1"/>
    <x v="0"/>
    <x v="0"/>
  </r>
  <r>
    <x v="0"/>
    <x v="13"/>
    <x v="2"/>
    <s v="High"/>
    <x v="403"/>
    <n v="11999.4"/>
    <n v="19999"/>
    <n v="1771911.4000000001"/>
    <n v="265786.71000000002"/>
    <n v="1506124.6900000002"/>
    <n v="1174777.2582000003"/>
    <n v="331347.4317999999"/>
    <x v="1"/>
    <n v="6"/>
    <x v="1"/>
    <x v="0"/>
  </r>
  <r>
    <x v="3"/>
    <x v="7"/>
    <x v="2"/>
    <s v="High"/>
    <x v="405"/>
    <n v="11999.4"/>
    <n v="19999"/>
    <n v="4311784.4000000004"/>
    <n v="646767.66"/>
    <n v="3665016.74"/>
    <n v="2858713.0572000002"/>
    <n v="806303.68280000007"/>
    <x v="10"/>
    <n v="10"/>
    <x v="7"/>
    <x v="0"/>
  </r>
  <r>
    <x v="0"/>
    <x v="4"/>
    <x v="2"/>
    <s v="High"/>
    <x v="413"/>
    <n v="11999.4"/>
    <n v="19999"/>
    <n v="1809909.5"/>
    <n v="271486.42499999999"/>
    <n v="1538423.075"/>
    <n v="1199969.9985"/>
    <n v="338453.07649999997"/>
    <x v="10"/>
    <n v="10"/>
    <x v="7"/>
    <x v="0"/>
  </r>
  <r>
    <x v="0"/>
    <x v="8"/>
    <x v="2"/>
    <s v="High"/>
    <x v="410"/>
    <n v="11999.4"/>
    <n v="19999"/>
    <n v="3429828.5"/>
    <n v="514474.27499999997"/>
    <n v="2915354.2250000001"/>
    <n v="2273976.2955"/>
    <n v="641377.92950000009"/>
    <x v="7"/>
    <n v="10"/>
    <x v="7"/>
    <x v="1"/>
  </r>
  <r>
    <x v="0"/>
    <x v="14"/>
    <x v="2"/>
    <s v="High"/>
    <x v="414"/>
    <n v="11999.4"/>
    <n v="19999"/>
    <n v="3187840.6"/>
    <n v="478176.08999999997"/>
    <n v="2709664.5100000002"/>
    <n v="2113538.3178000003"/>
    <n v="596126.19219999993"/>
    <x v="15"/>
    <n v="11"/>
    <x v="9"/>
    <x v="0"/>
  </r>
  <r>
    <x v="4"/>
    <x v="10"/>
    <x v="2"/>
    <s v="High"/>
    <x v="415"/>
    <n v="11999.4"/>
    <n v="19999"/>
    <n v="2717864.1"/>
    <n v="407679.61499999999"/>
    <n v="2310184.4850000003"/>
    <n v="1663332.8292000003"/>
    <n v="646851.65580000007"/>
    <x v="15"/>
    <n v="11"/>
    <x v="9"/>
    <x v="0"/>
  </r>
  <r>
    <x v="4"/>
    <x v="2"/>
    <x v="2"/>
    <s v="High"/>
    <x v="416"/>
    <n v="11999.4"/>
    <n v="19999"/>
    <n v="4299785"/>
    <n v="644967.75"/>
    <n v="3654817.25"/>
    <n v="2631468.42"/>
    <n v="1023348.8300000001"/>
    <x v="15"/>
    <n v="11"/>
    <x v="9"/>
    <x v="0"/>
  </r>
  <r>
    <x v="0"/>
    <x v="11"/>
    <x v="2"/>
    <s v="High"/>
    <x v="417"/>
    <n v="11999.4"/>
    <n v="19999"/>
    <n v="2393880.3000000003"/>
    <n v="359082.04500000004"/>
    <n v="2034798.2550000004"/>
    <n v="1587142.6389000004"/>
    <n v="447655.61609999998"/>
    <x v="15"/>
    <n v="11"/>
    <x v="9"/>
    <x v="0"/>
  </r>
  <r>
    <x v="1"/>
    <x v="9"/>
    <x v="2"/>
    <s v="High"/>
    <x v="402"/>
    <n v="11999.4"/>
    <n v="19999"/>
    <n v="759962"/>
    <n v="113994.3"/>
    <n v="645967.69999999995"/>
    <n v="419879.005"/>
    <n v="226088.69499999995"/>
    <x v="12"/>
    <n v="12"/>
    <x v="2"/>
    <x v="1"/>
  </r>
  <r>
    <x v="0"/>
    <x v="1"/>
    <x v="2"/>
    <s v="High"/>
    <x v="418"/>
    <n v="11999.4"/>
    <n v="19999"/>
    <n v="2465876.7000000002"/>
    <n v="369881.505"/>
    <n v="2095995.1950000003"/>
    <n v="1634876.2521000004"/>
    <n v="461118.94289999991"/>
    <x v="2"/>
    <n v="12"/>
    <x v="2"/>
    <x v="0"/>
  </r>
  <r>
    <x v="0"/>
    <x v="12"/>
    <x v="3"/>
    <s v="High"/>
    <x v="419"/>
    <n v="19794"/>
    <n v="32990"/>
    <n v="4602105"/>
    <n v="690315.75"/>
    <n v="3911789.25"/>
    <n v="3051195.6150000002"/>
    <n v="860593.63499999978"/>
    <x v="4"/>
    <n v="7"/>
    <x v="4"/>
    <x v="0"/>
  </r>
  <r>
    <x v="0"/>
    <x v="0"/>
    <x v="3"/>
    <s v="High"/>
    <x v="75"/>
    <n v="19794"/>
    <n v="32990"/>
    <n v="3252814.0000000005"/>
    <n v="487922.10000000003"/>
    <n v="2764891.9000000004"/>
    <n v="2156615.6820000005"/>
    <n v="608276.21799999988"/>
    <x v="10"/>
    <n v="10"/>
    <x v="7"/>
    <x v="0"/>
  </r>
  <r>
    <x v="0"/>
    <x v="1"/>
    <x v="3"/>
    <s v="High"/>
    <x v="413"/>
    <n v="19794"/>
    <n v="32990"/>
    <n v="2985595"/>
    <n v="447839.25"/>
    <n v="2537755.75"/>
    <n v="1979449.4850000001"/>
    <n v="558306.2649999999"/>
    <x v="10"/>
    <n v="10"/>
    <x v="7"/>
    <x v="0"/>
  </r>
  <r>
    <x v="2"/>
    <x v="2"/>
    <x v="4"/>
    <s v="High"/>
    <x v="420"/>
    <n v="13938"/>
    <n v="23230"/>
    <n v="4899207"/>
    <n v="734881.04999999993"/>
    <n v="4164325.95"/>
    <n v="2498595.5699999998"/>
    <n v="1665730.3800000004"/>
    <x v="14"/>
    <n v="5"/>
    <x v="11"/>
    <x v="0"/>
  </r>
  <r>
    <x v="1"/>
    <x v="3"/>
    <x v="4"/>
    <s v="High"/>
    <x v="421"/>
    <n v="13938"/>
    <n v="23230"/>
    <n v="9000463.5000000019"/>
    <n v="1350069.5250000001"/>
    <n v="7650393.9750000015"/>
    <n v="4972756.0837500012"/>
    <n v="2677637.8912500003"/>
    <x v="4"/>
    <n v="7"/>
    <x v="4"/>
    <x v="0"/>
  </r>
  <r>
    <x v="0"/>
    <x v="15"/>
    <x v="4"/>
    <s v="High"/>
    <x v="422"/>
    <n v="13938"/>
    <n v="23230"/>
    <n v="1447229"/>
    <n v="217084.35"/>
    <n v="1230144.6499999999"/>
    <n v="959512.82699999993"/>
    <n v="270631.82299999997"/>
    <x v="9"/>
    <n v="9"/>
    <x v="6"/>
    <x v="1"/>
  </r>
  <r>
    <x v="0"/>
    <x v="5"/>
    <x v="4"/>
    <s v="High"/>
    <x v="75"/>
    <n v="13938"/>
    <n v="23230"/>
    <n v="2290478"/>
    <n v="343571.7"/>
    <n v="1946906.3"/>
    <n v="1518586.9140000001"/>
    <n v="428319.38599999994"/>
    <x v="10"/>
    <n v="10"/>
    <x v="7"/>
    <x v="0"/>
  </r>
  <r>
    <x v="3"/>
    <x v="6"/>
    <x v="4"/>
    <s v="High"/>
    <x v="423"/>
    <n v="13938"/>
    <n v="23230"/>
    <n v="5545001"/>
    <n v="831750.15"/>
    <n v="4713250.8499999996"/>
    <n v="3676335.6629999997"/>
    <n v="1036915.1869999999"/>
    <x v="15"/>
    <n v="11"/>
    <x v="9"/>
    <x v="0"/>
  </r>
  <r>
    <x v="0"/>
    <x v="13"/>
    <x v="4"/>
    <s v="High"/>
    <x v="418"/>
    <n v="13938"/>
    <n v="23230"/>
    <n v="2864259.0000000005"/>
    <n v="429638.85000000003"/>
    <n v="2434620.1500000004"/>
    <n v="1899003.7170000004"/>
    <n v="535616.43299999996"/>
    <x v="2"/>
    <n v="12"/>
    <x v="2"/>
    <x v="0"/>
  </r>
  <r>
    <x v="0"/>
    <x v="7"/>
    <x v="5"/>
    <s v="High"/>
    <x v="424"/>
    <n v="11999.4"/>
    <n v="19999"/>
    <n v="539973"/>
    <n v="80995.95"/>
    <n v="458977.05"/>
    <n v="358002.09899999999"/>
    <n v="100974.951"/>
    <x v="8"/>
    <n v="2"/>
    <x v="8"/>
    <x v="0"/>
  </r>
  <r>
    <x v="0"/>
    <x v="4"/>
    <x v="5"/>
    <s v="High"/>
    <x v="425"/>
    <n v="11999.4"/>
    <n v="19999"/>
    <n v="6842657.8500000006"/>
    <n v="1026398.6775"/>
    <n v="5816259.1725000003"/>
    <n v="4536682.1545500001"/>
    <n v="1279577.0179500002"/>
    <x v="4"/>
    <n v="7"/>
    <x v="4"/>
    <x v="0"/>
  </r>
  <r>
    <x v="0"/>
    <x v="8"/>
    <x v="5"/>
    <s v="High"/>
    <x v="409"/>
    <n v="11999.4"/>
    <n v="19999"/>
    <n v="5467726.6000000006"/>
    <n v="820158.99000000011"/>
    <n v="4647567.6100000003"/>
    <n v="3625102.7358000004"/>
    <n v="1022464.8742"/>
    <x v="10"/>
    <n v="10"/>
    <x v="7"/>
    <x v="0"/>
  </r>
  <r>
    <x v="1"/>
    <x v="14"/>
    <x v="5"/>
    <s v="High"/>
    <x v="426"/>
    <n v="11999.4"/>
    <n v="19999"/>
    <n v="5095745.2"/>
    <n v="764361.78"/>
    <n v="4331383.42"/>
    <n v="2815399.2230000002"/>
    <n v="1515984.1969999997"/>
    <x v="11"/>
    <n v="11"/>
    <x v="9"/>
    <x v="1"/>
  </r>
  <r>
    <x v="0"/>
    <x v="10"/>
    <x v="0"/>
    <s v="High"/>
    <x v="427"/>
    <n v="5579.4"/>
    <n v="9299"/>
    <n v="2344742.85"/>
    <n v="351711.42749999999"/>
    <n v="1993031.4225000001"/>
    <n v="1554564.5095500001"/>
    <n v="438466.91295000003"/>
    <x v="0"/>
    <n v="1"/>
    <x v="0"/>
    <x v="0"/>
  </r>
  <r>
    <x v="2"/>
    <x v="2"/>
    <x v="1"/>
    <s v="High"/>
    <x v="428"/>
    <n v="8999.4"/>
    <n v="14999"/>
    <n v="3991233.9000000004"/>
    <n v="598685.08500000008"/>
    <n v="3392548.8150000004"/>
    <n v="2035529.2890000001"/>
    <n v="1357019.5260000003"/>
    <x v="14"/>
    <n v="5"/>
    <x v="11"/>
    <x v="0"/>
  </r>
  <r>
    <x v="0"/>
    <x v="11"/>
    <x v="2"/>
    <s v="High"/>
    <x v="429"/>
    <n v="11999.4"/>
    <n v="19999"/>
    <n v="3061846.9"/>
    <n v="459277.03499999997"/>
    <n v="2602569.8649999998"/>
    <n v="2030004.4946999999"/>
    <n v="572565.37029999983"/>
    <x v="2"/>
    <n v="12"/>
    <x v="2"/>
    <x v="0"/>
  </r>
  <r>
    <x v="0"/>
    <x v="9"/>
    <x v="4"/>
    <s v="High"/>
    <x v="430"/>
    <n v="13938"/>
    <n v="23230"/>
    <n v="3463593"/>
    <n v="519538.94999999995"/>
    <n v="2944054.05"/>
    <n v="2296362.159"/>
    <n v="647691.89099999983"/>
    <x v="3"/>
    <n v="3"/>
    <x v="3"/>
    <x v="0"/>
  </r>
  <r>
    <x v="0"/>
    <x v="1"/>
    <x v="4"/>
    <s v="High"/>
    <x v="429"/>
    <n v="13938"/>
    <n v="23230"/>
    <n v="3556513"/>
    <n v="533476.94999999995"/>
    <n v="3023036.05"/>
    <n v="2357968.1189999999"/>
    <n v="665067.93099999987"/>
    <x v="2"/>
    <n v="12"/>
    <x v="2"/>
    <x v="0"/>
  </r>
  <r>
    <x v="2"/>
    <x v="12"/>
    <x v="5"/>
    <s v="High"/>
    <x v="431"/>
    <n v="11999.4"/>
    <n v="19999"/>
    <n v="5521723.9000000004"/>
    <n v="828258.58500000008"/>
    <n v="4693465.3150000004"/>
    <n v="2816079.1890000002"/>
    <n v="1877386.1260000002"/>
    <x v="9"/>
    <n v="9"/>
    <x v="6"/>
    <x v="1"/>
  </r>
  <r>
    <x v="1"/>
    <x v="0"/>
    <x v="0"/>
    <s v="High"/>
    <x v="432"/>
    <n v="5579.4"/>
    <n v="9299"/>
    <n v="2387053.2999999998"/>
    <n v="358057.99499999994"/>
    <n v="2028995.3049999999"/>
    <n v="1318846.9482499999"/>
    <n v="710148.35675000004"/>
    <x v="1"/>
    <n v="6"/>
    <x v="1"/>
    <x v="0"/>
  </r>
  <r>
    <x v="1"/>
    <x v="1"/>
    <x v="4"/>
    <s v="High"/>
    <x v="432"/>
    <n v="13938"/>
    <n v="23230"/>
    <n v="5963141"/>
    <n v="894471.15"/>
    <n v="5068669.8499999996"/>
    <n v="3294635.4024999999"/>
    <n v="1774034.4474999998"/>
    <x v="1"/>
    <n v="6"/>
    <x v="1"/>
    <x v="0"/>
  </r>
  <r>
    <x v="0"/>
    <x v="16"/>
    <x v="0"/>
    <s v="High"/>
    <x v="71"/>
    <n v="5579.4"/>
    <n v="9299"/>
    <n v="858297.70000000007"/>
    <n v="128744.655"/>
    <n v="729553.04500000004"/>
    <n v="569051.37510000006"/>
    <n v="160501.66989999998"/>
    <x v="3"/>
    <n v="3"/>
    <x v="3"/>
    <x v="0"/>
  </r>
  <r>
    <x v="0"/>
    <x v="3"/>
    <x v="0"/>
    <s v="High"/>
    <x v="433"/>
    <n v="5579.4"/>
    <n v="9299"/>
    <n v="1664521"/>
    <n v="249678.15"/>
    <n v="1414842.85"/>
    <n v="1103577.4230000002"/>
    <n v="311265.42699999991"/>
    <x v="3"/>
    <n v="3"/>
    <x v="3"/>
    <x v="0"/>
  </r>
  <r>
    <x v="0"/>
    <x v="15"/>
    <x v="0"/>
    <s v="High"/>
    <x v="434"/>
    <n v="5579.4"/>
    <n v="9299"/>
    <n v="411015.80000000005"/>
    <n v="61652.37"/>
    <n v="349363.43000000005"/>
    <n v="272503.47540000005"/>
    <n v="76859.954599999997"/>
    <x v="9"/>
    <n v="9"/>
    <x v="6"/>
    <x v="1"/>
  </r>
  <r>
    <x v="0"/>
    <x v="5"/>
    <x v="1"/>
    <s v="High"/>
    <x v="435"/>
    <n v="8999.4"/>
    <n v="14999"/>
    <n v="1473651.75"/>
    <n v="221047.76249999998"/>
    <n v="1252603.9875"/>
    <n v="977031.11025000003"/>
    <n v="275572.87725000002"/>
    <x v="0"/>
    <n v="1"/>
    <x v="0"/>
    <x v="0"/>
  </r>
  <r>
    <x v="0"/>
    <x v="6"/>
    <x v="1"/>
    <s v="High"/>
    <x v="436"/>
    <n v="8999.4"/>
    <n v="14999"/>
    <n v="1946870.2000000002"/>
    <n v="292030.53000000003"/>
    <n v="1654839.6700000002"/>
    <n v="1290774.9426000002"/>
    <n v="364064.72739999997"/>
    <x v="8"/>
    <n v="2"/>
    <x v="8"/>
    <x v="0"/>
  </r>
  <r>
    <x v="2"/>
    <x v="13"/>
    <x v="1"/>
    <s v="High"/>
    <x v="437"/>
    <n v="8999.4"/>
    <n v="14999"/>
    <n v="905939.60000000009"/>
    <n v="135890.94"/>
    <n v="770048.66000000015"/>
    <n v="462029.19600000005"/>
    <n v="308019.46400000009"/>
    <x v="1"/>
    <n v="6"/>
    <x v="1"/>
    <x v="0"/>
  </r>
  <r>
    <x v="0"/>
    <x v="7"/>
    <x v="1"/>
    <s v="High"/>
    <x v="438"/>
    <n v="8999.4"/>
    <n v="14999"/>
    <n v="3382274.5"/>
    <n v="507341.17499999999"/>
    <n v="2874933.3250000002"/>
    <n v="2242447.9935000003"/>
    <n v="632485.33149999985"/>
    <x v="4"/>
    <n v="7"/>
    <x v="4"/>
    <x v="0"/>
  </r>
  <r>
    <x v="0"/>
    <x v="4"/>
    <x v="1"/>
    <s v="High"/>
    <x v="439"/>
    <n v="8999.4"/>
    <n v="14999"/>
    <n v="1873375.1"/>
    <n v="281006.26500000001"/>
    <n v="1592368.835"/>
    <n v="1242047.6913000001"/>
    <n v="350321.1436999999"/>
    <x v="10"/>
    <n v="10"/>
    <x v="7"/>
    <x v="0"/>
  </r>
  <r>
    <x v="0"/>
    <x v="8"/>
    <x v="2"/>
    <s v="High"/>
    <x v="440"/>
    <n v="11999.4"/>
    <n v="19999"/>
    <n v="2876856.15"/>
    <n v="431528.42249999999"/>
    <n v="2445327.7275"/>
    <n v="1907355.62745"/>
    <n v="537972.10005000001"/>
    <x v="0"/>
    <n v="1"/>
    <x v="0"/>
    <x v="0"/>
  </r>
  <r>
    <x v="4"/>
    <x v="14"/>
    <x v="2"/>
    <s v="High"/>
    <x v="197"/>
    <n v="11999.4"/>
    <n v="19999"/>
    <n v="1613919.3"/>
    <n v="242087.89499999999"/>
    <n v="1371831.405"/>
    <n v="987718.61159999995"/>
    <n v="384112.79340000008"/>
    <x v="0"/>
    <n v="1"/>
    <x v="0"/>
    <x v="0"/>
  </r>
  <r>
    <x v="0"/>
    <x v="10"/>
    <x v="2"/>
    <s v="High"/>
    <x v="441"/>
    <n v="11999.4"/>
    <n v="19999"/>
    <n v="5281735.9000000004"/>
    <n v="792260.38500000001"/>
    <n v="4489475.5150000006"/>
    <n v="3501790.9017000007"/>
    <n v="987684.61329999985"/>
    <x v="8"/>
    <n v="2"/>
    <x v="8"/>
    <x v="0"/>
  </r>
  <r>
    <x v="0"/>
    <x v="2"/>
    <x v="2"/>
    <s v="High"/>
    <x v="442"/>
    <n v="11999.4"/>
    <n v="19999"/>
    <n v="5415729.2000000002"/>
    <n v="812359.38"/>
    <n v="4603369.82"/>
    <n v="3590628.4596000002"/>
    <n v="1012741.3604000001"/>
    <x v="8"/>
    <n v="2"/>
    <x v="8"/>
    <x v="0"/>
  </r>
  <r>
    <x v="0"/>
    <x v="11"/>
    <x v="2"/>
    <s v="High"/>
    <x v="443"/>
    <n v="11999.4"/>
    <n v="19999"/>
    <n v="5263736.8"/>
    <n v="789560.5199999999"/>
    <n v="4474176.28"/>
    <n v="3489857.4984000004"/>
    <n v="984318.78159999987"/>
    <x v="1"/>
    <n v="6"/>
    <x v="1"/>
    <x v="0"/>
  </r>
  <r>
    <x v="3"/>
    <x v="9"/>
    <x v="2"/>
    <s v="High"/>
    <x v="444"/>
    <n v="11999.4"/>
    <n v="19999"/>
    <n v="3165841.7"/>
    <n v="474876.255"/>
    <n v="2690965.4450000003"/>
    <n v="2098953.0471000001"/>
    <n v="592012.39790000021"/>
    <x v="1"/>
    <n v="6"/>
    <x v="1"/>
    <x v="0"/>
  </r>
  <r>
    <x v="2"/>
    <x v="1"/>
    <x v="2"/>
    <s v="High"/>
    <x v="445"/>
    <n v="11999.4"/>
    <n v="19999"/>
    <n v="1141942.9000000001"/>
    <n v="171291.43500000003"/>
    <n v="970651.46500000008"/>
    <n v="582390.87900000007"/>
    <n v="388260.58600000001"/>
    <x v="4"/>
    <n v="7"/>
    <x v="4"/>
    <x v="0"/>
  </r>
  <r>
    <x v="0"/>
    <x v="12"/>
    <x v="2"/>
    <s v="High"/>
    <x v="446"/>
    <n v="11999.4"/>
    <n v="19999"/>
    <n v="5391730.4000000004"/>
    <n v="808759.56"/>
    <n v="4582970.84"/>
    <n v="3574717.2552"/>
    <n v="1008253.5847999998"/>
    <x v="5"/>
    <n v="8"/>
    <x v="5"/>
    <x v="0"/>
  </r>
  <r>
    <x v="1"/>
    <x v="0"/>
    <x v="2"/>
    <s v="High"/>
    <x v="447"/>
    <n v="11999.4"/>
    <n v="19999"/>
    <n v="3129843.5"/>
    <n v="469476.52499999997"/>
    <n v="2660366.9750000001"/>
    <n v="1729238.5337500002"/>
    <n v="931128.44124999992"/>
    <x v="10"/>
    <n v="10"/>
    <x v="7"/>
    <x v="0"/>
  </r>
  <r>
    <x v="0"/>
    <x v="1"/>
    <x v="2"/>
    <s v="High"/>
    <x v="439"/>
    <n v="11999.4"/>
    <n v="19999"/>
    <n v="2497875.1"/>
    <n v="374681.26500000001"/>
    <n v="2123193.835"/>
    <n v="1656091.1913000001"/>
    <n v="467102.6436999999"/>
    <x v="10"/>
    <n v="10"/>
    <x v="7"/>
    <x v="0"/>
  </r>
  <r>
    <x v="0"/>
    <x v="16"/>
    <x v="2"/>
    <s v="High"/>
    <x v="448"/>
    <n v="11999.4"/>
    <n v="19999"/>
    <n v="713964.3"/>
    <n v="107094.645"/>
    <n v="606869.65500000003"/>
    <n v="473358.33090000006"/>
    <n v="133511.32409999997"/>
    <x v="15"/>
    <n v="11"/>
    <x v="9"/>
    <x v="0"/>
  </r>
  <r>
    <x v="2"/>
    <x v="3"/>
    <x v="2"/>
    <s v="High"/>
    <x v="449"/>
    <n v="11999.4"/>
    <n v="19999"/>
    <n v="2025898.7000000002"/>
    <n v="303884.80499999999"/>
    <n v="1722013.8950000003"/>
    <n v="1033208.3370000001"/>
    <n v="688805.55800000019"/>
    <x v="2"/>
    <n v="12"/>
    <x v="2"/>
    <x v="0"/>
  </r>
  <r>
    <x v="1"/>
    <x v="15"/>
    <x v="3"/>
    <s v="High"/>
    <x v="450"/>
    <n v="19794"/>
    <n v="32990"/>
    <n v="13187752.5"/>
    <n v="1978162.875"/>
    <n v="11209589.625"/>
    <n v="7286233.2562500006"/>
    <n v="3923356.3687499994"/>
    <x v="0"/>
    <n v="1"/>
    <x v="0"/>
    <x v="0"/>
  </r>
  <r>
    <x v="0"/>
    <x v="5"/>
    <x v="3"/>
    <s v="High"/>
    <x v="443"/>
    <n v="19794"/>
    <n v="32990"/>
    <n v="8682968"/>
    <n v="1302445.2"/>
    <n v="7380522.7999999998"/>
    <n v="5756807.784"/>
    <n v="1623715.0159999998"/>
    <x v="1"/>
    <n v="6"/>
    <x v="1"/>
    <x v="0"/>
  </r>
  <r>
    <x v="0"/>
    <x v="6"/>
    <x v="3"/>
    <s v="High"/>
    <x v="451"/>
    <n v="19794"/>
    <n v="32990"/>
    <n v="3925810"/>
    <n v="588871.5"/>
    <n v="3336938.5"/>
    <n v="2602812.0300000003"/>
    <n v="734126.46999999974"/>
    <x v="1"/>
    <n v="6"/>
    <x v="1"/>
    <x v="0"/>
  </r>
  <r>
    <x v="2"/>
    <x v="13"/>
    <x v="3"/>
    <s v="High"/>
    <x v="437"/>
    <n v="19794"/>
    <n v="32990"/>
    <n v="1992596.0000000002"/>
    <n v="298889.40000000002"/>
    <n v="1693706.6"/>
    <n v="1016223.96"/>
    <n v="677482.64000000013"/>
    <x v="1"/>
    <n v="6"/>
    <x v="1"/>
    <x v="0"/>
  </r>
  <r>
    <x v="1"/>
    <x v="7"/>
    <x v="3"/>
    <s v="High"/>
    <x v="452"/>
    <n v="19794"/>
    <n v="32990"/>
    <n v="2177340"/>
    <n v="326601"/>
    <n v="1850739"/>
    <n v="1202980.3500000001"/>
    <n v="647758.64999999991"/>
    <x v="9"/>
    <n v="9"/>
    <x v="6"/>
    <x v="1"/>
  </r>
  <r>
    <x v="2"/>
    <x v="4"/>
    <x v="3"/>
    <s v="High"/>
    <x v="453"/>
    <n v="19794"/>
    <n v="32990"/>
    <n v="1352590"/>
    <n v="202888.5"/>
    <n v="1149701.5"/>
    <n v="689820.9"/>
    <n v="459880.6"/>
    <x v="10"/>
    <n v="10"/>
    <x v="7"/>
    <x v="0"/>
  </r>
  <r>
    <x v="4"/>
    <x v="8"/>
    <x v="3"/>
    <s v="High"/>
    <x v="454"/>
    <n v="19794"/>
    <n v="32990"/>
    <n v="8593895"/>
    <n v="1289084.25"/>
    <n v="7304810.75"/>
    <n v="5259463.74"/>
    <n v="2045347.0099999998"/>
    <x v="11"/>
    <n v="11"/>
    <x v="9"/>
    <x v="1"/>
  </r>
  <r>
    <x v="2"/>
    <x v="14"/>
    <x v="3"/>
    <s v="High"/>
    <x v="449"/>
    <n v="19794"/>
    <n v="32990"/>
    <n v="3341887.0000000005"/>
    <n v="501283.05000000005"/>
    <n v="2840603.95"/>
    <n v="1704362.37"/>
    <n v="1136241.58"/>
    <x v="2"/>
    <n v="12"/>
    <x v="2"/>
    <x v="0"/>
  </r>
  <r>
    <x v="3"/>
    <x v="10"/>
    <x v="4"/>
    <s v="High"/>
    <x v="444"/>
    <n v="13938"/>
    <n v="23230"/>
    <n v="3677309.0000000005"/>
    <n v="551596.35000000009"/>
    <n v="3125712.6500000004"/>
    <n v="2438055.8670000006"/>
    <n v="687656.78299999982"/>
    <x v="1"/>
    <n v="6"/>
    <x v="1"/>
    <x v="0"/>
  </r>
  <r>
    <x v="1"/>
    <x v="2"/>
    <x v="4"/>
    <s v="High"/>
    <x v="447"/>
    <n v="13938"/>
    <n v="23230"/>
    <n v="3635495"/>
    <n v="545324.25"/>
    <n v="3090170.75"/>
    <n v="2008610.9875"/>
    <n v="1081559.7625"/>
    <x v="10"/>
    <n v="10"/>
    <x v="7"/>
    <x v="0"/>
  </r>
  <r>
    <x v="3"/>
    <x v="11"/>
    <x v="5"/>
    <s v="High"/>
    <x v="255"/>
    <n v="11999.4"/>
    <n v="19999"/>
    <n v="3317834.1"/>
    <n v="497675.11499999999"/>
    <n v="2820158.9850000003"/>
    <n v="2199724.0083000003"/>
    <n v="620434.9767"/>
    <x v="0"/>
    <n v="1"/>
    <x v="0"/>
    <x v="0"/>
  </r>
  <r>
    <x v="0"/>
    <x v="9"/>
    <x v="5"/>
    <s v="High"/>
    <x v="451"/>
    <n v="11999.4"/>
    <n v="19999"/>
    <n v="2379881"/>
    <n v="356982.14999999997"/>
    <n v="2022898.85"/>
    <n v="1577861.1030000001"/>
    <n v="445037.74699999997"/>
    <x v="1"/>
    <n v="6"/>
    <x v="1"/>
    <x v="0"/>
  </r>
  <r>
    <x v="2"/>
    <x v="1"/>
    <x v="5"/>
    <s v="High"/>
    <x v="453"/>
    <n v="11999.4"/>
    <n v="19999"/>
    <n v="819959"/>
    <n v="122993.84999999999"/>
    <n v="696965.15"/>
    <n v="418179.09"/>
    <n v="278786.06"/>
    <x v="10"/>
    <n v="10"/>
    <x v="7"/>
    <x v="0"/>
  </r>
  <r>
    <x v="2"/>
    <x v="12"/>
    <x v="5"/>
    <s v="High"/>
    <x v="455"/>
    <n v="11999.4"/>
    <n v="19999"/>
    <n v="3539823"/>
    <n v="530973.44999999995"/>
    <n v="3008849.55"/>
    <n v="1805309.7299999997"/>
    <n v="1203539.82"/>
    <x v="12"/>
    <n v="12"/>
    <x v="2"/>
    <x v="1"/>
  </r>
  <r>
    <x v="0"/>
    <x v="0"/>
    <x v="0"/>
    <s v="High"/>
    <x v="456"/>
    <n v="5579.4"/>
    <n v="9299"/>
    <n v="2398212.1"/>
    <n v="359731.815"/>
    <n v="2038480.2850000001"/>
    <n v="1590014.6223000002"/>
    <n v="448465.66269999999"/>
    <x v="13"/>
    <n v="4"/>
    <x v="10"/>
    <x v="0"/>
  </r>
  <r>
    <x v="0"/>
    <x v="1"/>
    <x v="0"/>
    <s v="High"/>
    <x v="228"/>
    <n v="5579.4"/>
    <n v="9299"/>
    <n v="1620815.7000000002"/>
    <n v="243122.35500000001"/>
    <n v="1377693.3450000002"/>
    <n v="1074600.8091000002"/>
    <n v="303092.53590000002"/>
    <x v="14"/>
    <n v="5"/>
    <x v="11"/>
    <x v="0"/>
  </r>
  <r>
    <x v="0"/>
    <x v="16"/>
    <x v="0"/>
    <s v="High"/>
    <x v="457"/>
    <n v="5579.4"/>
    <n v="9299"/>
    <n v="2785980.4000000004"/>
    <n v="417897.06000000006"/>
    <n v="2368083.3400000003"/>
    <n v="1847105.0052000002"/>
    <n v="520978.33480000007"/>
    <x v="7"/>
    <n v="10"/>
    <x v="7"/>
    <x v="1"/>
  </r>
  <r>
    <x v="0"/>
    <x v="3"/>
    <x v="0"/>
    <s v="High"/>
    <x v="458"/>
    <n v="5579.4"/>
    <n v="9299"/>
    <n v="260372"/>
    <n v="39055.799999999996"/>
    <n v="221316.2"/>
    <n v="172626.63600000003"/>
    <n v="48689.563999999984"/>
    <x v="2"/>
    <n v="12"/>
    <x v="2"/>
    <x v="0"/>
  </r>
  <r>
    <x v="0"/>
    <x v="15"/>
    <x v="1"/>
    <s v="High"/>
    <x v="459"/>
    <n v="8999.4"/>
    <n v="14999"/>
    <n v="439470.7"/>
    <n v="65920.604999999996"/>
    <n v="373550.09500000003"/>
    <n v="291369.07410000003"/>
    <n v="82181.020900000003"/>
    <x v="8"/>
    <n v="2"/>
    <x v="8"/>
    <x v="0"/>
  </r>
  <r>
    <x v="0"/>
    <x v="5"/>
    <x v="1"/>
    <s v="High"/>
    <x v="457"/>
    <n v="8999.4"/>
    <n v="14999"/>
    <n v="4493700.4000000004"/>
    <n v="674055.06"/>
    <n v="3819645.3400000003"/>
    <n v="2979323.3652000003"/>
    <n v="840321.97479999997"/>
    <x v="7"/>
    <n v="10"/>
    <x v="7"/>
    <x v="1"/>
  </r>
  <r>
    <x v="1"/>
    <x v="6"/>
    <x v="2"/>
    <s v="High"/>
    <x v="460"/>
    <n v="11999.4"/>
    <n v="19999"/>
    <n v="555972.20000000007"/>
    <n v="83395.83"/>
    <n v="472576.37000000005"/>
    <n v="307174.64050000004"/>
    <n v="165401.72950000002"/>
    <x v="8"/>
    <n v="2"/>
    <x v="8"/>
    <x v="0"/>
  </r>
  <r>
    <x v="0"/>
    <x v="13"/>
    <x v="2"/>
    <s v="High"/>
    <x v="461"/>
    <n v="11999.4"/>
    <n v="19999"/>
    <n v="4855757.2"/>
    <n v="728363.58"/>
    <n v="4127393.62"/>
    <n v="3219367.0236000004"/>
    <n v="908026.59639999969"/>
    <x v="3"/>
    <n v="3"/>
    <x v="3"/>
    <x v="0"/>
  </r>
  <r>
    <x v="1"/>
    <x v="7"/>
    <x v="2"/>
    <s v="High"/>
    <x v="462"/>
    <n v="11999.4"/>
    <n v="19999"/>
    <n v="3533823.3000000003"/>
    <n v="530073.495"/>
    <n v="3003749.8050000002"/>
    <n v="1952437.3732500002"/>
    <n v="1051312.43175"/>
    <x v="6"/>
    <n v="9"/>
    <x v="6"/>
    <x v="0"/>
  </r>
  <r>
    <x v="2"/>
    <x v="4"/>
    <x v="2"/>
    <s v="High"/>
    <x v="463"/>
    <n v="11999.4"/>
    <n v="19999"/>
    <n v="2785860.7"/>
    <n v="417879.10500000004"/>
    <n v="2367981.5950000002"/>
    <n v="1420788.9570000002"/>
    <n v="947192.63800000004"/>
    <x v="10"/>
    <n v="10"/>
    <x v="7"/>
    <x v="0"/>
  </r>
  <r>
    <x v="0"/>
    <x v="8"/>
    <x v="4"/>
    <s v="High"/>
    <x v="458"/>
    <n v="13938"/>
    <n v="23230"/>
    <n v="650440"/>
    <n v="97566"/>
    <n v="552874"/>
    <n v="431241.72000000003"/>
    <n v="121632.27999999997"/>
    <x v="2"/>
    <n v="12"/>
    <x v="2"/>
    <x v="0"/>
  </r>
  <r>
    <x v="2"/>
    <x v="14"/>
    <x v="5"/>
    <s v="High"/>
    <x v="463"/>
    <n v="11999.4"/>
    <n v="19999"/>
    <n v="2785860.7"/>
    <n v="417879.10500000004"/>
    <n v="2367981.5950000002"/>
    <n v="1420788.9570000002"/>
    <n v="947192.63800000004"/>
    <x v="10"/>
    <n v="10"/>
    <x v="7"/>
    <x v="0"/>
  </r>
  <r>
    <x v="2"/>
    <x v="10"/>
    <x v="5"/>
    <s v="High"/>
    <x v="464"/>
    <n v="11999.4"/>
    <n v="19999"/>
    <n v="4029798.5"/>
    <n v="604469.77500000002"/>
    <n v="3425328.7250000001"/>
    <n v="2055197.2349999999"/>
    <n v="1370131.4900000002"/>
    <x v="12"/>
    <n v="12"/>
    <x v="2"/>
    <x v="1"/>
  </r>
  <r>
    <x v="4"/>
    <x v="2"/>
    <x v="0"/>
    <s v="High"/>
    <x v="465"/>
    <n v="5579.4"/>
    <n v="9299"/>
    <n v="744849.9"/>
    <n v="111727.485"/>
    <n v="633122.41500000004"/>
    <n v="455848.13880000002"/>
    <n v="177274.27620000002"/>
    <x v="4"/>
    <n v="7"/>
    <x v="4"/>
    <x v="0"/>
  </r>
  <r>
    <x v="3"/>
    <x v="11"/>
    <x v="0"/>
    <s v="High"/>
    <x v="466"/>
    <n v="5579.4"/>
    <n v="9299"/>
    <n v="951287.70000000007"/>
    <n v="142693.155"/>
    <n v="808594.54500000004"/>
    <n v="630703.74510000006"/>
    <n v="177890.79989999998"/>
    <x v="9"/>
    <n v="9"/>
    <x v="6"/>
    <x v="1"/>
  </r>
  <r>
    <x v="4"/>
    <x v="9"/>
    <x v="0"/>
    <s v="High"/>
    <x v="216"/>
    <n v="5579.4"/>
    <n v="9299"/>
    <n v="1391130.4"/>
    <n v="208669.55999999997"/>
    <n v="1182460.8399999999"/>
    <n v="851371.80479999981"/>
    <n v="331089.03520000004"/>
    <x v="10"/>
    <n v="10"/>
    <x v="7"/>
    <x v="0"/>
  </r>
  <r>
    <x v="4"/>
    <x v="1"/>
    <x v="0"/>
    <s v="High"/>
    <x v="467"/>
    <n v="5579.4"/>
    <n v="9299"/>
    <n v="939199"/>
    <n v="140879.85"/>
    <n v="798319.15"/>
    <n v="574789.78799999994"/>
    <n v="223529.36200000008"/>
    <x v="10"/>
    <n v="10"/>
    <x v="7"/>
    <x v="0"/>
  </r>
  <r>
    <x v="1"/>
    <x v="12"/>
    <x v="0"/>
    <s v="High"/>
    <x v="5"/>
    <n v="5579.4"/>
    <n v="9299"/>
    <n v="1406938.7000000002"/>
    <n v="211040.80500000002"/>
    <n v="1195897.8950000003"/>
    <n v="777333.63175000018"/>
    <n v="418564.26325000008"/>
    <x v="15"/>
    <n v="11"/>
    <x v="9"/>
    <x v="0"/>
  </r>
  <r>
    <x v="1"/>
    <x v="0"/>
    <x v="0"/>
    <s v="High"/>
    <x v="468"/>
    <n v="5579.4"/>
    <n v="9299"/>
    <n v="2138770"/>
    <n v="320815.5"/>
    <n v="1817954.5"/>
    <n v="1181670.425"/>
    <n v="636284.07499999995"/>
    <x v="2"/>
    <n v="12"/>
    <x v="2"/>
    <x v="0"/>
  </r>
  <r>
    <x v="3"/>
    <x v="1"/>
    <x v="0"/>
    <s v="High"/>
    <x v="31"/>
    <n v="5579.4"/>
    <n v="9299"/>
    <n v="2623247.9000000004"/>
    <n v="393487.18500000006"/>
    <n v="2229760.7150000003"/>
    <n v="1739213.3577000003"/>
    <n v="490547.35730000003"/>
    <x v="12"/>
    <n v="12"/>
    <x v="2"/>
    <x v="1"/>
  </r>
  <r>
    <x v="0"/>
    <x v="16"/>
    <x v="1"/>
    <s v="High"/>
    <x v="469"/>
    <n v="8999.4"/>
    <n v="14999"/>
    <n v="3341027.25"/>
    <n v="501154.08749999997"/>
    <n v="2839873.1625000001"/>
    <n v="2215101.0667500002"/>
    <n v="624772.09574999986"/>
    <x v="0"/>
    <n v="1"/>
    <x v="0"/>
    <x v="0"/>
  </r>
  <r>
    <x v="0"/>
    <x v="3"/>
    <x v="1"/>
    <s v="High"/>
    <x v="470"/>
    <n v="8999.4"/>
    <n v="14999"/>
    <n v="1798380.1"/>
    <n v="269757.01500000001"/>
    <n v="1528623.085"/>
    <n v="1192326.0063"/>
    <n v="336297.07869999995"/>
    <x v="13"/>
    <n v="4"/>
    <x v="10"/>
    <x v="0"/>
  </r>
  <r>
    <x v="0"/>
    <x v="15"/>
    <x v="1"/>
    <s v="High"/>
    <x v="471"/>
    <n v="8999.4"/>
    <n v="14999"/>
    <n v="299980"/>
    <n v="44997"/>
    <n v="254983"/>
    <n v="198886.74000000002"/>
    <n v="56096.25999999998"/>
    <x v="14"/>
    <n v="5"/>
    <x v="11"/>
    <x v="0"/>
  </r>
  <r>
    <x v="0"/>
    <x v="5"/>
    <x v="1"/>
    <s v="High"/>
    <x v="472"/>
    <n v="8999.4"/>
    <n v="14999"/>
    <n v="581961.20000000007"/>
    <n v="87294.180000000008"/>
    <n v="494667.02000000008"/>
    <n v="385840.27560000005"/>
    <n v="108826.74440000003"/>
    <x v="6"/>
    <n v="9"/>
    <x v="6"/>
    <x v="0"/>
  </r>
  <r>
    <x v="0"/>
    <x v="6"/>
    <x v="1"/>
    <s v="High"/>
    <x v="473"/>
    <n v="8999.4"/>
    <n v="14999"/>
    <n v="2590327.3000000003"/>
    <n v="388549.09500000003"/>
    <n v="2201778.2050000001"/>
    <n v="1717386.9999000002"/>
    <n v="484391.2050999999"/>
    <x v="7"/>
    <n v="10"/>
    <x v="7"/>
    <x v="1"/>
  </r>
  <r>
    <x v="1"/>
    <x v="13"/>
    <x v="1"/>
    <s v="High"/>
    <x v="468"/>
    <n v="8999.4"/>
    <n v="14999"/>
    <n v="3449770"/>
    <n v="517465.5"/>
    <n v="2932304.5"/>
    <n v="1905997.925"/>
    <n v="1026306.575"/>
    <x v="2"/>
    <n v="12"/>
    <x v="2"/>
    <x v="0"/>
  </r>
  <r>
    <x v="0"/>
    <x v="7"/>
    <x v="2"/>
    <s v="High"/>
    <x v="474"/>
    <n v="11999.4"/>
    <n v="19999"/>
    <n v="519974"/>
    <n v="77996.099999999991"/>
    <n v="441977.9"/>
    <n v="344742.76200000005"/>
    <n v="97235.137999999977"/>
    <x v="8"/>
    <n v="2"/>
    <x v="8"/>
    <x v="0"/>
  </r>
  <r>
    <x v="1"/>
    <x v="4"/>
    <x v="2"/>
    <s v="High"/>
    <x v="4"/>
    <n v="11999.4"/>
    <n v="19999"/>
    <n v="4939753"/>
    <n v="740962.95"/>
    <n v="4198790.05"/>
    <n v="2729213.5324999997"/>
    <n v="1469576.5175000001"/>
    <x v="9"/>
    <n v="9"/>
    <x v="6"/>
    <x v="1"/>
  </r>
  <r>
    <x v="1"/>
    <x v="8"/>
    <x v="2"/>
    <s v="High"/>
    <x v="228"/>
    <n v="11999.4"/>
    <n v="19999"/>
    <n v="3485825.7"/>
    <n v="522873.85499999998"/>
    <n v="2962951.8450000002"/>
    <n v="1925918.6992500003"/>
    <n v="1037033.1457499999"/>
    <x v="7"/>
    <n v="10"/>
    <x v="7"/>
    <x v="1"/>
  </r>
  <r>
    <x v="2"/>
    <x v="14"/>
    <x v="2"/>
    <s v="High"/>
    <x v="475"/>
    <n v="11999.4"/>
    <n v="19999"/>
    <n v="5827708.6000000006"/>
    <n v="874156.29"/>
    <n v="4953552.3100000005"/>
    <n v="2972131.3860000004"/>
    <n v="1981420.9240000001"/>
    <x v="10"/>
    <n v="10"/>
    <x v="7"/>
    <x v="0"/>
  </r>
  <r>
    <x v="0"/>
    <x v="10"/>
    <x v="2"/>
    <s v="High"/>
    <x v="476"/>
    <n v="11999.4"/>
    <n v="19999"/>
    <n v="3461826.9000000004"/>
    <n v="519274.03500000003"/>
    <n v="2942552.8650000002"/>
    <n v="2295191.2347000004"/>
    <n v="647361.63029999984"/>
    <x v="10"/>
    <n v="10"/>
    <x v="7"/>
    <x v="0"/>
  </r>
  <r>
    <x v="0"/>
    <x v="2"/>
    <x v="2"/>
    <s v="High"/>
    <x v="477"/>
    <n v="11999.4"/>
    <n v="19999"/>
    <n v="1399930"/>
    <n v="209989.5"/>
    <n v="1189940.5"/>
    <n v="928153.59000000008"/>
    <n v="261786.90999999992"/>
    <x v="15"/>
    <n v="11"/>
    <x v="9"/>
    <x v="0"/>
  </r>
  <r>
    <x v="2"/>
    <x v="11"/>
    <x v="2"/>
    <s v="High"/>
    <x v="478"/>
    <n v="11999.4"/>
    <n v="19999"/>
    <n v="4443777.8000000007"/>
    <n v="666566.67000000004"/>
    <n v="3777211.1300000008"/>
    <n v="2266326.6780000003"/>
    <n v="1510884.4520000005"/>
    <x v="11"/>
    <n v="11"/>
    <x v="9"/>
    <x v="1"/>
  </r>
  <r>
    <x v="0"/>
    <x v="9"/>
    <x v="2"/>
    <s v="High"/>
    <x v="479"/>
    <n v="11999.4"/>
    <n v="19999"/>
    <n v="2353882.3000000003"/>
    <n v="353082.34500000003"/>
    <n v="2000799.9550000003"/>
    <n v="1560623.9649000003"/>
    <n v="440175.99010000005"/>
    <x v="15"/>
    <n v="11"/>
    <x v="9"/>
    <x v="0"/>
  </r>
  <r>
    <x v="0"/>
    <x v="1"/>
    <x v="2"/>
    <s v="High"/>
    <x v="480"/>
    <n v="11999.4"/>
    <n v="19999"/>
    <n v="3843807.8000000003"/>
    <n v="576571.17000000004"/>
    <n v="3267236.6300000004"/>
    <n v="2548444.5714000002"/>
    <n v="718792.05860000011"/>
    <x v="11"/>
    <n v="11"/>
    <x v="9"/>
    <x v="1"/>
  </r>
  <r>
    <x v="3"/>
    <x v="12"/>
    <x v="3"/>
    <s v="High"/>
    <x v="481"/>
    <n v="19794"/>
    <n v="32990"/>
    <n v="5195925"/>
    <n v="779388.75"/>
    <n v="4416536.25"/>
    <n v="3444898.2749999999"/>
    <n v="971637.97500000009"/>
    <x v="8"/>
    <n v="2"/>
    <x v="8"/>
    <x v="0"/>
  </r>
  <r>
    <x v="0"/>
    <x v="0"/>
    <x v="3"/>
    <s v="High"/>
    <x v="482"/>
    <n v="19794"/>
    <n v="32990"/>
    <n v="1999194"/>
    <n v="299879.09999999998"/>
    <n v="1699314.9"/>
    <n v="1325465.622"/>
    <n v="373849.27799999993"/>
    <x v="13"/>
    <n v="4"/>
    <x v="10"/>
    <x v="0"/>
  </r>
  <r>
    <x v="4"/>
    <x v="17"/>
    <x v="3"/>
    <s v="High"/>
    <x v="283"/>
    <n v="19794"/>
    <n v="32990"/>
    <n v="8115540"/>
    <n v="1217331"/>
    <n v="6898209"/>
    <n v="4966710.4799999995"/>
    <n v="1931498.5200000005"/>
    <x v="4"/>
    <n v="7"/>
    <x v="4"/>
    <x v="0"/>
  </r>
  <r>
    <x v="4"/>
    <x v="16"/>
    <x v="3"/>
    <s v="High"/>
    <x v="483"/>
    <n v="19794"/>
    <n v="32990"/>
    <n v="887431.00000000012"/>
    <n v="133114.65000000002"/>
    <n v="754316.35000000009"/>
    <n v="543107.772"/>
    <n v="211208.5780000001"/>
    <x v="7"/>
    <n v="10"/>
    <x v="7"/>
    <x v="1"/>
  </r>
  <r>
    <x v="4"/>
    <x v="3"/>
    <x v="3"/>
    <s v="High"/>
    <x v="484"/>
    <n v="19794"/>
    <n v="32990"/>
    <n v="8366264.0000000009"/>
    <n v="1254939.6000000001"/>
    <n v="7111324.4000000004"/>
    <n v="5120153.568"/>
    <n v="1991170.8320000004"/>
    <x v="11"/>
    <n v="11"/>
    <x v="9"/>
    <x v="1"/>
  </r>
  <r>
    <x v="0"/>
    <x v="15"/>
    <x v="4"/>
    <s v="High"/>
    <x v="485"/>
    <n v="13938"/>
    <n v="23230"/>
    <n v="6743669"/>
    <n v="1011550.35"/>
    <n v="5732118.6500000004"/>
    <n v="4471052.5470000003"/>
    <n v="1261066.1030000001"/>
    <x v="3"/>
    <n v="3"/>
    <x v="3"/>
    <x v="0"/>
  </r>
  <r>
    <x v="4"/>
    <x v="5"/>
    <x v="4"/>
    <s v="High"/>
    <x v="486"/>
    <n v="13938"/>
    <n v="23230"/>
    <n v="5902743.0000000009"/>
    <n v="885411.45000000007"/>
    <n v="5017331.5500000007"/>
    <n v="3612478.7160000005"/>
    <n v="1404852.8340000003"/>
    <x v="5"/>
    <n v="8"/>
    <x v="5"/>
    <x v="0"/>
  </r>
  <r>
    <x v="4"/>
    <x v="6"/>
    <x v="4"/>
    <s v="High"/>
    <x v="483"/>
    <n v="13938"/>
    <n v="23230"/>
    <n v="624887"/>
    <n v="93733.05"/>
    <n v="531153.94999999995"/>
    <n v="382430.84399999992"/>
    <n v="148723.10600000003"/>
    <x v="7"/>
    <n v="10"/>
    <x v="7"/>
    <x v="1"/>
  </r>
  <r>
    <x v="4"/>
    <x v="13"/>
    <x v="4"/>
    <s v="High"/>
    <x v="216"/>
    <n v="13938"/>
    <n v="23230"/>
    <n v="3475208"/>
    <n v="521281.19999999995"/>
    <n v="2953926.8"/>
    <n v="2126827.2959999996"/>
    <n v="827099.50400000019"/>
    <x v="10"/>
    <n v="10"/>
    <x v="7"/>
    <x v="0"/>
  </r>
  <r>
    <x v="4"/>
    <x v="7"/>
    <x v="4"/>
    <s v="High"/>
    <x v="467"/>
    <n v="13938"/>
    <n v="23230"/>
    <n v="2346230"/>
    <n v="351934.5"/>
    <n v="1994295.5"/>
    <n v="1435892.76"/>
    <n v="558402.74"/>
    <x v="10"/>
    <n v="10"/>
    <x v="7"/>
    <x v="0"/>
  </r>
  <r>
    <x v="0"/>
    <x v="4"/>
    <x v="4"/>
    <s v="High"/>
    <x v="487"/>
    <n v="13938"/>
    <n v="23230"/>
    <n v="2975763"/>
    <n v="446364.45"/>
    <n v="2529398.5499999998"/>
    <n v="1972930.8689999999"/>
    <n v="556467.68099999987"/>
    <x v="12"/>
    <n v="12"/>
    <x v="2"/>
    <x v="1"/>
  </r>
  <r>
    <x v="4"/>
    <x v="8"/>
    <x v="5"/>
    <s v="High"/>
    <x v="3"/>
    <n v="11999.4"/>
    <n v="19999"/>
    <n v="1775911.2000000002"/>
    <n v="266386.68"/>
    <n v="1509524.5200000003"/>
    <n v="1086857.6544000001"/>
    <n v="422666.86560000014"/>
    <x v="3"/>
    <n v="3"/>
    <x v="3"/>
    <x v="0"/>
  </r>
  <r>
    <x v="3"/>
    <x v="14"/>
    <x v="5"/>
    <s v="High"/>
    <x v="126"/>
    <n v="11999.4"/>
    <n v="19999"/>
    <n v="5687715.6000000006"/>
    <n v="853157.34000000008"/>
    <n v="4834558.2600000007"/>
    <n v="3770955.4428000008"/>
    <n v="1063602.8171999999"/>
    <x v="14"/>
    <n v="5"/>
    <x v="11"/>
    <x v="0"/>
  </r>
  <r>
    <x v="2"/>
    <x v="10"/>
    <x v="5"/>
    <s v="High"/>
    <x v="488"/>
    <n v="11999.4"/>
    <n v="19999"/>
    <n v="4949752.5"/>
    <n v="742462.875"/>
    <n v="4207289.625"/>
    <n v="2524373.7749999999"/>
    <n v="1682915.85"/>
    <x v="5"/>
    <n v="8"/>
    <x v="5"/>
    <x v="0"/>
  </r>
  <r>
    <x v="1"/>
    <x v="2"/>
    <x v="5"/>
    <s v="High"/>
    <x v="228"/>
    <n v="11999.4"/>
    <n v="19999"/>
    <n v="3485825.7"/>
    <n v="522873.85499999998"/>
    <n v="2962951.8450000002"/>
    <n v="1925918.6992500003"/>
    <n v="1037033.1457499999"/>
    <x v="7"/>
    <n v="10"/>
    <x v="7"/>
    <x v="1"/>
  </r>
  <r>
    <x v="2"/>
    <x v="11"/>
    <x v="5"/>
    <s v="High"/>
    <x v="475"/>
    <n v="11999.4"/>
    <n v="19999"/>
    <n v="5827708.6000000006"/>
    <n v="874156.29"/>
    <n v="4953552.3100000005"/>
    <n v="2972131.3860000004"/>
    <n v="1981420.9240000001"/>
    <x v="10"/>
    <n v="10"/>
    <x v="7"/>
    <x v="0"/>
  </r>
  <r>
    <x v="0"/>
    <x v="9"/>
    <x v="5"/>
    <s v="High"/>
    <x v="476"/>
    <n v="11999.4"/>
    <n v="19999"/>
    <n v="3461826.9000000004"/>
    <n v="519274.03500000003"/>
    <n v="2942552.8650000002"/>
    <n v="2295191.2347000004"/>
    <n v="647361.63029999984"/>
    <x v="10"/>
    <n v="10"/>
    <x v="7"/>
    <x v="0"/>
  </r>
  <r>
    <x v="0"/>
    <x v="1"/>
    <x v="5"/>
    <s v="High"/>
    <x v="473"/>
    <n v="11999.4"/>
    <n v="19999"/>
    <n v="3453827.3000000003"/>
    <n v="518074.09500000003"/>
    <n v="2935753.2050000001"/>
    <n v="2289887.4999000002"/>
    <n v="645865.7050999999"/>
    <x v="7"/>
    <n v="10"/>
    <x v="7"/>
    <x v="1"/>
  </r>
  <r>
    <x v="1"/>
    <x v="12"/>
    <x v="5"/>
    <s v="High"/>
    <x v="364"/>
    <n v="11999.4"/>
    <n v="19999"/>
    <n v="3739813"/>
    <n v="560971.94999999995"/>
    <n v="3178841.05"/>
    <n v="2066246.6824999999"/>
    <n v="1112594.3674999999"/>
    <x v="11"/>
    <n v="11"/>
    <x v="9"/>
    <x v="1"/>
  </r>
  <r>
    <x v="3"/>
    <x v="0"/>
    <x v="0"/>
    <s v="High"/>
    <x v="489"/>
    <n v="5579.4"/>
    <n v="9299"/>
    <n v="1091702.6000000001"/>
    <n v="163755.39000000001"/>
    <n v="927947.21000000008"/>
    <n v="723798.82380000013"/>
    <n v="204148.38619999995"/>
    <x v="5"/>
    <n v="8"/>
    <x v="5"/>
    <x v="0"/>
  </r>
  <r>
    <x v="3"/>
    <x v="17"/>
    <x v="0"/>
    <s v="High"/>
    <x v="490"/>
    <n v="5579.4"/>
    <n v="9299"/>
    <n v="2573033.2999999998"/>
    <n v="385954.99499999994"/>
    <n v="2187078.3049999997"/>
    <n v="1705921.0778999999"/>
    <n v="481157.22709999979"/>
    <x v="5"/>
    <n v="8"/>
    <x v="5"/>
    <x v="0"/>
  </r>
  <r>
    <x v="3"/>
    <x v="16"/>
    <x v="0"/>
    <s v="High"/>
    <x v="491"/>
    <n v="5579.4"/>
    <n v="9299"/>
    <n v="1008941.5"/>
    <n v="151341.22500000001"/>
    <n v="857600.27500000002"/>
    <n v="668928.2145"/>
    <n v="188672.06050000002"/>
    <x v="10"/>
    <n v="10"/>
    <x v="7"/>
    <x v="0"/>
  </r>
  <r>
    <x v="4"/>
    <x v="3"/>
    <x v="1"/>
    <s v="High"/>
    <x v="492"/>
    <n v="8999.4"/>
    <n v="14999"/>
    <n v="818945.4"/>
    <n v="122841.81"/>
    <n v="696103.59000000008"/>
    <n v="501194.58480000007"/>
    <n v="194909.00520000001"/>
    <x v="10"/>
    <n v="10"/>
    <x v="7"/>
    <x v="0"/>
  </r>
  <r>
    <x v="0"/>
    <x v="15"/>
    <x v="2"/>
    <s v="High"/>
    <x v="493"/>
    <n v="11999.4"/>
    <n v="19999"/>
    <n v="2315884.2000000002"/>
    <n v="347382.63"/>
    <n v="1968501.5700000003"/>
    <n v="1535431.2246000003"/>
    <n v="433070.34539999999"/>
    <x v="3"/>
    <n v="3"/>
    <x v="3"/>
    <x v="0"/>
  </r>
  <r>
    <x v="1"/>
    <x v="5"/>
    <x v="2"/>
    <s v="High"/>
    <x v="494"/>
    <n v="11999.4"/>
    <n v="19999"/>
    <n v="3227838.6"/>
    <n v="484175.79"/>
    <n v="2743662.81"/>
    <n v="1783380.8265000002"/>
    <n v="960281.98349999986"/>
    <x v="13"/>
    <n v="4"/>
    <x v="10"/>
    <x v="0"/>
  </r>
  <r>
    <x v="0"/>
    <x v="6"/>
    <x v="2"/>
    <s v="High"/>
    <x v="495"/>
    <n v="11999.4"/>
    <n v="19999"/>
    <n v="5069746.5"/>
    <n v="760461.97499999998"/>
    <n v="4309284.5250000004"/>
    <n v="3361241.9295000006"/>
    <n v="948042.59549999982"/>
    <x v="13"/>
    <n v="4"/>
    <x v="10"/>
    <x v="0"/>
  </r>
  <r>
    <x v="0"/>
    <x v="13"/>
    <x v="2"/>
    <s v="High"/>
    <x v="136"/>
    <n v="11999.4"/>
    <n v="19999"/>
    <n v="5701714.9000000004"/>
    <n v="855257.23499999999"/>
    <n v="4846457.665"/>
    <n v="3780236.9787000003"/>
    <n v="1066220.6862999997"/>
    <x v="14"/>
    <n v="5"/>
    <x v="11"/>
    <x v="0"/>
  </r>
  <r>
    <x v="1"/>
    <x v="7"/>
    <x v="2"/>
    <s v="High"/>
    <x v="496"/>
    <n v="11999.4"/>
    <n v="19999"/>
    <n v="5117744.1000000006"/>
    <n v="767661.61500000011"/>
    <n v="4350082.4850000003"/>
    <n v="2827553.6152500003"/>
    <n v="1522528.8697500001"/>
    <x v="5"/>
    <n v="8"/>
    <x v="5"/>
    <x v="0"/>
  </r>
  <r>
    <x v="0"/>
    <x v="4"/>
    <x v="2"/>
    <s v="High"/>
    <x v="497"/>
    <n v="11999.4"/>
    <n v="19999"/>
    <n v="533973.30000000005"/>
    <n v="80095.99500000001"/>
    <n v="453877.30500000005"/>
    <n v="354024.29790000006"/>
    <n v="99853.007099999988"/>
    <x v="7"/>
    <n v="10"/>
    <x v="7"/>
    <x v="1"/>
  </r>
  <r>
    <x v="3"/>
    <x v="8"/>
    <x v="2"/>
    <s v="High"/>
    <x v="491"/>
    <n v="11999.4"/>
    <n v="19999"/>
    <n v="2169891.5"/>
    <n v="325483.72499999998"/>
    <n v="1844407.7749999999"/>
    <n v="1438638.0644999999"/>
    <n v="405769.71050000004"/>
    <x v="10"/>
    <n v="10"/>
    <x v="7"/>
    <x v="0"/>
  </r>
  <r>
    <x v="1"/>
    <x v="14"/>
    <x v="2"/>
    <s v="High"/>
    <x v="498"/>
    <n v="11999.4"/>
    <n v="19999"/>
    <n v="2349882.5"/>
    <n v="352482.375"/>
    <n v="1997400.125"/>
    <n v="1298310.08125"/>
    <n v="699090.04374999995"/>
    <x v="10"/>
    <n v="10"/>
    <x v="7"/>
    <x v="0"/>
  </r>
  <r>
    <x v="0"/>
    <x v="10"/>
    <x v="2"/>
    <s v="High"/>
    <x v="499"/>
    <n v="11999.4"/>
    <n v="19999"/>
    <n v="4013799.3000000003"/>
    <n v="602069.89500000002"/>
    <n v="3411729.4050000003"/>
    <n v="2661148.9359000004"/>
    <n v="750580.46909999987"/>
    <x v="11"/>
    <n v="11"/>
    <x v="9"/>
    <x v="1"/>
  </r>
  <r>
    <x v="0"/>
    <x v="2"/>
    <x v="2"/>
    <s v="High"/>
    <x v="35"/>
    <n v="11999.4"/>
    <n v="19999"/>
    <n v="4301784.9000000004"/>
    <n v="645267.73499999999"/>
    <n v="3656517.1650000005"/>
    <n v="2852083.3887000005"/>
    <n v="804433.77630000003"/>
    <x v="11"/>
    <n v="11"/>
    <x v="9"/>
    <x v="1"/>
  </r>
  <r>
    <x v="2"/>
    <x v="11"/>
    <x v="2"/>
    <s v="High"/>
    <x v="500"/>
    <n v="11999.4"/>
    <n v="19999"/>
    <n v="1827908.6"/>
    <n v="274186.28999999998"/>
    <n v="1553722.31"/>
    <n v="932233.38600000006"/>
    <n v="621488.924"/>
    <x v="2"/>
    <n v="12"/>
    <x v="2"/>
    <x v="0"/>
  </r>
  <r>
    <x v="0"/>
    <x v="9"/>
    <x v="2"/>
    <s v="High"/>
    <x v="459"/>
    <n v="11999.4"/>
    <n v="19999"/>
    <n v="585970.70000000007"/>
    <n v="87895.60500000001"/>
    <n v="498075.09500000009"/>
    <n v="388498.57410000009"/>
    <n v="109576.5209"/>
    <x v="2"/>
    <n v="12"/>
    <x v="2"/>
    <x v="0"/>
  </r>
  <r>
    <x v="2"/>
    <x v="1"/>
    <x v="3"/>
    <s v="High"/>
    <x v="501"/>
    <n v="19794"/>
    <n v="32990"/>
    <n v="1649500"/>
    <n v="247425"/>
    <n v="1402075"/>
    <n v="841245"/>
    <n v="560830"/>
    <x v="3"/>
    <n v="3"/>
    <x v="3"/>
    <x v="0"/>
  </r>
  <r>
    <x v="1"/>
    <x v="12"/>
    <x v="3"/>
    <s v="High"/>
    <x v="502"/>
    <n v="19794"/>
    <n v="32990"/>
    <n v="9322974"/>
    <n v="1398446.0999999999"/>
    <n v="7924527.9000000004"/>
    <n v="5150943.1350000007"/>
    <n v="2773584.7649999997"/>
    <x v="14"/>
    <n v="5"/>
    <x v="11"/>
    <x v="0"/>
  </r>
  <r>
    <x v="3"/>
    <x v="0"/>
    <x v="3"/>
    <s v="High"/>
    <x v="61"/>
    <n v="19794"/>
    <n v="32990"/>
    <n v="2187237"/>
    <n v="328085.55"/>
    <n v="1859151.45"/>
    <n v="1450138.1310000001"/>
    <n v="409013.3189999999"/>
    <x v="6"/>
    <n v="9"/>
    <x v="6"/>
    <x v="0"/>
  </r>
  <r>
    <x v="4"/>
    <x v="17"/>
    <x v="3"/>
    <s v="High"/>
    <x v="369"/>
    <n v="19794"/>
    <n v="32990"/>
    <n v="8491626.0000000019"/>
    <n v="1273743.9000000001"/>
    <n v="7217882.1000000015"/>
    <n v="5196875.1120000007"/>
    <n v="2021006.9880000008"/>
    <x v="11"/>
    <n v="11"/>
    <x v="9"/>
    <x v="1"/>
  </r>
  <r>
    <x v="3"/>
    <x v="16"/>
    <x v="3"/>
    <s v="High"/>
    <x v="503"/>
    <n v="19794"/>
    <n v="32990"/>
    <n v="8042962"/>
    <n v="1206444.3"/>
    <n v="6836517.7000000002"/>
    <n v="5332483.8059999999"/>
    <n v="1504033.8940000003"/>
    <x v="12"/>
    <n v="12"/>
    <x v="2"/>
    <x v="1"/>
  </r>
  <r>
    <x v="2"/>
    <x v="3"/>
    <x v="3"/>
    <s v="High"/>
    <x v="500"/>
    <n v="19794"/>
    <n v="32990"/>
    <n v="3015286"/>
    <n v="452292.89999999997"/>
    <n v="2562993.1"/>
    <n v="1537795.86"/>
    <n v="1025197.24"/>
    <x v="2"/>
    <n v="12"/>
    <x v="2"/>
    <x v="0"/>
  </r>
  <r>
    <x v="0"/>
    <x v="15"/>
    <x v="4"/>
    <s v="High"/>
    <x v="504"/>
    <n v="13938"/>
    <n v="23230"/>
    <n v="2010556.5000000002"/>
    <n v="301583.47500000003"/>
    <n v="1708973.0250000001"/>
    <n v="1332998.9595000001"/>
    <n v="375974.06550000003"/>
    <x v="4"/>
    <n v="7"/>
    <x v="4"/>
    <x v="0"/>
  </r>
  <r>
    <x v="1"/>
    <x v="5"/>
    <x v="4"/>
    <s v="High"/>
    <x v="505"/>
    <n v="13938"/>
    <n v="23230"/>
    <n v="1142916"/>
    <n v="171437.4"/>
    <n v="971478.6"/>
    <n v="631461.09"/>
    <n v="340017.51"/>
    <x v="4"/>
    <n v="7"/>
    <x v="4"/>
    <x v="0"/>
  </r>
  <r>
    <x v="0"/>
    <x v="6"/>
    <x v="4"/>
    <s v="High"/>
    <x v="497"/>
    <n v="13938"/>
    <n v="23230"/>
    <n v="620241.00000000012"/>
    <n v="93036.150000000009"/>
    <n v="527204.85000000009"/>
    <n v="411219.78300000011"/>
    <n v="115985.06699999998"/>
    <x v="7"/>
    <n v="10"/>
    <x v="7"/>
    <x v="1"/>
  </r>
  <r>
    <x v="1"/>
    <x v="13"/>
    <x v="4"/>
    <s v="High"/>
    <x v="498"/>
    <n v="13938"/>
    <n v="23230"/>
    <n v="2729525"/>
    <n v="409428.75"/>
    <n v="2320096.25"/>
    <n v="1508062.5625"/>
    <n v="812033.6875"/>
    <x v="10"/>
    <n v="10"/>
    <x v="7"/>
    <x v="0"/>
  </r>
  <r>
    <x v="3"/>
    <x v="7"/>
    <x v="4"/>
    <s v="High"/>
    <x v="506"/>
    <n v="13938"/>
    <n v="23230"/>
    <n v="6862142.0000000009"/>
    <n v="1029321.3"/>
    <n v="5832820.7000000011"/>
    <n v="4549600.1460000006"/>
    <n v="1283220.5540000005"/>
    <x v="11"/>
    <n v="11"/>
    <x v="9"/>
    <x v="1"/>
  </r>
  <r>
    <x v="3"/>
    <x v="4"/>
    <x v="4"/>
    <s v="High"/>
    <x v="205"/>
    <n v="13938"/>
    <n v="23230"/>
    <n v="1282296"/>
    <n v="192344.4"/>
    <n v="1089951.6000000001"/>
    <n v="850162.24800000014"/>
    <n v="239789.35199999996"/>
    <x v="15"/>
    <n v="11"/>
    <x v="9"/>
    <x v="0"/>
  </r>
  <r>
    <x v="0"/>
    <x v="8"/>
    <x v="4"/>
    <s v="High"/>
    <x v="459"/>
    <n v="13938"/>
    <n v="23230"/>
    <n v="680639"/>
    <n v="102095.84999999999"/>
    <n v="578543.15"/>
    <n v="451263.65700000001"/>
    <n v="127279.49300000002"/>
    <x v="2"/>
    <n v="12"/>
    <x v="2"/>
    <x v="0"/>
  </r>
  <r>
    <x v="4"/>
    <x v="14"/>
    <x v="5"/>
    <s v="High"/>
    <x v="488"/>
    <n v="11999.4"/>
    <n v="19999"/>
    <n v="4949752.5"/>
    <n v="742462.875"/>
    <n v="4207289.625"/>
    <n v="3029248.53"/>
    <n v="1178041.0950000002"/>
    <x v="3"/>
    <n v="3"/>
    <x v="3"/>
    <x v="0"/>
  </r>
  <r>
    <x v="4"/>
    <x v="10"/>
    <x v="5"/>
    <s v="High"/>
    <x v="492"/>
    <n v="11999.4"/>
    <n v="19999"/>
    <n v="1091945.4000000001"/>
    <n v="163791.81000000003"/>
    <n v="928153.59000000008"/>
    <n v="668270.58480000007"/>
    <n v="259883.00520000001"/>
    <x v="10"/>
    <n v="10"/>
    <x v="7"/>
    <x v="0"/>
  </r>
  <r>
    <x v="0"/>
    <x v="2"/>
    <x v="1"/>
    <s v="High"/>
    <x v="507"/>
    <n v="8999.4"/>
    <n v="14999"/>
    <n v="2051863.2000000002"/>
    <n v="307779.48000000004"/>
    <n v="1744083.7200000002"/>
    <n v="1360385.3016000001"/>
    <n v="383698.41840000008"/>
    <x v="8"/>
    <n v="2"/>
    <x v="8"/>
    <x v="0"/>
  </r>
  <r>
    <x v="0"/>
    <x v="11"/>
    <x v="2"/>
    <s v="High"/>
    <x v="508"/>
    <n v="11999.4"/>
    <n v="19999"/>
    <n v="1445927.7"/>
    <n v="216889.155"/>
    <n v="1229038.5449999999"/>
    <n v="958650.06510000001"/>
    <n v="270388.47989999992"/>
    <x v="13"/>
    <n v="4"/>
    <x v="10"/>
    <x v="0"/>
  </r>
  <r>
    <x v="2"/>
    <x v="9"/>
    <x v="4"/>
    <s v="High"/>
    <x v="509"/>
    <n v="13938"/>
    <n v="23230"/>
    <n v="4195338.0000000009"/>
    <n v="629300.70000000007"/>
    <n v="3566037.3000000007"/>
    <n v="2139622.3800000004"/>
    <n v="1426414.9200000004"/>
    <x v="14"/>
    <n v="5"/>
    <x v="1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States">
  <location ref="D15:E34" firstHeaderRow="1" firstDataRow="1" firstDataCol="1" rowPageCount="1" colPageCount="1"/>
  <pivotFields count="19">
    <pivotField showAll="0">
      <items count="6">
        <item x="2"/>
        <item x="3"/>
        <item x="1"/>
        <item x="0"/>
        <item x="4"/>
        <item t="default"/>
      </items>
    </pivotField>
    <pivotField axis="axisRow" showAll="0">
      <items count="19">
        <item x="0"/>
        <item x="17"/>
        <item x="16"/>
        <item x="1"/>
        <item x="3"/>
        <item x="15"/>
        <item x="5"/>
        <item x="6"/>
        <item x="12"/>
        <item x="2"/>
        <item x="13"/>
        <item x="7"/>
        <item x="11"/>
        <item x="4"/>
        <item x="8"/>
        <item x="9"/>
        <item x="14"/>
        <item x="10"/>
        <item t="default"/>
      </items>
    </pivotField>
    <pivotField showAll="0"/>
    <pivotField showAll="0"/>
    <pivotField dataField="1" numFmtId="1" showAll="0">
      <items count="511">
        <item x="471"/>
        <item x="81"/>
        <item x="148"/>
        <item x="352"/>
        <item x="318"/>
        <item x="269"/>
        <item x="105"/>
        <item x="474"/>
        <item x="73"/>
        <item x="103"/>
        <item x="497"/>
        <item x="483"/>
        <item x="424"/>
        <item x="138"/>
        <item x="460"/>
        <item x="458"/>
        <item x="15"/>
        <item x="459"/>
        <item x="343"/>
        <item x="78"/>
        <item x="306"/>
        <item x="50"/>
        <item x="311"/>
        <item x="360"/>
        <item x="393"/>
        <item x="13"/>
        <item x="156"/>
        <item x="448"/>
        <item x="339"/>
        <item x="70"/>
        <item x="18"/>
        <item x="402"/>
        <item x="296"/>
        <item x="373"/>
        <item x="293"/>
        <item x="472"/>
        <item x="453"/>
        <item x="297"/>
        <item x="363"/>
        <item x="302"/>
        <item x="434"/>
        <item x="243"/>
        <item x="374"/>
        <item x="267"/>
        <item x="271"/>
        <item x="505"/>
        <item x="53"/>
        <item x="501"/>
        <item x="354"/>
        <item x="336"/>
        <item x="102"/>
        <item x="492"/>
        <item x="238"/>
        <item x="20"/>
        <item x="205"/>
        <item x="396"/>
        <item x="195"/>
        <item x="208"/>
        <item x="321"/>
        <item x="173"/>
        <item x="445"/>
        <item x="295"/>
        <item x="365"/>
        <item x="259"/>
        <item x="350"/>
        <item x="290"/>
        <item x="185"/>
        <item x="437"/>
        <item x="482"/>
        <item x="256"/>
        <item x="14"/>
        <item x="422"/>
        <item x="294"/>
        <item x="44"/>
        <item x="361"/>
        <item x="275"/>
        <item x="392"/>
        <item x="452"/>
        <item x="91"/>
        <item x="61"/>
        <item x="151"/>
        <item x="406"/>
        <item x="284"/>
        <item x="353"/>
        <item x="112"/>
        <item x="86"/>
        <item x="477"/>
        <item x="190"/>
        <item x="370"/>
        <item x="274"/>
        <item x="278"/>
        <item x="177"/>
        <item x="508"/>
        <item x="64"/>
        <item x="135"/>
        <item x="79"/>
        <item x="67"/>
        <item x="52"/>
        <item x="65"/>
        <item x="21"/>
        <item x="355"/>
        <item x="378"/>
        <item x="143"/>
        <item x="465"/>
        <item x="197"/>
        <item x="299"/>
        <item x="92"/>
        <item x="334"/>
        <item x="129"/>
        <item x="359"/>
        <item x="189"/>
        <item x="504"/>
        <item x="155"/>
        <item x="384"/>
        <item x="330"/>
        <item x="327"/>
        <item x="19"/>
        <item x="403"/>
        <item x="211"/>
        <item x="3"/>
        <item x="413"/>
        <item x="114"/>
        <item x="25"/>
        <item x="500"/>
        <item x="89"/>
        <item x="6"/>
        <item x="71"/>
        <item x="109"/>
        <item x="74"/>
        <item x="401"/>
        <item x="217"/>
        <item x="11"/>
        <item x="261"/>
        <item x="332"/>
        <item x="337"/>
        <item x="16"/>
        <item x="212"/>
        <item x="435"/>
        <item x="75"/>
        <item x="170"/>
        <item x="265"/>
        <item x="230"/>
        <item x="375"/>
        <item x="17"/>
        <item x="467"/>
        <item x="449"/>
        <item x="171"/>
        <item x="466"/>
        <item x="43"/>
        <item x="235"/>
        <item x="200"/>
        <item x="338"/>
        <item x="98"/>
        <item x="150"/>
        <item x="158"/>
        <item x="99"/>
        <item x="491"/>
        <item x="303"/>
        <item x="281"/>
        <item x="179"/>
        <item x="106"/>
        <item x="279"/>
        <item x="168"/>
        <item x="207"/>
        <item x="266"/>
        <item x="385"/>
        <item x="167"/>
        <item x="237"/>
        <item x="141"/>
        <item x="84"/>
        <item x="23"/>
        <item x="229"/>
        <item x="493"/>
        <item x="161"/>
        <item x="489"/>
        <item x="498"/>
        <item x="479"/>
        <item x="411"/>
        <item x="451"/>
        <item x="417"/>
        <item x="371"/>
        <item x="470"/>
        <item x="47"/>
        <item x="221"/>
        <item x="315"/>
        <item x="187"/>
        <item x="418"/>
        <item x="108"/>
        <item x="439"/>
        <item x="201"/>
        <item x="280"/>
        <item x="236"/>
        <item x="202"/>
        <item x="323"/>
        <item x="487"/>
        <item x="268"/>
        <item x="277"/>
        <item x="118"/>
        <item x="80"/>
        <item x="436"/>
        <item x="180"/>
        <item x="320"/>
        <item x="1"/>
        <item x="316"/>
        <item x="45"/>
        <item x="231"/>
        <item x="204"/>
        <item x="326"/>
        <item x="415"/>
        <item x="272"/>
        <item x="282"/>
        <item x="507"/>
        <item x="123"/>
        <item x="162"/>
        <item x="301"/>
        <item x="58"/>
        <item x="175"/>
        <item x="188"/>
        <item x="463"/>
        <item x="419"/>
        <item x="54"/>
        <item x="214"/>
        <item x="252"/>
        <item x="144"/>
        <item x="258"/>
        <item x="400"/>
        <item x="440"/>
        <item x="49"/>
        <item x="213"/>
        <item x="152"/>
        <item x="346"/>
        <item x="430"/>
        <item x="28"/>
        <item x="216"/>
        <item x="220"/>
        <item x="5"/>
        <item x="62"/>
        <item x="300"/>
        <item x="34"/>
        <item x="219"/>
        <item x="429"/>
        <item x="251"/>
        <item x="270"/>
        <item x="9"/>
        <item x="381"/>
        <item x="276"/>
        <item x="169"/>
        <item x="447"/>
        <item x="85"/>
        <item x="122"/>
        <item x="481"/>
        <item x="199"/>
        <item x="335"/>
        <item x="239"/>
        <item x="444"/>
        <item x="414"/>
        <item x="356"/>
        <item x="285"/>
        <item x="183"/>
        <item x="309"/>
        <item x="494"/>
        <item x="0"/>
        <item x="342"/>
        <item x="128"/>
        <item x="263"/>
        <item x="255"/>
        <item x="87"/>
        <item x="305"/>
        <item x="225"/>
        <item x="166"/>
        <item x="39"/>
        <item x="333"/>
        <item x="247"/>
        <item x="119"/>
        <item x="410"/>
        <item x="24"/>
        <item x="473"/>
        <item x="90"/>
        <item x="476"/>
        <item x="395"/>
        <item x="240"/>
        <item x="228"/>
        <item x="76"/>
        <item x="226"/>
        <item x="130"/>
        <item x="242"/>
        <item x="462"/>
        <item x="455"/>
        <item x="407"/>
        <item x="121"/>
        <item x="317"/>
        <item x="160"/>
        <item x="93"/>
        <item x="433"/>
        <item x="117"/>
        <item x="191"/>
        <item x="29"/>
        <item x="509"/>
        <item x="394"/>
        <item x="27"/>
        <item x="66"/>
        <item x="59"/>
        <item x="233"/>
        <item x="308"/>
        <item x="46"/>
        <item x="140"/>
        <item x="157"/>
        <item x="328"/>
        <item x="364"/>
        <item x="127"/>
        <item x="232"/>
        <item x="8"/>
        <item x="116"/>
        <item x="159"/>
        <item x="94"/>
        <item x="480"/>
        <item x="96"/>
        <item x="287"/>
        <item x="377"/>
        <item x="104"/>
        <item x="125"/>
        <item x="289"/>
        <item x="113"/>
        <item x="37"/>
        <item x="349"/>
        <item x="324"/>
        <item x="115"/>
        <item x="139"/>
        <item x="245"/>
        <item x="390"/>
        <item x="224"/>
        <item x="77"/>
        <item x="32"/>
        <item x="499"/>
        <item x="124"/>
        <item x="97"/>
        <item x="464"/>
        <item x="137"/>
        <item x="210"/>
        <item x="133"/>
        <item x="368"/>
        <item x="331"/>
        <item x="348"/>
        <item x="149"/>
        <item x="222"/>
        <item x="257"/>
        <item x="72"/>
        <item x="249"/>
        <item x="386"/>
        <item x="420"/>
        <item x="322"/>
        <item x="194"/>
        <item x="254"/>
        <item x="298"/>
        <item x="193"/>
        <item x="40"/>
        <item x="82"/>
        <item x="12"/>
        <item x="416"/>
        <item x="35"/>
        <item x="26"/>
        <item x="55"/>
        <item x="405"/>
        <item x="383"/>
        <item x="30"/>
        <item x="351"/>
        <item x="154"/>
        <item x="2"/>
        <item x="244"/>
        <item x="227"/>
        <item x="56"/>
        <item x="241"/>
        <item x="478"/>
        <item x="469"/>
        <item x="329"/>
        <item x="366"/>
        <item x="438"/>
        <item x="134"/>
        <item x="107"/>
        <item x="357"/>
        <item x="42"/>
        <item x="203"/>
        <item x="209"/>
        <item x="468"/>
        <item x="57"/>
        <item x="347"/>
        <item x="307"/>
        <item x="184"/>
        <item x="344"/>
        <item x="292"/>
        <item x="234"/>
        <item x="178"/>
        <item x="163"/>
        <item x="88"/>
        <item x="182"/>
        <item x="423"/>
        <item x="389"/>
        <item x="286"/>
        <item x="404"/>
        <item x="313"/>
        <item x="408"/>
        <item x="388"/>
        <item x="461"/>
        <item x="165"/>
        <item x="120"/>
        <item x="223"/>
        <item x="503"/>
        <item x="380"/>
        <item x="283"/>
        <item x="4"/>
        <item x="22"/>
        <item x="488"/>
        <item x="132"/>
        <item x="174"/>
        <item x="60"/>
        <item x="246"/>
        <item x="273"/>
        <item x="7"/>
        <item x="427"/>
        <item x="48"/>
        <item x="372"/>
        <item x="495"/>
        <item x="484"/>
        <item x="486"/>
        <item x="426"/>
        <item x="496"/>
        <item x="312"/>
        <item x="432"/>
        <item x="369"/>
        <item x="456"/>
        <item x="111"/>
        <item x="454"/>
        <item x="186"/>
        <item x="340"/>
        <item x="399"/>
        <item x="443"/>
        <item x="441"/>
        <item x="153"/>
        <item x="325"/>
        <item x="428"/>
        <item x="192"/>
        <item x="358"/>
        <item x="10"/>
        <item x="51"/>
        <item x="341"/>
        <item x="164"/>
        <item x="446"/>
        <item x="382"/>
        <item x="442"/>
        <item x="215"/>
        <item x="95"/>
        <item x="409"/>
        <item x="262"/>
        <item x="36"/>
        <item x="218"/>
        <item x="431"/>
        <item x="253"/>
        <item x="490"/>
        <item x="172"/>
        <item x="310"/>
        <item x="391"/>
        <item x="362"/>
        <item x="379"/>
        <item x="31"/>
        <item x="502"/>
        <item x="198"/>
        <item x="33"/>
        <item x="126"/>
        <item x="136"/>
        <item x="83"/>
        <item x="196"/>
        <item x="264"/>
        <item x="101"/>
        <item x="485"/>
        <item x="68"/>
        <item x="291"/>
        <item x="475"/>
        <item x="145"/>
        <item x="250"/>
        <item x="397"/>
        <item x="506"/>
        <item x="100"/>
        <item x="147"/>
        <item x="181"/>
        <item x="288"/>
        <item x="457"/>
        <item x="398"/>
        <item x="376"/>
        <item x="260"/>
        <item x="425"/>
        <item x="345"/>
        <item x="146"/>
        <item x="412"/>
        <item x="248"/>
        <item x="367"/>
        <item x="176"/>
        <item x="314"/>
        <item x="319"/>
        <item x="206"/>
        <item x="304"/>
        <item x="131"/>
        <item x="69"/>
        <item x="421"/>
        <item x="41"/>
        <item x="450"/>
        <item x="387"/>
        <item x="38"/>
        <item x="110"/>
        <item x="142"/>
        <item x="63"/>
        <item t="default"/>
      </items>
    </pivotField>
    <pivotField numFmtId="164" showAll="0"/>
    <pivotField numFmtId="164" showAll="0"/>
    <pivotField numFmtId="164" showAll="0"/>
    <pivotField numFmtId="164" showAll="0"/>
    <pivotField numFmtId="164" showAll="0"/>
    <pivotField numFmtId="164" showAll="0"/>
    <pivotField numFmtId="164" showAll="0"/>
    <pivotField numFmtId="165" showAll="0">
      <items count="15">
        <item x="0"/>
        <item x="1"/>
        <item x="2"/>
        <item x="3"/>
        <item x="4"/>
        <item x="5"/>
        <item x="6"/>
        <item x="7"/>
        <item x="8"/>
        <item x="9"/>
        <item x="10"/>
        <item x="11"/>
        <item x="12"/>
        <item x="13"/>
        <item t="default"/>
      </items>
    </pivotField>
    <pivotField showAll="0"/>
    <pivotField showAll="0"/>
    <pivotField axis="axisPage" showAll="0">
      <items count="3">
        <item x="1"/>
        <item x="0"/>
        <item t="default"/>
      </items>
    </pivotField>
    <pivotField dragToRow="0" dragToCol="0" dragToPage="0" showAll="0" defaultSubtotal="0"/>
    <pivotField showAll="0">
      <items count="7">
        <item h="1" x="0"/>
        <item x="1"/>
        <item x="2"/>
        <item x="3"/>
        <item x="4"/>
        <item h="1" x="5"/>
        <item t="default"/>
      </items>
    </pivotField>
    <pivotField showAll="0">
      <items count="5">
        <item x="0"/>
        <item x="1"/>
        <item x="2"/>
        <item x="3"/>
        <item t="default"/>
      </items>
    </pivotField>
  </pivotFields>
  <rowFields count="1">
    <field x="1"/>
  </rowFields>
  <rowItems count="19">
    <i>
      <x/>
    </i>
    <i>
      <x v="1"/>
    </i>
    <i>
      <x v="2"/>
    </i>
    <i>
      <x v="3"/>
    </i>
    <i>
      <x v="4"/>
    </i>
    <i>
      <x v="5"/>
    </i>
    <i>
      <x v="6"/>
    </i>
    <i>
      <x v="7"/>
    </i>
    <i>
      <x v="8"/>
    </i>
    <i>
      <x v="9"/>
    </i>
    <i>
      <x v="10"/>
    </i>
    <i>
      <x v="11"/>
    </i>
    <i>
      <x v="12"/>
    </i>
    <i>
      <x v="13"/>
    </i>
    <i>
      <x v="14"/>
    </i>
    <i>
      <x v="15"/>
    </i>
    <i>
      <x v="16"/>
    </i>
    <i>
      <x v="17"/>
    </i>
    <i t="grand">
      <x/>
    </i>
  </rowItems>
  <colItems count="1">
    <i/>
  </colItems>
  <pageFields count="1">
    <pageField fld="15" item="1" hier="-1"/>
  </pageFields>
  <dataFields count="1">
    <dataField name="Units Sold " fld="4" baseField="1" baseItem="0"/>
  </dataFields>
  <formats count="11">
    <format dxfId="216">
      <pivotArea type="all" dataOnly="0" outline="0" fieldPosition="0"/>
    </format>
    <format dxfId="215">
      <pivotArea outline="0" collapsedLevelsAreSubtotals="1" fieldPosition="0"/>
    </format>
    <format dxfId="214">
      <pivotArea dataOnly="0" labelOnly="1" outline="0" axis="axisValues" fieldPosition="0"/>
    </format>
    <format dxfId="213">
      <pivotArea type="all" dataOnly="0" outline="0" fieldPosition="0"/>
    </format>
    <format dxfId="212">
      <pivotArea outline="0" collapsedLevelsAreSubtotals="1" fieldPosition="0"/>
    </format>
    <format dxfId="211">
      <pivotArea dataOnly="0" labelOnly="1" outline="0" axis="axisValues" fieldPosition="0"/>
    </format>
    <format dxfId="210">
      <pivotArea dataOnly="0" labelOnly="1" outline="0" axis="axisValues" fieldPosition="0"/>
    </format>
    <format dxfId="209">
      <pivotArea field="1" type="button" dataOnly="0" labelOnly="1" outline="0" axis="axisRow" fieldPosition="0"/>
    </format>
    <format dxfId="208">
      <pivotArea field="15" type="button" dataOnly="0" labelOnly="1" outline="0" axis="axisPage" fieldPosition="0"/>
    </format>
    <format dxfId="207">
      <pivotArea dataOnly="0" labelOnly="1" outline="0" fieldPosition="0">
        <references count="1">
          <reference field="15" count="0"/>
        </references>
      </pivotArea>
    </format>
    <format dxfId="206">
      <pivotArea dataOnly="0" grandRow="1"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Month">
  <location ref="A13:B26" firstHeaderRow="1" firstDataRow="1" firstDataCol="1"/>
  <pivotFields count="19">
    <pivotField showAll="0">
      <items count="6">
        <item x="2"/>
        <item x="3"/>
        <item x="1"/>
        <item x="0"/>
        <item x="4"/>
        <item t="default"/>
      </items>
    </pivotField>
    <pivotField showAll="0"/>
    <pivotField showAll="0"/>
    <pivotField showAll="0"/>
    <pivotField dataField="1" numFmtId="1" showAll="0"/>
    <pivotField numFmtId="164" showAll="0"/>
    <pivotField numFmtId="164" showAll="0"/>
    <pivotField numFmtId="164" showAll="0"/>
    <pivotField numFmtId="164" showAll="0"/>
    <pivotField numFmtId="164" showAll="0"/>
    <pivotField numFmtId="164" showAll="0"/>
    <pivotField numFmtId="164" showAll="0"/>
    <pivotField numFmtId="165" showAll="0">
      <items count="15">
        <item x="0"/>
        <item x="1"/>
        <item x="2"/>
        <item x="3"/>
        <item x="4"/>
        <item x="5"/>
        <item x="6"/>
        <item x="7"/>
        <item x="8"/>
        <item x="9"/>
        <item x="10"/>
        <item x="11"/>
        <item x="12"/>
        <item x="13"/>
        <item t="default"/>
      </items>
    </pivotField>
    <pivotField showAll="0"/>
    <pivotField axis="axisRow" showAll="0">
      <items count="13">
        <item x="0"/>
        <item x="8"/>
        <item x="3"/>
        <item x="10"/>
        <item x="11"/>
        <item x="1"/>
        <item x="4"/>
        <item x="5"/>
        <item x="6"/>
        <item x="7"/>
        <item x="9"/>
        <item x="2"/>
        <item t="default"/>
      </items>
    </pivotField>
    <pivotField showAll="0">
      <items count="3">
        <item h="1" x="1"/>
        <item x="0"/>
        <item t="default"/>
      </items>
    </pivotField>
    <pivotField dragToRow="0" dragToCol="0" dragToPage="0" showAll="0" defaultSubtotal="0"/>
    <pivotField showAll="0">
      <items count="7">
        <item h="1" x="0"/>
        <item x="1"/>
        <item x="2"/>
        <item x="3"/>
        <item x="4"/>
        <item h="1" x="5"/>
        <item t="default"/>
      </items>
    </pivotField>
    <pivotField showAll="0">
      <items count="5">
        <item x="0"/>
        <item x="1"/>
        <item x="2"/>
        <item x="3"/>
        <item t="default"/>
      </items>
    </pivotField>
  </pivotFields>
  <rowFields count="1">
    <field x="14"/>
  </rowFields>
  <rowItems count="13">
    <i>
      <x/>
    </i>
    <i>
      <x v="1"/>
    </i>
    <i>
      <x v="2"/>
    </i>
    <i>
      <x v="3"/>
    </i>
    <i>
      <x v="4"/>
    </i>
    <i>
      <x v="5"/>
    </i>
    <i>
      <x v="6"/>
    </i>
    <i>
      <x v="7"/>
    </i>
    <i>
      <x v="8"/>
    </i>
    <i>
      <x v="9"/>
    </i>
    <i>
      <x v="10"/>
    </i>
    <i>
      <x v="11"/>
    </i>
    <i t="grand">
      <x/>
    </i>
  </rowItems>
  <colItems count="1">
    <i/>
  </colItems>
  <dataFields count="1">
    <dataField name="Units Sold " fld="4" baseField="14" baseItem="0"/>
  </dataFields>
  <formats count="9">
    <format dxfId="225">
      <pivotArea type="all" dataOnly="0" outline="0" fieldPosition="0"/>
    </format>
    <format dxfId="224">
      <pivotArea outline="0" collapsedLevelsAreSubtotals="1"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outline="0" axis="axisValues" fieldPosition="0"/>
    </format>
    <format dxfId="219">
      <pivotArea dataOnly="0" labelOnly="1" outline="0" axis="axisValues" fieldPosition="0"/>
    </format>
    <format dxfId="218">
      <pivotArea field="14" type="button" dataOnly="0" labelOnly="1" outline="0" axis="axisRow" fieldPosition="0"/>
    </format>
    <format dxfId="217">
      <pivotArea dataOnly="0" grandRow="1" axis="axisRow" fieldPosition="0"/>
    </format>
  </formats>
  <chartFormats count="2">
    <chartFormat chart="6"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497D5A-3CE8-46F7-8868-8F6FE0467F8C}"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25:K26" firstHeaderRow="0" firstDataRow="1" firstDataCol="0" rowPageCount="1" colPageCount="1"/>
  <pivotFields count="19">
    <pivotField showAll="0">
      <items count="6">
        <item x="2"/>
        <item x="3"/>
        <item x="1"/>
        <item x="0"/>
        <item x="4"/>
        <item t="default"/>
      </items>
    </pivotField>
    <pivotField showAll="0"/>
    <pivotField showAll="0"/>
    <pivotField showAll="0"/>
    <pivotField numFmtId="1" showAll="0"/>
    <pivotField numFmtId="164" showAll="0"/>
    <pivotField numFmtId="164" showAll="0"/>
    <pivotField numFmtId="164" showAll="0"/>
    <pivotField numFmtId="164" showAll="0"/>
    <pivotField dataField="1" numFmtId="164" showAll="0"/>
    <pivotField numFmtId="164" showAll="0"/>
    <pivotField dataField="1" numFmtId="164" showAll="0"/>
    <pivotField numFmtId="165" showAll="0">
      <items count="15">
        <item x="0"/>
        <item x="1"/>
        <item x="2"/>
        <item x="3"/>
        <item x="4"/>
        <item x="5"/>
        <item x="6"/>
        <item x="7"/>
        <item x="8"/>
        <item x="9"/>
        <item x="10"/>
        <item x="11"/>
        <item x="12"/>
        <item x="13"/>
        <item t="default"/>
      </items>
    </pivotField>
    <pivotField showAll="0"/>
    <pivotField showAll="0"/>
    <pivotField showAll="0">
      <items count="3">
        <item h="1" x="1"/>
        <item x="0"/>
        <item t="default"/>
      </items>
    </pivotField>
    <pivotField dragToRow="0" dragToCol="0" dragToPage="0" showAll="0" defaultSubtotal="0"/>
    <pivotField showAll="0">
      <items count="7">
        <item h="1" x="0"/>
        <item x="1"/>
        <item x="2"/>
        <item x="3"/>
        <item x="4"/>
        <item h="1" x="5"/>
        <item t="default"/>
      </items>
    </pivotField>
    <pivotField axis="axisPage" showAll="0">
      <items count="5">
        <item x="0"/>
        <item x="1"/>
        <item x="2"/>
        <item x="3"/>
        <item t="default"/>
      </items>
    </pivotField>
  </pivotFields>
  <rowItems count="1">
    <i/>
  </rowItems>
  <colFields count="1">
    <field x="-2"/>
  </colFields>
  <colItems count="2">
    <i>
      <x/>
    </i>
    <i i="1">
      <x v="1"/>
    </i>
  </colItems>
  <pageFields count="1">
    <pageField fld="18" hier="-1"/>
  </pageFields>
  <dataFields count="2">
    <dataField name="Sum of  Sales" fld="9" baseField="0" baseItem="0"/>
    <dataField name="Sum of Profit" fld="11" baseField="0" baseItem="0"/>
  </dataFields>
  <formats count="7">
    <format dxfId="232">
      <pivotArea type="all" dataOnly="0" outline="0" fieldPosition="0"/>
    </format>
    <format dxfId="231">
      <pivotArea outline="0" collapsedLevelsAreSubtotals="1"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outline="0" axis="axisValues" fieldPosition="0"/>
    </format>
    <format dxfId="22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rowHeaderCaption="Segement">
  <location ref="G3:I9" firstHeaderRow="0" firstDataRow="1" firstDataCol="1"/>
  <pivotFields count="19">
    <pivotField axis="axisRow" showAll="0">
      <items count="6">
        <item x="2"/>
        <item x="3"/>
        <item x="1"/>
        <item x="0"/>
        <item x="4"/>
        <item t="default"/>
      </items>
    </pivotField>
    <pivotField showAll="0"/>
    <pivotField showAll="0"/>
    <pivotField showAll="0"/>
    <pivotField numFmtId="1" showAll="0"/>
    <pivotField numFmtId="164" showAll="0"/>
    <pivotField numFmtId="164" showAll="0"/>
    <pivotField numFmtId="164" showAll="0"/>
    <pivotField numFmtId="164" showAll="0"/>
    <pivotField dataField="1" numFmtId="164" showAll="0"/>
    <pivotField numFmtId="164" showAll="0"/>
    <pivotField dataField="1" numFmtId="164" showAll="0"/>
    <pivotField numFmtId="165" showAll="0">
      <items count="15">
        <item x="0"/>
        <item x="1"/>
        <item x="2"/>
        <item x="3"/>
        <item x="4"/>
        <item x="5"/>
        <item x="6"/>
        <item x="7"/>
        <item x="8"/>
        <item x="9"/>
        <item x="10"/>
        <item x="11"/>
        <item x="12"/>
        <item x="13"/>
        <item t="default"/>
      </items>
    </pivotField>
    <pivotField showAll="0"/>
    <pivotField showAll="0"/>
    <pivotField showAll="0">
      <items count="3">
        <item h="1" x="1"/>
        <item x="0"/>
        <item t="default"/>
      </items>
    </pivotField>
    <pivotField dragToRow="0" dragToCol="0" dragToPage="0" showAll="0" defaultSubtotal="0"/>
    <pivotField showAll="0">
      <items count="7">
        <item h="1" x="0"/>
        <item x="1"/>
        <item x="2"/>
        <item x="3"/>
        <item x="4"/>
        <item h="1" x="5"/>
        <item t="default"/>
      </items>
    </pivotField>
    <pivotField showAll="0">
      <items count="5">
        <item x="0"/>
        <item x="1"/>
        <item x="2"/>
        <item x="3"/>
        <item t="default"/>
      </items>
    </pivotField>
  </pivotFields>
  <rowFields count="1">
    <field x="0"/>
  </rowFields>
  <rowItems count="6">
    <i>
      <x/>
    </i>
    <i>
      <x v="1"/>
    </i>
    <i>
      <x v="2"/>
    </i>
    <i>
      <x v="3"/>
    </i>
    <i>
      <x v="4"/>
    </i>
    <i t="grand">
      <x/>
    </i>
  </rowItems>
  <colFields count="1">
    <field x="-2"/>
  </colFields>
  <colItems count="2">
    <i>
      <x/>
    </i>
    <i i="1">
      <x v="1"/>
    </i>
  </colItems>
  <dataFields count="2">
    <dataField name="Sales" fld="9" baseField="0" baseItem="0"/>
    <dataField name="Profits" fld="11" baseField="0" baseItem="0"/>
  </dataFields>
  <formats count="14">
    <format dxfId="246">
      <pivotArea type="all" dataOnly="0" outline="0" fieldPosition="0"/>
    </format>
    <format dxfId="245">
      <pivotArea outline="0" collapsedLevelsAreSubtotals="1" fieldPosition="0"/>
    </format>
    <format dxfId="244">
      <pivotArea dataOnly="0" labelOnly="1" outline="0" axis="axisValues" fieldPosition="0"/>
    </format>
    <format dxfId="243">
      <pivotArea type="all" dataOnly="0" outline="0" fieldPosition="0"/>
    </format>
    <format dxfId="242">
      <pivotArea outline="0" collapsedLevelsAreSubtotals="1" fieldPosition="0"/>
    </format>
    <format dxfId="241">
      <pivotArea dataOnly="0" labelOnly="1" outline="0" axis="axisValues" fieldPosition="0"/>
    </format>
    <format dxfId="240">
      <pivotArea dataOnly="0" labelOnly="1" outline="0" axis="axisValues" fieldPosition="0"/>
    </format>
    <format dxfId="239">
      <pivotArea field="0" type="button" dataOnly="0" labelOnly="1" outline="0" axis="axisRow" fieldPosition="0"/>
    </format>
    <format dxfId="238">
      <pivotArea dataOnly="0" labelOnly="1" outline="0" fieldPosition="0">
        <references count="1">
          <reference field="4294967294" count="1">
            <x v="1"/>
          </reference>
        </references>
      </pivotArea>
    </format>
    <format dxfId="237">
      <pivotArea dataOnly="0" labelOnly="1" grandRow="1" outline="0" fieldPosition="0"/>
    </format>
    <format dxfId="236">
      <pivotArea field="0" grandRow="1" outline="0" collapsedLevelsAreSubtotals="1" axis="axisRow" fieldPosition="0">
        <references count="1">
          <reference field="4294967294" count="1" selected="0">
            <x v="1"/>
          </reference>
        </references>
      </pivotArea>
    </format>
    <format dxfId="235">
      <pivotArea outline="0" collapsedLevelsAreSubtotals="1" fieldPosition="0"/>
    </format>
    <format dxfId="234">
      <pivotArea dataOnly="0" labelOnly="1" outline="0" fieldPosition="0">
        <references count="1">
          <reference field="4294967294" count="1">
            <x v="0"/>
          </reference>
        </references>
      </pivotArea>
    </format>
    <format dxfId="233">
      <pivotArea field="0" grandRow="1" outline="0" collapsedLevelsAreSubtotals="1" axis="axisRow" fieldPosition="0">
        <references count="1">
          <reference field="4294967294" count="1" selected="0">
            <x v="0"/>
          </reference>
        </references>
      </pivotArea>
    </format>
  </formats>
  <chartFormats count="12">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3" format="6">
      <pivotArea type="data" outline="0" fieldPosition="0">
        <references count="2">
          <reference field="4294967294" count="1" selected="0">
            <x v="0"/>
          </reference>
          <reference field="0" count="1" selected="0">
            <x v="3"/>
          </reference>
        </references>
      </pivotArea>
    </chartFormat>
    <chartFormat chart="13" format="7">
      <pivotArea type="data" outline="0" fieldPosition="0">
        <references count="2">
          <reference field="4294967294" count="1" selected="0">
            <x v="0"/>
          </reference>
          <reference field="0" count="1" selected="0">
            <x v="1"/>
          </reference>
        </references>
      </pivotArea>
    </chartFormat>
    <chartFormat chart="15" format="12" series="1">
      <pivotArea type="data" outline="0" fieldPosition="0">
        <references count="1">
          <reference field="4294967294" count="1" selected="0">
            <x v="0"/>
          </reference>
        </references>
      </pivotArea>
    </chartFormat>
    <chartFormat chart="15" format="13">
      <pivotArea type="data" outline="0" fieldPosition="0">
        <references count="2">
          <reference field="4294967294" count="1" selected="0">
            <x v="0"/>
          </reference>
          <reference field="0" count="1" selected="0">
            <x v="1"/>
          </reference>
        </references>
      </pivotArea>
    </chartFormat>
    <chartFormat chart="15" format="14">
      <pivotArea type="data" outline="0" fieldPosition="0">
        <references count="2">
          <reference field="4294967294" count="1" selected="0">
            <x v="0"/>
          </reference>
          <reference field="0" count="1" selected="0">
            <x v="3"/>
          </reference>
        </references>
      </pivotArea>
    </chartFormat>
    <chartFormat chart="15" format="1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Quaterly">
  <location ref="C3:E8" firstHeaderRow="0" firstDataRow="1" firstDataCol="1" rowPageCount="1" colPageCount="1"/>
  <pivotFields count="19">
    <pivotField showAll="0">
      <items count="6">
        <item x="2"/>
        <item x="3"/>
        <item x="1"/>
        <item x="0"/>
        <item x="4"/>
        <item t="default"/>
      </items>
    </pivotField>
    <pivotField showAll="0"/>
    <pivotField showAll="0"/>
    <pivotField showAll="0"/>
    <pivotField numFmtId="1" showAll="0"/>
    <pivotField numFmtId="164" showAll="0"/>
    <pivotField numFmtId="164" showAll="0"/>
    <pivotField numFmtId="164" showAll="0"/>
    <pivotField numFmtId="164" showAll="0"/>
    <pivotField dataField="1" numFmtId="164" showAll="0"/>
    <pivotField numFmtId="164" showAll="0"/>
    <pivotField dataField="1" numFmtId="164" showAll="0"/>
    <pivotField axis="axisRow" numFmtId="165" showAll="0">
      <items count="15">
        <item x="0"/>
        <item x="1"/>
        <item x="2"/>
        <item x="3"/>
        <item x="4"/>
        <item x="5"/>
        <item x="6"/>
        <item x="7"/>
        <item x="8"/>
        <item x="9"/>
        <item x="10"/>
        <item x="11"/>
        <item x="12"/>
        <item x="13"/>
        <item t="default"/>
      </items>
    </pivotField>
    <pivotField showAll="0"/>
    <pivotField showAll="0"/>
    <pivotField showAll="0">
      <items count="3">
        <item h="1" x="1"/>
        <item x="0"/>
        <item t="default"/>
      </items>
    </pivotField>
    <pivotField dragToRow="0" dragToCol="0" dragToPage="0" showAll="0" defaultSubtotal="0"/>
    <pivotField axis="axisRow" showAll="0">
      <items count="7">
        <item h="1" sd="0" x="0"/>
        <item sd="0" x="1"/>
        <item sd="0" x="2"/>
        <item sd="0" x="3"/>
        <item sd="0" x="4"/>
        <item h="1" sd="0" x="5"/>
        <item t="default"/>
      </items>
    </pivotField>
    <pivotField axis="axisPage" showAll="0">
      <items count="5">
        <item sd="0" x="0"/>
        <item sd="0" x="1"/>
        <item sd="0" x="2"/>
        <item sd="0" x="3"/>
        <item t="default"/>
      </items>
    </pivotField>
  </pivotFields>
  <rowFields count="2">
    <field x="17"/>
    <field x="12"/>
  </rowFields>
  <rowItems count="5">
    <i>
      <x v="1"/>
    </i>
    <i>
      <x v="2"/>
    </i>
    <i>
      <x v="3"/>
    </i>
    <i>
      <x v="4"/>
    </i>
    <i t="grand">
      <x/>
    </i>
  </rowItems>
  <colFields count="1">
    <field x="-2"/>
  </colFields>
  <colItems count="2">
    <i>
      <x/>
    </i>
    <i i="1">
      <x v="1"/>
    </i>
  </colItems>
  <pageFields count="1">
    <pageField fld="18" hier="-1"/>
  </pageFields>
  <dataFields count="2">
    <dataField name="Sales" fld="9" baseField="17" baseItem="1"/>
    <dataField name="Profits" fld="11" baseField="17" baseItem="1" numFmtId="167"/>
  </dataFields>
  <formats count="28">
    <format dxfId="274">
      <pivotArea type="all" dataOnly="0" outline="0" fieldPosition="0"/>
    </format>
    <format dxfId="273">
      <pivotArea outline="0" collapsedLevelsAreSubtotals="1" fieldPosition="0"/>
    </format>
    <format dxfId="272">
      <pivotArea field="17" type="button" dataOnly="0" labelOnly="1" outline="0" axis="axisRow" fieldPosition="0"/>
    </format>
    <format dxfId="271">
      <pivotArea dataOnly="0" labelOnly="1" fieldPosition="0">
        <references count="1">
          <reference field="17" count="4">
            <x v="1"/>
            <x v="2"/>
            <x v="3"/>
            <x v="4"/>
          </reference>
        </references>
      </pivotArea>
    </format>
    <format dxfId="270">
      <pivotArea dataOnly="0" labelOnly="1" grandRow="1" outline="0" fieldPosition="0"/>
    </format>
    <format dxfId="269">
      <pivotArea dataOnly="0" labelOnly="1" outline="0" fieldPosition="0">
        <references count="1">
          <reference field="4294967294" count="1">
            <x v="0"/>
          </reference>
        </references>
      </pivotArea>
    </format>
    <format dxfId="268">
      <pivotArea type="all" dataOnly="0" outline="0" fieldPosition="0"/>
    </format>
    <format dxfId="267">
      <pivotArea outline="0" collapsedLevelsAreSubtotals="1" fieldPosition="0"/>
    </format>
    <format dxfId="266">
      <pivotArea field="17" type="button" dataOnly="0" labelOnly="1" outline="0" axis="axisRow" fieldPosition="0"/>
    </format>
    <format dxfId="265">
      <pivotArea dataOnly="0" labelOnly="1" fieldPosition="0">
        <references count="1">
          <reference field="17" count="4">
            <x v="1"/>
            <x v="2"/>
            <x v="3"/>
            <x v="4"/>
          </reference>
        </references>
      </pivotArea>
    </format>
    <format dxfId="264">
      <pivotArea dataOnly="0" labelOnly="1" grandRow="1" outline="0" fieldPosition="0"/>
    </format>
    <format dxfId="263">
      <pivotArea dataOnly="0" labelOnly="1" outline="0" fieldPosition="0">
        <references count="1">
          <reference field="4294967294" count="1">
            <x v="0"/>
          </reference>
        </references>
      </pivotArea>
    </format>
    <format dxfId="262">
      <pivotArea field="17" type="button" dataOnly="0" labelOnly="1" outline="0" axis="axisRow" fieldPosition="0"/>
    </format>
    <format dxfId="261">
      <pivotArea dataOnly="0" labelOnly="1" outline="0" fieldPosition="0">
        <references count="1">
          <reference field="4294967294" count="1">
            <x v="0"/>
          </reference>
        </references>
      </pivotArea>
    </format>
    <format dxfId="260">
      <pivotArea dataOnly="0" labelOnly="1" grandRow="1" outline="0" fieldPosition="0"/>
    </format>
    <format dxfId="259">
      <pivotArea field="17" grandRow="1" outline="0" collapsedLevelsAreSubtotals="1" axis="axisRow" fieldPosition="0">
        <references count="1">
          <reference field="4294967294" count="1" selected="0">
            <x v="0"/>
          </reference>
        </references>
      </pivotArea>
    </format>
    <format dxfId="258">
      <pivotArea field="18" type="button" dataOnly="0" labelOnly="1" outline="0" axis="axisPage" fieldPosition="0"/>
    </format>
    <format dxfId="257">
      <pivotArea dataOnly="0" labelOnly="1" outline="0" fieldPosition="0">
        <references count="1">
          <reference field="18" count="0"/>
        </references>
      </pivotArea>
    </format>
    <format dxfId="256">
      <pivotArea grandRow="1" outline="0" collapsedLevelsAreSubtotals="1" fieldPosition="0"/>
    </format>
    <format dxfId="255">
      <pivotArea field="17" grandRow="1" outline="0" collapsedLevelsAreSubtotals="1" axis="axisRow" fieldPosition="0">
        <references count="1">
          <reference field="4294967294" count="1" selected="0">
            <x v="0"/>
          </reference>
        </references>
      </pivotArea>
    </format>
    <format dxfId="254">
      <pivotArea collapsedLevelsAreSubtotals="1" fieldPosition="0">
        <references count="1">
          <reference field="17" count="1">
            <x v="1"/>
          </reference>
        </references>
      </pivotArea>
    </format>
    <format dxfId="253">
      <pivotArea collapsedLevelsAreSubtotals="1" fieldPosition="0">
        <references count="1">
          <reference field="17" count="1">
            <x v="2"/>
          </reference>
        </references>
      </pivotArea>
    </format>
    <format dxfId="252">
      <pivotArea collapsedLevelsAreSubtotals="1" fieldPosition="0">
        <references count="1">
          <reference field="17" count="1">
            <x v="3"/>
          </reference>
        </references>
      </pivotArea>
    </format>
    <format dxfId="251">
      <pivotArea collapsedLevelsAreSubtotals="1" fieldPosition="0">
        <references count="1">
          <reference field="17" count="1">
            <x v="4"/>
          </reference>
        </references>
      </pivotArea>
    </format>
    <format dxfId="250">
      <pivotArea dataOnly="0" labelOnly="1" outline="0" fieldPosition="0">
        <references count="1">
          <reference field="4294967294" count="1">
            <x v="1"/>
          </reference>
        </references>
      </pivotArea>
    </format>
    <format dxfId="249">
      <pivotArea dataOnly="0" labelOnly="1" outline="0" fieldPosition="0">
        <references count="1">
          <reference field="4294967294" count="1">
            <x v="1"/>
          </reference>
        </references>
      </pivotArea>
    </format>
    <format dxfId="248">
      <pivotArea outline="0" fieldPosition="0">
        <references count="1">
          <reference field="4294967294" count="1">
            <x v="1"/>
          </reference>
        </references>
      </pivotArea>
    </format>
    <format dxfId="247">
      <pivotArea field="17" grandRow="1" outline="0" collapsedLevelsAreSubtotals="1" axis="axisRow" fieldPosition="0">
        <references count="1">
          <reference field="4294967294" count="1" selected="0">
            <x v="1"/>
          </reference>
        </references>
      </pivotArea>
    </format>
  </formats>
  <chartFormats count="12">
    <chartFormat chart="6" format="4"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17" count="1" selected="0">
            <x v="4"/>
          </reference>
        </references>
      </pivotArea>
    </chartFormat>
    <chartFormat chart="6" format="7">
      <pivotArea type="data" outline="0" fieldPosition="0">
        <references count="2">
          <reference field="4294967294" count="1" selected="0">
            <x v="0"/>
          </reference>
          <reference field="17" count="1" selected="0">
            <x v="2"/>
          </reference>
        </references>
      </pivotArea>
    </chartFormat>
    <chartFormat chart="6" format="8">
      <pivotArea type="data" outline="0" fieldPosition="0">
        <references count="2">
          <reference field="4294967294" count="1" selected="0">
            <x v="0"/>
          </reference>
          <reference field="17" count="1" selected="0">
            <x v="3"/>
          </reference>
        </references>
      </pivotArea>
    </chartFormat>
    <chartFormat chart="6" format="9">
      <pivotArea type="data" outline="0" fieldPosition="0">
        <references count="2">
          <reference field="4294967294" count="1" selected="0">
            <x v="0"/>
          </reference>
          <reference field="17" count="1" selected="0">
            <x v="1"/>
          </reference>
        </references>
      </pivotArea>
    </chartFormat>
    <chartFormat chart="6" format="13" series="1">
      <pivotArea type="data" outline="0" fieldPosition="0">
        <references count="1">
          <reference field="4294967294" count="1" selected="0">
            <x v="1"/>
          </reference>
        </references>
      </pivotArea>
    </chartFormat>
    <chartFormat chart="8" format="20" series="1">
      <pivotArea type="data" outline="0" fieldPosition="0">
        <references count="1">
          <reference field="4294967294" count="1" selected="0">
            <x v="0"/>
          </reference>
        </references>
      </pivotArea>
    </chartFormat>
    <chartFormat chart="8" format="21">
      <pivotArea type="data" outline="0" fieldPosition="0">
        <references count="2">
          <reference field="4294967294" count="1" selected="0">
            <x v="0"/>
          </reference>
          <reference field="17" count="1" selected="0">
            <x v="1"/>
          </reference>
        </references>
      </pivotArea>
    </chartFormat>
    <chartFormat chart="8" format="22">
      <pivotArea type="data" outline="0" fieldPosition="0">
        <references count="2">
          <reference field="4294967294" count="1" selected="0">
            <x v="0"/>
          </reference>
          <reference field="17" count="1" selected="0">
            <x v="2"/>
          </reference>
        </references>
      </pivotArea>
    </chartFormat>
    <chartFormat chart="8" format="23">
      <pivotArea type="data" outline="0" fieldPosition="0">
        <references count="2">
          <reference field="4294967294" count="1" selected="0">
            <x v="0"/>
          </reference>
          <reference field="17" count="1" selected="0">
            <x v="3"/>
          </reference>
        </references>
      </pivotArea>
    </chartFormat>
    <chartFormat chart="8" format="24">
      <pivotArea type="data" outline="0" fieldPosition="0">
        <references count="2">
          <reference field="4294967294" count="1" selected="0">
            <x v="0"/>
          </reference>
          <reference field="17" count="1" selected="0">
            <x v="4"/>
          </reference>
        </references>
      </pivotArea>
    </chartFormat>
    <chartFormat chart="8" format="2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19">
    <pivotField showAll="0">
      <items count="6">
        <item x="2"/>
        <item x="3"/>
        <item x="1"/>
        <item x="0"/>
        <item x="4"/>
        <item t="default"/>
      </items>
    </pivotField>
    <pivotField showAll="0"/>
    <pivotField showAll="0"/>
    <pivotField showAll="0"/>
    <pivotField numFmtId="1" showAll="0"/>
    <pivotField numFmtId="164" showAll="0"/>
    <pivotField numFmtId="164" showAll="0"/>
    <pivotField numFmtId="164" showAll="0"/>
    <pivotField numFmtId="164" showAll="0"/>
    <pivotField numFmtId="164" showAll="0"/>
    <pivotField numFmtId="164" showAll="0"/>
    <pivotField numFmtId="164" showAll="0"/>
    <pivotField numFmtId="165" showAll="0">
      <items count="15">
        <item x="0"/>
        <item x="1"/>
        <item x="2"/>
        <item x="3"/>
        <item x="4"/>
        <item x="5"/>
        <item x="6"/>
        <item x="7"/>
        <item x="8"/>
        <item x="9"/>
        <item x="10"/>
        <item x="11"/>
        <item x="12"/>
        <item x="13"/>
        <item t="default"/>
      </items>
    </pivotField>
    <pivotField showAll="0"/>
    <pivotField showAll="0"/>
    <pivotField showAll="0">
      <items count="3">
        <item h="1" x="1"/>
        <item x="0"/>
        <item t="default"/>
      </items>
    </pivotField>
    <pivotField dataField="1" dragToRow="0" dragToCol="0" dragToPage="0" showAll="0" defaultSubtotal="0"/>
    <pivotField showAll="0">
      <items count="7">
        <item h="1" x="0"/>
        <item x="1"/>
        <item x="2"/>
        <item x="3"/>
        <item x="4"/>
        <item h="1" x="5"/>
        <item t="default"/>
      </items>
    </pivotField>
    <pivotField showAll="0">
      <items count="5">
        <item x="0"/>
        <item x="1"/>
        <item x="2"/>
        <item x="3"/>
        <item t="default"/>
      </items>
    </pivotField>
  </pivotFields>
  <rowItems count="1">
    <i/>
  </rowItems>
  <colItems count="1">
    <i/>
  </colItems>
  <dataFields count="1">
    <dataField name="Sum of Profit%" fld="16" baseField="0" baseItem="0" numFmtId="9"/>
  </dataFields>
  <formats count="7">
    <format dxfId="281">
      <pivotArea type="all" dataOnly="0" outline="0" fieldPosition="0"/>
    </format>
    <format dxfId="280">
      <pivotArea outline="0" collapsedLevelsAreSubtotals="1" fieldPosition="0"/>
    </format>
    <format dxfId="279">
      <pivotArea dataOnly="0" labelOnly="1" outline="0" axis="axisValues" fieldPosition="0"/>
    </format>
    <format dxfId="278">
      <pivotArea type="all" dataOnly="0" outline="0" fieldPosition="0"/>
    </format>
    <format dxfId="277">
      <pivotArea outline="0" collapsedLevelsAreSubtotals="1" fieldPosition="0"/>
    </format>
    <format dxfId="276">
      <pivotArea dataOnly="0" labelOnly="1" outline="0" axis="axisValues" fieldPosition="0"/>
    </format>
    <format dxfId="27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A0B9E-8D6D-4E00-92ED-FC3901B623D6}"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0" rowHeaderCaption="Phones">
  <location ref="J15:K22" firstHeaderRow="1" firstDataRow="1" firstDataCol="1"/>
  <pivotFields count="19">
    <pivotField showAll="0">
      <items count="6">
        <item x="2"/>
        <item x="3"/>
        <item x="1"/>
        <item x="0"/>
        <item x="4"/>
        <item t="default"/>
      </items>
    </pivotField>
    <pivotField showAll="0"/>
    <pivotField axis="axisRow" showAll="0">
      <items count="7">
        <item x="1"/>
        <item x="2"/>
        <item x="5"/>
        <item x="3"/>
        <item x="0"/>
        <item x="4"/>
        <item t="default"/>
      </items>
    </pivotField>
    <pivotField showAll="0"/>
    <pivotField dataField="1" numFmtId="1" showAll="0">
      <items count="511">
        <item x="471"/>
        <item x="81"/>
        <item x="148"/>
        <item x="352"/>
        <item x="318"/>
        <item x="269"/>
        <item x="105"/>
        <item x="474"/>
        <item x="73"/>
        <item x="103"/>
        <item x="497"/>
        <item x="483"/>
        <item x="424"/>
        <item x="138"/>
        <item x="460"/>
        <item x="458"/>
        <item x="15"/>
        <item x="459"/>
        <item x="343"/>
        <item x="78"/>
        <item x="306"/>
        <item x="50"/>
        <item x="311"/>
        <item x="360"/>
        <item x="393"/>
        <item x="13"/>
        <item x="156"/>
        <item x="448"/>
        <item x="339"/>
        <item x="70"/>
        <item x="18"/>
        <item x="402"/>
        <item x="296"/>
        <item x="373"/>
        <item x="293"/>
        <item x="472"/>
        <item x="453"/>
        <item x="297"/>
        <item x="363"/>
        <item x="302"/>
        <item x="434"/>
        <item x="243"/>
        <item x="374"/>
        <item x="267"/>
        <item x="271"/>
        <item x="505"/>
        <item x="53"/>
        <item x="501"/>
        <item x="354"/>
        <item x="336"/>
        <item x="102"/>
        <item x="492"/>
        <item x="238"/>
        <item x="20"/>
        <item x="205"/>
        <item x="396"/>
        <item x="195"/>
        <item x="208"/>
        <item x="321"/>
        <item x="173"/>
        <item x="445"/>
        <item x="295"/>
        <item x="365"/>
        <item x="259"/>
        <item x="350"/>
        <item x="290"/>
        <item x="185"/>
        <item x="437"/>
        <item x="482"/>
        <item x="256"/>
        <item x="14"/>
        <item x="422"/>
        <item x="294"/>
        <item x="44"/>
        <item x="361"/>
        <item x="275"/>
        <item x="392"/>
        <item x="452"/>
        <item x="91"/>
        <item x="61"/>
        <item x="151"/>
        <item x="406"/>
        <item x="284"/>
        <item x="353"/>
        <item x="112"/>
        <item x="86"/>
        <item x="477"/>
        <item x="190"/>
        <item x="370"/>
        <item x="274"/>
        <item x="278"/>
        <item x="177"/>
        <item x="508"/>
        <item x="64"/>
        <item x="135"/>
        <item x="79"/>
        <item x="67"/>
        <item x="52"/>
        <item x="65"/>
        <item x="21"/>
        <item x="355"/>
        <item x="378"/>
        <item x="143"/>
        <item x="465"/>
        <item x="197"/>
        <item x="299"/>
        <item x="92"/>
        <item x="334"/>
        <item x="129"/>
        <item x="359"/>
        <item x="189"/>
        <item x="504"/>
        <item x="155"/>
        <item x="384"/>
        <item x="330"/>
        <item x="327"/>
        <item x="19"/>
        <item x="403"/>
        <item x="211"/>
        <item x="3"/>
        <item x="413"/>
        <item x="114"/>
        <item x="25"/>
        <item x="500"/>
        <item x="89"/>
        <item x="6"/>
        <item x="71"/>
        <item x="109"/>
        <item x="74"/>
        <item x="401"/>
        <item x="217"/>
        <item x="11"/>
        <item x="261"/>
        <item x="332"/>
        <item x="337"/>
        <item x="16"/>
        <item x="212"/>
        <item x="435"/>
        <item x="75"/>
        <item x="170"/>
        <item x="265"/>
        <item x="230"/>
        <item x="375"/>
        <item x="17"/>
        <item x="467"/>
        <item x="449"/>
        <item x="171"/>
        <item x="466"/>
        <item x="43"/>
        <item x="235"/>
        <item x="200"/>
        <item x="338"/>
        <item x="98"/>
        <item x="150"/>
        <item x="158"/>
        <item x="99"/>
        <item x="491"/>
        <item x="303"/>
        <item x="281"/>
        <item x="179"/>
        <item x="106"/>
        <item x="279"/>
        <item x="168"/>
        <item x="207"/>
        <item x="266"/>
        <item x="385"/>
        <item x="167"/>
        <item x="237"/>
        <item x="141"/>
        <item x="84"/>
        <item x="23"/>
        <item x="229"/>
        <item x="493"/>
        <item x="161"/>
        <item x="489"/>
        <item x="498"/>
        <item x="479"/>
        <item x="411"/>
        <item x="451"/>
        <item x="417"/>
        <item x="371"/>
        <item x="470"/>
        <item x="47"/>
        <item x="221"/>
        <item x="315"/>
        <item x="187"/>
        <item x="418"/>
        <item x="108"/>
        <item x="439"/>
        <item x="201"/>
        <item x="280"/>
        <item x="236"/>
        <item x="202"/>
        <item x="323"/>
        <item x="487"/>
        <item x="268"/>
        <item x="277"/>
        <item x="118"/>
        <item x="80"/>
        <item x="436"/>
        <item x="180"/>
        <item x="320"/>
        <item x="1"/>
        <item x="316"/>
        <item x="45"/>
        <item x="231"/>
        <item x="204"/>
        <item x="326"/>
        <item x="415"/>
        <item x="272"/>
        <item x="282"/>
        <item x="507"/>
        <item x="123"/>
        <item x="162"/>
        <item x="301"/>
        <item x="58"/>
        <item x="175"/>
        <item x="188"/>
        <item x="463"/>
        <item x="419"/>
        <item x="54"/>
        <item x="214"/>
        <item x="252"/>
        <item x="144"/>
        <item x="258"/>
        <item x="400"/>
        <item x="440"/>
        <item x="49"/>
        <item x="213"/>
        <item x="152"/>
        <item x="346"/>
        <item x="430"/>
        <item x="28"/>
        <item x="216"/>
        <item x="220"/>
        <item x="5"/>
        <item x="62"/>
        <item x="300"/>
        <item x="34"/>
        <item x="219"/>
        <item x="429"/>
        <item x="251"/>
        <item x="270"/>
        <item x="9"/>
        <item x="381"/>
        <item x="276"/>
        <item x="169"/>
        <item x="447"/>
        <item x="85"/>
        <item x="122"/>
        <item x="481"/>
        <item x="199"/>
        <item x="335"/>
        <item x="239"/>
        <item x="444"/>
        <item x="414"/>
        <item x="356"/>
        <item x="285"/>
        <item x="183"/>
        <item x="309"/>
        <item x="494"/>
        <item x="0"/>
        <item x="342"/>
        <item x="128"/>
        <item x="263"/>
        <item x="255"/>
        <item x="87"/>
        <item x="305"/>
        <item x="225"/>
        <item x="166"/>
        <item x="39"/>
        <item x="333"/>
        <item x="247"/>
        <item x="119"/>
        <item x="410"/>
        <item x="24"/>
        <item x="473"/>
        <item x="90"/>
        <item x="476"/>
        <item x="395"/>
        <item x="240"/>
        <item x="228"/>
        <item x="76"/>
        <item x="226"/>
        <item x="130"/>
        <item x="242"/>
        <item x="462"/>
        <item x="455"/>
        <item x="407"/>
        <item x="121"/>
        <item x="317"/>
        <item x="160"/>
        <item x="93"/>
        <item x="433"/>
        <item x="117"/>
        <item x="191"/>
        <item x="29"/>
        <item x="509"/>
        <item x="394"/>
        <item x="27"/>
        <item x="66"/>
        <item x="59"/>
        <item x="233"/>
        <item x="308"/>
        <item x="46"/>
        <item x="140"/>
        <item x="157"/>
        <item x="328"/>
        <item x="364"/>
        <item x="127"/>
        <item x="232"/>
        <item x="8"/>
        <item x="116"/>
        <item x="159"/>
        <item x="94"/>
        <item x="480"/>
        <item x="96"/>
        <item x="287"/>
        <item x="377"/>
        <item x="104"/>
        <item x="125"/>
        <item x="289"/>
        <item x="113"/>
        <item x="37"/>
        <item x="349"/>
        <item x="324"/>
        <item x="115"/>
        <item x="139"/>
        <item x="245"/>
        <item x="390"/>
        <item x="224"/>
        <item x="77"/>
        <item x="32"/>
        <item x="499"/>
        <item x="124"/>
        <item x="97"/>
        <item x="464"/>
        <item x="137"/>
        <item x="210"/>
        <item x="133"/>
        <item x="368"/>
        <item x="331"/>
        <item x="348"/>
        <item x="149"/>
        <item x="222"/>
        <item x="257"/>
        <item x="72"/>
        <item x="249"/>
        <item x="386"/>
        <item x="420"/>
        <item x="322"/>
        <item x="194"/>
        <item x="254"/>
        <item x="298"/>
        <item x="193"/>
        <item x="40"/>
        <item x="82"/>
        <item x="12"/>
        <item x="416"/>
        <item x="35"/>
        <item x="26"/>
        <item x="55"/>
        <item x="405"/>
        <item x="383"/>
        <item x="30"/>
        <item x="351"/>
        <item x="154"/>
        <item x="2"/>
        <item x="244"/>
        <item x="227"/>
        <item x="56"/>
        <item x="241"/>
        <item x="478"/>
        <item x="469"/>
        <item x="329"/>
        <item x="366"/>
        <item x="438"/>
        <item x="134"/>
        <item x="107"/>
        <item x="357"/>
        <item x="42"/>
        <item x="203"/>
        <item x="209"/>
        <item x="468"/>
        <item x="57"/>
        <item x="347"/>
        <item x="307"/>
        <item x="184"/>
        <item x="344"/>
        <item x="292"/>
        <item x="234"/>
        <item x="178"/>
        <item x="163"/>
        <item x="88"/>
        <item x="182"/>
        <item x="423"/>
        <item x="389"/>
        <item x="286"/>
        <item x="404"/>
        <item x="313"/>
        <item x="408"/>
        <item x="388"/>
        <item x="461"/>
        <item x="165"/>
        <item x="120"/>
        <item x="223"/>
        <item x="503"/>
        <item x="380"/>
        <item x="283"/>
        <item x="4"/>
        <item x="22"/>
        <item x="488"/>
        <item x="132"/>
        <item x="174"/>
        <item x="60"/>
        <item x="246"/>
        <item x="273"/>
        <item x="7"/>
        <item x="427"/>
        <item x="48"/>
        <item x="372"/>
        <item x="495"/>
        <item x="484"/>
        <item x="486"/>
        <item x="426"/>
        <item x="496"/>
        <item x="312"/>
        <item x="432"/>
        <item x="369"/>
        <item x="456"/>
        <item x="111"/>
        <item x="454"/>
        <item x="186"/>
        <item x="340"/>
        <item x="399"/>
        <item x="443"/>
        <item x="441"/>
        <item x="153"/>
        <item x="325"/>
        <item x="428"/>
        <item x="192"/>
        <item x="358"/>
        <item x="10"/>
        <item x="51"/>
        <item x="341"/>
        <item x="164"/>
        <item x="446"/>
        <item x="382"/>
        <item x="442"/>
        <item x="215"/>
        <item x="95"/>
        <item x="409"/>
        <item x="262"/>
        <item x="36"/>
        <item x="218"/>
        <item x="431"/>
        <item x="253"/>
        <item x="490"/>
        <item x="172"/>
        <item x="310"/>
        <item x="391"/>
        <item x="362"/>
        <item x="379"/>
        <item x="31"/>
        <item x="502"/>
        <item x="198"/>
        <item x="33"/>
        <item x="126"/>
        <item x="136"/>
        <item x="83"/>
        <item x="196"/>
        <item x="264"/>
        <item x="101"/>
        <item x="485"/>
        <item x="68"/>
        <item x="291"/>
        <item x="475"/>
        <item x="145"/>
        <item x="250"/>
        <item x="397"/>
        <item x="506"/>
        <item x="100"/>
        <item x="147"/>
        <item x="181"/>
        <item x="288"/>
        <item x="457"/>
        <item x="398"/>
        <item x="376"/>
        <item x="260"/>
        <item x="425"/>
        <item x="345"/>
        <item x="146"/>
        <item x="412"/>
        <item x="248"/>
        <item x="367"/>
        <item x="176"/>
        <item x="314"/>
        <item x="319"/>
        <item x="206"/>
        <item x="304"/>
        <item x="131"/>
        <item x="69"/>
        <item x="421"/>
        <item x="41"/>
        <item x="450"/>
        <item x="387"/>
        <item x="38"/>
        <item x="110"/>
        <item x="142"/>
        <item x="63"/>
        <item t="default"/>
      </items>
    </pivotField>
    <pivotField numFmtId="164" showAll="0"/>
    <pivotField numFmtId="164" showAll="0"/>
    <pivotField numFmtId="164" showAll="0"/>
    <pivotField numFmtId="164" showAll="0"/>
    <pivotField numFmtId="164" showAll="0"/>
    <pivotField numFmtId="164" showAll="0"/>
    <pivotField numFmtId="164" showAll="0"/>
    <pivotField numFmtId="165" showAll="0">
      <items count="15">
        <item x="0"/>
        <item x="1"/>
        <item x="2"/>
        <item x="3"/>
        <item x="4"/>
        <item x="5"/>
        <item x="6"/>
        <item x="7"/>
        <item x="8"/>
        <item x="9"/>
        <item x="10"/>
        <item x="11"/>
        <item x="12"/>
        <item x="13"/>
        <item t="default"/>
      </items>
    </pivotField>
    <pivotField showAll="0"/>
    <pivotField showAll="0"/>
    <pivotField showAll="0">
      <items count="3">
        <item h="1" x="1"/>
        <item x="0"/>
        <item t="default"/>
      </items>
    </pivotField>
    <pivotField dragToRow="0" dragToCol="0" dragToPage="0" showAll="0" defaultSubtotal="0"/>
    <pivotField showAll="0">
      <items count="7">
        <item h="1" x="0"/>
        <item x="1"/>
        <item x="2"/>
        <item x="3"/>
        <item x="4"/>
        <item h="1" x="5"/>
        <item t="default"/>
      </items>
    </pivotField>
    <pivotField showAll="0">
      <items count="5">
        <item x="0"/>
        <item x="1"/>
        <item x="2"/>
        <item x="3"/>
        <item t="default"/>
      </items>
    </pivotField>
  </pivotFields>
  <rowFields count="1">
    <field x="2"/>
  </rowFields>
  <rowItems count="7">
    <i>
      <x/>
    </i>
    <i>
      <x v="1"/>
    </i>
    <i>
      <x v="2"/>
    </i>
    <i>
      <x v="3"/>
    </i>
    <i>
      <x v="4"/>
    </i>
    <i>
      <x v="5"/>
    </i>
    <i t="grand">
      <x/>
    </i>
  </rowItems>
  <colItems count="1">
    <i/>
  </colItems>
  <dataFields count="1">
    <dataField name="Units Sold " fld="4" baseField="2" baseItem="0"/>
  </dataFields>
  <formats count="12">
    <format dxfId="293">
      <pivotArea type="all" dataOnly="0" outline="0" fieldPosition="0"/>
    </format>
    <format dxfId="292">
      <pivotArea outline="0" collapsedLevelsAreSubtotals="1" fieldPosition="0"/>
    </format>
    <format dxfId="291">
      <pivotArea dataOnly="0" labelOnly="1" outline="0" axis="axisValues" fieldPosition="0"/>
    </format>
    <format dxfId="290">
      <pivotArea type="all" dataOnly="0" outline="0" fieldPosition="0"/>
    </format>
    <format dxfId="289">
      <pivotArea outline="0" collapsedLevelsAreSubtotals="1" fieldPosition="0"/>
    </format>
    <format dxfId="288">
      <pivotArea dataOnly="0" labelOnly="1" outline="0" axis="axisValues" fieldPosition="0"/>
    </format>
    <format dxfId="287">
      <pivotArea dataOnly="0" labelOnly="1" outline="0" axis="axisValues" fieldPosition="0"/>
    </format>
    <format dxfId="286">
      <pivotArea field="0" type="button" dataOnly="0" labelOnly="1" outline="0"/>
    </format>
    <format dxfId="285">
      <pivotArea dataOnly="0" labelOnly="1" grandRow="1" outline="0" fieldPosition="0"/>
    </format>
    <format dxfId="284">
      <pivotArea outline="0" collapsedLevelsAreSubtotals="1" fieldPosition="0"/>
    </format>
    <format dxfId="283">
      <pivotArea field="2" type="button" dataOnly="0" labelOnly="1" outline="0" axis="axisRow" fieldPosition="0"/>
    </format>
    <format dxfId="282">
      <pivotArea grandRow="1" outline="0" collapsedLevelsAreSubtotals="1" fieldPosition="0"/>
    </format>
  </formats>
  <chartFormats count="3">
    <chartFormat chart="44" format="1"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 chart="48"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4FC43DE-51E5-47F7-8A13-AF658EE8DB93}"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0" rowHeaderCaption="Phones">
  <location ref="H20:I27" firstHeaderRow="1" firstDataRow="1" firstDataCol="1"/>
  <pivotFields count="19">
    <pivotField showAll="0">
      <items count="6">
        <item x="2"/>
        <item x="3"/>
        <item x="1"/>
        <item x="0"/>
        <item x="4"/>
        <item t="default"/>
      </items>
    </pivotField>
    <pivotField showAll="0"/>
    <pivotField axis="axisRow" showAll="0">
      <items count="7">
        <item x="1"/>
        <item x="2"/>
        <item x="5"/>
        <item x="3"/>
        <item x="0"/>
        <item x="4"/>
        <item t="default"/>
      </items>
    </pivotField>
    <pivotField showAll="0"/>
    <pivotField dataField="1" numFmtId="1" showAll="0">
      <items count="511">
        <item x="471"/>
        <item x="81"/>
        <item x="148"/>
        <item x="352"/>
        <item x="318"/>
        <item x="269"/>
        <item x="105"/>
        <item x="474"/>
        <item x="73"/>
        <item x="103"/>
        <item x="497"/>
        <item x="483"/>
        <item x="424"/>
        <item x="138"/>
        <item x="460"/>
        <item x="458"/>
        <item x="15"/>
        <item x="459"/>
        <item x="343"/>
        <item x="78"/>
        <item x="306"/>
        <item x="50"/>
        <item x="311"/>
        <item x="360"/>
        <item x="393"/>
        <item x="13"/>
        <item x="156"/>
        <item x="448"/>
        <item x="339"/>
        <item x="70"/>
        <item x="18"/>
        <item x="402"/>
        <item x="296"/>
        <item x="373"/>
        <item x="293"/>
        <item x="472"/>
        <item x="453"/>
        <item x="297"/>
        <item x="363"/>
        <item x="302"/>
        <item x="434"/>
        <item x="243"/>
        <item x="374"/>
        <item x="267"/>
        <item x="271"/>
        <item x="505"/>
        <item x="53"/>
        <item x="501"/>
        <item x="354"/>
        <item x="336"/>
        <item x="102"/>
        <item x="492"/>
        <item x="238"/>
        <item x="20"/>
        <item x="205"/>
        <item x="396"/>
        <item x="195"/>
        <item x="208"/>
        <item x="321"/>
        <item x="173"/>
        <item x="445"/>
        <item x="295"/>
        <item x="365"/>
        <item x="259"/>
        <item x="350"/>
        <item x="290"/>
        <item x="185"/>
        <item x="437"/>
        <item x="482"/>
        <item x="256"/>
        <item x="14"/>
        <item x="422"/>
        <item x="294"/>
        <item x="44"/>
        <item x="361"/>
        <item x="275"/>
        <item x="392"/>
        <item x="452"/>
        <item x="91"/>
        <item x="61"/>
        <item x="151"/>
        <item x="406"/>
        <item x="284"/>
        <item x="353"/>
        <item x="112"/>
        <item x="86"/>
        <item x="477"/>
        <item x="190"/>
        <item x="370"/>
        <item x="274"/>
        <item x="278"/>
        <item x="177"/>
        <item x="508"/>
        <item x="64"/>
        <item x="135"/>
        <item x="79"/>
        <item x="67"/>
        <item x="52"/>
        <item x="65"/>
        <item x="21"/>
        <item x="355"/>
        <item x="378"/>
        <item x="143"/>
        <item x="465"/>
        <item x="197"/>
        <item x="299"/>
        <item x="92"/>
        <item x="334"/>
        <item x="129"/>
        <item x="359"/>
        <item x="189"/>
        <item x="504"/>
        <item x="155"/>
        <item x="384"/>
        <item x="330"/>
        <item x="327"/>
        <item x="19"/>
        <item x="403"/>
        <item x="211"/>
        <item x="3"/>
        <item x="413"/>
        <item x="114"/>
        <item x="25"/>
        <item x="500"/>
        <item x="89"/>
        <item x="6"/>
        <item x="71"/>
        <item x="109"/>
        <item x="74"/>
        <item x="401"/>
        <item x="217"/>
        <item x="11"/>
        <item x="261"/>
        <item x="332"/>
        <item x="337"/>
        <item x="16"/>
        <item x="212"/>
        <item x="435"/>
        <item x="75"/>
        <item x="170"/>
        <item x="265"/>
        <item x="230"/>
        <item x="375"/>
        <item x="17"/>
        <item x="467"/>
        <item x="449"/>
        <item x="171"/>
        <item x="466"/>
        <item x="43"/>
        <item x="235"/>
        <item x="200"/>
        <item x="338"/>
        <item x="98"/>
        <item x="150"/>
        <item x="158"/>
        <item x="99"/>
        <item x="491"/>
        <item x="303"/>
        <item x="281"/>
        <item x="179"/>
        <item x="106"/>
        <item x="279"/>
        <item x="168"/>
        <item x="207"/>
        <item x="266"/>
        <item x="385"/>
        <item x="167"/>
        <item x="237"/>
        <item x="141"/>
        <item x="84"/>
        <item x="23"/>
        <item x="229"/>
        <item x="493"/>
        <item x="161"/>
        <item x="489"/>
        <item x="498"/>
        <item x="479"/>
        <item x="411"/>
        <item x="451"/>
        <item x="417"/>
        <item x="371"/>
        <item x="470"/>
        <item x="47"/>
        <item x="221"/>
        <item x="315"/>
        <item x="187"/>
        <item x="418"/>
        <item x="108"/>
        <item x="439"/>
        <item x="201"/>
        <item x="280"/>
        <item x="236"/>
        <item x="202"/>
        <item x="323"/>
        <item x="487"/>
        <item x="268"/>
        <item x="277"/>
        <item x="118"/>
        <item x="80"/>
        <item x="436"/>
        <item x="180"/>
        <item x="320"/>
        <item x="1"/>
        <item x="316"/>
        <item x="45"/>
        <item x="231"/>
        <item x="204"/>
        <item x="326"/>
        <item x="415"/>
        <item x="272"/>
        <item x="282"/>
        <item x="507"/>
        <item x="123"/>
        <item x="162"/>
        <item x="301"/>
        <item x="58"/>
        <item x="175"/>
        <item x="188"/>
        <item x="463"/>
        <item x="419"/>
        <item x="54"/>
        <item x="214"/>
        <item x="252"/>
        <item x="144"/>
        <item x="258"/>
        <item x="400"/>
        <item x="440"/>
        <item x="49"/>
        <item x="213"/>
        <item x="152"/>
        <item x="346"/>
        <item x="430"/>
        <item x="28"/>
        <item x="216"/>
        <item x="220"/>
        <item x="5"/>
        <item x="62"/>
        <item x="300"/>
        <item x="34"/>
        <item x="219"/>
        <item x="429"/>
        <item x="251"/>
        <item x="270"/>
        <item x="9"/>
        <item x="381"/>
        <item x="276"/>
        <item x="169"/>
        <item x="447"/>
        <item x="85"/>
        <item x="122"/>
        <item x="481"/>
        <item x="199"/>
        <item x="335"/>
        <item x="239"/>
        <item x="444"/>
        <item x="414"/>
        <item x="356"/>
        <item x="285"/>
        <item x="183"/>
        <item x="309"/>
        <item x="494"/>
        <item x="0"/>
        <item x="342"/>
        <item x="128"/>
        <item x="263"/>
        <item x="255"/>
        <item x="87"/>
        <item x="305"/>
        <item x="225"/>
        <item x="166"/>
        <item x="39"/>
        <item x="333"/>
        <item x="247"/>
        <item x="119"/>
        <item x="410"/>
        <item x="24"/>
        <item x="473"/>
        <item x="90"/>
        <item x="476"/>
        <item x="395"/>
        <item x="240"/>
        <item x="228"/>
        <item x="76"/>
        <item x="226"/>
        <item x="130"/>
        <item x="242"/>
        <item x="462"/>
        <item x="455"/>
        <item x="407"/>
        <item x="121"/>
        <item x="317"/>
        <item x="160"/>
        <item x="93"/>
        <item x="433"/>
        <item x="117"/>
        <item x="191"/>
        <item x="29"/>
        <item x="509"/>
        <item x="394"/>
        <item x="27"/>
        <item x="66"/>
        <item x="59"/>
        <item x="233"/>
        <item x="308"/>
        <item x="46"/>
        <item x="140"/>
        <item x="157"/>
        <item x="328"/>
        <item x="364"/>
        <item x="127"/>
        <item x="232"/>
        <item x="8"/>
        <item x="116"/>
        <item x="159"/>
        <item x="94"/>
        <item x="480"/>
        <item x="96"/>
        <item x="287"/>
        <item x="377"/>
        <item x="104"/>
        <item x="125"/>
        <item x="289"/>
        <item x="113"/>
        <item x="37"/>
        <item x="349"/>
        <item x="324"/>
        <item x="115"/>
        <item x="139"/>
        <item x="245"/>
        <item x="390"/>
        <item x="224"/>
        <item x="77"/>
        <item x="32"/>
        <item x="499"/>
        <item x="124"/>
        <item x="97"/>
        <item x="464"/>
        <item x="137"/>
        <item x="210"/>
        <item x="133"/>
        <item x="368"/>
        <item x="331"/>
        <item x="348"/>
        <item x="149"/>
        <item x="222"/>
        <item x="257"/>
        <item x="72"/>
        <item x="249"/>
        <item x="386"/>
        <item x="420"/>
        <item x="322"/>
        <item x="194"/>
        <item x="254"/>
        <item x="298"/>
        <item x="193"/>
        <item x="40"/>
        <item x="82"/>
        <item x="12"/>
        <item x="416"/>
        <item x="35"/>
        <item x="26"/>
        <item x="55"/>
        <item x="405"/>
        <item x="383"/>
        <item x="30"/>
        <item x="351"/>
        <item x="154"/>
        <item x="2"/>
        <item x="244"/>
        <item x="227"/>
        <item x="56"/>
        <item x="241"/>
        <item x="478"/>
        <item x="469"/>
        <item x="329"/>
        <item x="366"/>
        <item x="438"/>
        <item x="134"/>
        <item x="107"/>
        <item x="357"/>
        <item x="42"/>
        <item x="203"/>
        <item x="209"/>
        <item x="468"/>
        <item x="57"/>
        <item x="347"/>
        <item x="307"/>
        <item x="184"/>
        <item x="344"/>
        <item x="292"/>
        <item x="234"/>
        <item x="178"/>
        <item x="163"/>
        <item x="88"/>
        <item x="182"/>
        <item x="423"/>
        <item x="389"/>
        <item x="286"/>
        <item x="404"/>
        <item x="313"/>
        <item x="408"/>
        <item x="388"/>
        <item x="461"/>
        <item x="165"/>
        <item x="120"/>
        <item x="223"/>
        <item x="503"/>
        <item x="380"/>
        <item x="283"/>
        <item x="4"/>
        <item x="22"/>
        <item x="488"/>
        <item x="132"/>
        <item x="174"/>
        <item x="60"/>
        <item x="246"/>
        <item x="273"/>
        <item x="7"/>
        <item x="427"/>
        <item x="48"/>
        <item x="372"/>
        <item x="495"/>
        <item x="484"/>
        <item x="486"/>
        <item x="426"/>
        <item x="496"/>
        <item x="312"/>
        <item x="432"/>
        <item x="369"/>
        <item x="456"/>
        <item x="111"/>
        <item x="454"/>
        <item x="186"/>
        <item x="340"/>
        <item x="399"/>
        <item x="443"/>
        <item x="441"/>
        <item x="153"/>
        <item x="325"/>
        <item x="428"/>
        <item x="192"/>
        <item x="358"/>
        <item x="10"/>
        <item x="51"/>
        <item x="341"/>
        <item x="164"/>
        <item x="446"/>
        <item x="382"/>
        <item x="442"/>
        <item x="215"/>
        <item x="95"/>
        <item x="409"/>
        <item x="262"/>
        <item x="36"/>
        <item x="218"/>
        <item x="431"/>
        <item x="253"/>
        <item x="490"/>
        <item x="172"/>
        <item x="310"/>
        <item x="391"/>
        <item x="362"/>
        <item x="379"/>
        <item x="31"/>
        <item x="502"/>
        <item x="198"/>
        <item x="33"/>
        <item x="126"/>
        <item x="136"/>
        <item x="83"/>
        <item x="196"/>
        <item x="264"/>
        <item x="101"/>
        <item x="485"/>
        <item x="68"/>
        <item x="291"/>
        <item x="475"/>
        <item x="145"/>
        <item x="250"/>
        <item x="397"/>
        <item x="506"/>
        <item x="100"/>
        <item x="147"/>
        <item x="181"/>
        <item x="288"/>
        <item x="457"/>
        <item x="398"/>
        <item x="376"/>
        <item x="260"/>
        <item x="425"/>
        <item x="345"/>
        <item x="146"/>
        <item x="412"/>
        <item x="248"/>
        <item x="367"/>
        <item x="176"/>
        <item x="314"/>
        <item x="319"/>
        <item x="206"/>
        <item x="304"/>
        <item x="131"/>
        <item x="69"/>
        <item x="421"/>
        <item x="41"/>
        <item x="450"/>
        <item x="387"/>
        <item x="38"/>
        <item x="110"/>
        <item x="142"/>
        <item x="63"/>
        <item t="default"/>
      </items>
    </pivotField>
    <pivotField numFmtId="164" showAll="0"/>
    <pivotField numFmtId="164" showAll="0"/>
    <pivotField numFmtId="164" showAll="0"/>
    <pivotField numFmtId="164" showAll="0"/>
    <pivotField numFmtId="164" showAll="0"/>
    <pivotField numFmtId="164" showAll="0"/>
    <pivotField numFmtId="164" showAll="0"/>
    <pivotField numFmtId="165" showAll="0">
      <items count="15">
        <item x="0"/>
        <item x="1"/>
        <item x="2"/>
        <item x="3"/>
        <item x="4"/>
        <item x="5"/>
        <item x="6"/>
        <item x="7"/>
        <item x="8"/>
        <item x="9"/>
        <item x="10"/>
        <item x="11"/>
        <item x="12"/>
        <item x="13"/>
        <item t="default"/>
      </items>
    </pivotField>
    <pivotField showAll="0"/>
    <pivotField showAll="0"/>
    <pivotField showAll="0">
      <items count="3">
        <item h="1" x="1"/>
        <item x="0"/>
        <item t="default"/>
      </items>
    </pivotField>
    <pivotField dragToRow="0" dragToCol="0" dragToPage="0" showAll="0" defaultSubtotal="0"/>
    <pivotField showAll="0">
      <items count="7">
        <item h="1" x="0"/>
        <item x="1"/>
        <item x="2"/>
        <item x="3"/>
        <item x="4"/>
        <item h="1" x="5"/>
        <item t="default"/>
      </items>
    </pivotField>
    <pivotField showAll="0">
      <items count="5">
        <item x="0"/>
        <item x="1"/>
        <item x="2"/>
        <item x="3"/>
        <item t="default"/>
      </items>
    </pivotField>
  </pivotFields>
  <rowFields count="1">
    <field x="2"/>
  </rowFields>
  <rowItems count="7">
    <i>
      <x/>
    </i>
    <i>
      <x v="1"/>
    </i>
    <i>
      <x v="2"/>
    </i>
    <i>
      <x v="3"/>
    </i>
    <i>
      <x v="4"/>
    </i>
    <i>
      <x v="5"/>
    </i>
    <i t="grand">
      <x/>
    </i>
  </rowItems>
  <colItems count="1">
    <i/>
  </colItems>
  <dataFields count="1">
    <dataField name="Units Sold " fld="4" baseField="2" baseItem="0"/>
  </dataFields>
  <formats count="12">
    <format dxfId="205">
      <pivotArea type="all" dataOnly="0" outline="0" fieldPosition="0"/>
    </format>
    <format dxfId="204">
      <pivotArea outline="0" collapsedLevelsAreSubtotals="1" fieldPosition="0"/>
    </format>
    <format dxfId="203">
      <pivotArea dataOnly="0" labelOnly="1" outline="0" axis="axisValues" fieldPosition="0"/>
    </format>
    <format dxfId="202">
      <pivotArea type="all" dataOnly="0" outline="0" fieldPosition="0"/>
    </format>
    <format dxfId="201">
      <pivotArea outline="0" collapsedLevelsAreSubtotals="1" fieldPosition="0"/>
    </format>
    <format dxfId="200">
      <pivotArea dataOnly="0" labelOnly="1" outline="0" axis="axisValues" fieldPosition="0"/>
    </format>
    <format dxfId="199">
      <pivotArea dataOnly="0" labelOnly="1" outline="0" axis="axisValues" fieldPosition="0"/>
    </format>
    <format dxfId="198">
      <pivotArea field="0" type="button" dataOnly="0" labelOnly="1" outline="0"/>
    </format>
    <format dxfId="197">
      <pivotArea dataOnly="0" labelOnly="1" grandRow="1" outline="0" fieldPosition="0"/>
    </format>
    <format dxfId="196">
      <pivotArea outline="0" collapsedLevelsAreSubtotals="1" fieldPosition="0"/>
    </format>
    <format dxfId="195">
      <pivotArea field="2" type="button" dataOnly="0" labelOnly="1" outline="0" axis="axisRow" fieldPosition="0"/>
    </format>
    <format dxfId="194">
      <pivotArea grandRow="1" outline="0" collapsedLevelsAreSubtotals="1" fieldPosition="0"/>
    </format>
  </formats>
  <chartFormats count="3">
    <chartFormat chart="44" format="1"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 chart="48"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090BEFC-94BB-4B24-B1F7-3171760C3FC5}"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States">
  <location ref="Q8:R27" firstHeaderRow="1" firstDataRow="1" firstDataCol="1" rowPageCount="1" colPageCount="1"/>
  <pivotFields count="19">
    <pivotField showAll="0">
      <items count="6">
        <item x="2"/>
        <item x="3"/>
        <item x="1"/>
        <item x="0"/>
        <item x="4"/>
        <item t="default"/>
      </items>
    </pivotField>
    <pivotField axis="axisRow" showAll="0">
      <items count="19">
        <item x="0"/>
        <item x="17"/>
        <item x="16"/>
        <item x="1"/>
        <item x="3"/>
        <item x="15"/>
        <item x="5"/>
        <item x="6"/>
        <item x="12"/>
        <item x="2"/>
        <item x="13"/>
        <item x="7"/>
        <item x="11"/>
        <item x="4"/>
        <item x="8"/>
        <item x="9"/>
        <item x="14"/>
        <item x="10"/>
        <item t="default"/>
      </items>
    </pivotField>
    <pivotField showAll="0"/>
    <pivotField showAll="0"/>
    <pivotField dataField="1" numFmtId="1" showAll="0">
      <items count="511">
        <item x="471"/>
        <item x="81"/>
        <item x="148"/>
        <item x="352"/>
        <item x="318"/>
        <item x="269"/>
        <item x="105"/>
        <item x="474"/>
        <item x="73"/>
        <item x="103"/>
        <item x="497"/>
        <item x="483"/>
        <item x="424"/>
        <item x="138"/>
        <item x="460"/>
        <item x="458"/>
        <item x="15"/>
        <item x="459"/>
        <item x="343"/>
        <item x="78"/>
        <item x="306"/>
        <item x="50"/>
        <item x="311"/>
        <item x="360"/>
        <item x="393"/>
        <item x="13"/>
        <item x="156"/>
        <item x="448"/>
        <item x="339"/>
        <item x="70"/>
        <item x="18"/>
        <item x="402"/>
        <item x="296"/>
        <item x="373"/>
        <item x="293"/>
        <item x="472"/>
        <item x="453"/>
        <item x="297"/>
        <item x="363"/>
        <item x="302"/>
        <item x="434"/>
        <item x="243"/>
        <item x="374"/>
        <item x="267"/>
        <item x="271"/>
        <item x="505"/>
        <item x="53"/>
        <item x="501"/>
        <item x="354"/>
        <item x="336"/>
        <item x="102"/>
        <item x="492"/>
        <item x="238"/>
        <item x="20"/>
        <item x="205"/>
        <item x="396"/>
        <item x="195"/>
        <item x="208"/>
        <item x="321"/>
        <item x="173"/>
        <item x="445"/>
        <item x="295"/>
        <item x="365"/>
        <item x="259"/>
        <item x="350"/>
        <item x="290"/>
        <item x="185"/>
        <item x="437"/>
        <item x="482"/>
        <item x="256"/>
        <item x="14"/>
        <item x="422"/>
        <item x="294"/>
        <item x="44"/>
        <item x="361"/>
        <item x="275"/>
        <item x="392"/>
        <item x="452"/>
        <item x="91"/>
        <item x="61"/>
        <item x="151"/>
        <item x="406"/>
        <item x="284"/>
        <item x="353"/>
        <item x="112"/>
        <item x="86"/>
        <item x="477"/>
        <item x="190"/>
        <item x="370"/>
        <item x="274"/>
        <item x="278"/>
        <item x="177"/>
        <item x="508"/>
        <item x="64"/>
        <item x="135"/>
        <item x="79"/>
        <item x="67"/>
        <item x="52"/>
        <item x="65"/>
        <item x="21"/>
        <item x="355"/>
        <item x="378"/>
        <item x="143"/>
        <item x="465"/>
        <item x="197"/>
        <item x="299"/>
        <item x="92"/>
        <item x="334"/>
        <item x="129"/>
        <item x="359"/>
        <item x="189"/>
        <item x="504"/>
        <item x="155"/>
        <item x="384"/>
        <item x="330"/>
        <item x="327"/>
        <item x="19"/>
        <item x="403"/>
        <item x="211"/>
        <item x="3"/>
        <item x="413"/>
        <item x="114"/>
        <item x="25"/>
        <item x="500"/>
        <item x="89"/>
        <item x="6"/>
        <item x="71"/>
        <item x="109"/>
        <item x="74"/>
        <item x="401"/>
        <item x="217"/>
        <item x="11"/>
        <item x="261"/>
        <item x="332"/>
        <item x="337"/>
        <item x="16"/>
        <item x="212"/>
        <item x="435"/>
        <item x="75"/>
        <item x="170"/>
        <item x="265"/>
        <item x="230"/>
        <item x="375"/>
        <item x="17"/>
        <item x="467"/>
        <item x="449"/>
        <item x="171"/>
        <item x="466"/>
        <item x="43"/>
        <item x="235"/>
        <item x="200"/>
        <item x="338"/>
        <item x="98"/>
        <item x="150"/>
        <item x="158"/>
        <item x="99"/>
        <item x="491"/>
        <item x="303"/>
        <item x="281"/>
        <item x="179"/>
        <item x="106"/>
        <item x="279"/>
        <item x="168"/>
        <item x="207"/>
        <item x="266"/>
        <item x="385"/>
        <item x="167"/>
        <item x="237"/>
        <item x="141"/>
        <item x="84"/>
        <item x="23"/>
        <item x="229"/>
        <item x="493"/>
        <item x="161"/>
        <item x="489"/>
        <item x="498"/>
        <item x="479"/>
        <item x="411"/>
        <item x="451"/>
        <item x="417"/>
        <item x="371"/>
        <item x="470"/>
        <item x="47"/>
        <item x="221"/>
        <item x="315"/>
        <item x="187"/>
        <item x="418"/>
        <item x="108"/>
        <item x="439"/>
        <item x="201"/>
        <item x="280"/>
        <item x="236"/>
        <item x="202"/>
        <item x="323"/>
        <item x="487"/>
        <item x="268"/>
        <item x="277"/>
        <item x="118"/>
        <item x="80"/>
        <item x="436"/>
        <item x="180"/>
        <item x="320"/>
        <item x="1"/>
        <item x="316"/>
        <item x="45"/>
        <item x="231"/>
        <item x="204"/>
        <item x="326"/>
        <item x="415"/>
        <item x="272"/>
        <item x="282"/>
        <item x="507"/>
        <item x="123"/>
        <item x="162"/>
        <item x="301"/>
        <item x="58"/>
        <item x="175"/>
        <item x="188"/>
        <item x="463"/>
        <item x="419"/>
        <item x="54"/>
        <item x="214"/>
        <item x="252"/>
        <item x="144"/>
        <item x="258"/>
        <item x="400"/>
        <item x="440"/>
        <item x="49"/>
        <item x="213"/>
        <item x="152"/>
        <item x="346"/>
        <item x="430"/>
        <item x="28"/>
        <item x="216"/>
        <item x="220"/>
        <item x="5"/>
        <item x="62"/>
        <item x="300"/>
        <item x="34"/>
        <item x="219"/>
        <item x="429"/>
        <item x="251"/>
        <item x="270"/>
        <item x="9"/>
        <item x="381"/>
        <item x="276"/>
        <item x="169"/>
        <item x="447"/>
        <item x="85"/>
        <item x="122"/>
        <item x="481"/>
        <item x="199"/>
        <item x="335"/>
        <item x="239"/>
        <item x="444"/>
        <item x="414"/>
        <item x="356"/>
        <item x="285"/>
        <item x="183"/>
        <item x="309"/>
        <item x="494"/>
        <item x="0"/>
        <item x="342"/>
        <item x="128"/>
        <item x="263"/>
        <item x="255"/>
        <item x="87"/>
        <item x="305"/>
        <item x="225"/>
        <item x="166"/>
        <item x="39"/>
        <item x="333"/>
        <item x="247"/>
        <item x="119"/>
        <item x="410"/>
        <item x="24"/>
        <item x="473"/>
        <item x="90"/>
        <item x="476"/>
        <item x="395"/>
        <item x="240"/>
        <item x="228"/>
        <item x="76"/>
        <item x="226"/>
        <item x="130"/>
        <item x="242"/>
        <item x="462"/>
        <item x="455"/>
        <item x="407"/>
        <item x="121"/>
        <item x="317"/>
        <item x="160"/>
        <item x="93"/>
        <item x="433"/>
        <item x="117"/>
        <item x="191"/>
        <item x="29"/>
        <item x="509"/>
        <item x="394"/>
        <item x="27"/>
        <item x="66"/>
        <item x="59"/>
        <item x="233"/>
        <item x="308"/>
        <item x="46"/>
        <item x="140"/>
        <item x="157"/>
        <item x="328"/>
        <item x="364"/>
        <item x="127"/>
        <item x="232"/>
        <item x="8"/>
        <item x="116"/>
        <item x="159"/>
        <item x="94"/>
        <item x="480"/>
        <item x="96"/>
        <item x="287"/>
        <item x="377"/>
        <item x="104"/>
        <item x="125"/>
        <item x="289"/>
        <item x="113"/>
        <item x="37"/>
        <item x="349"/>
        <item x="324"/>
        <item x="115"/>
        <item x="139"/>
        <item x="245"/>
        <item x="390"/>
        <item x="224"/>
        <item x="77"/>
        <item x="32"/>
        <item x="499"/>
        <item x="124"/>
        <item x="97"/>
        <item x="464"/>
        <item x="137"/>
        <item x="210"/>
        <item x="133"/>
        <item x="368"/>
        <item x="331"/>
        <item x="348"/>
        <item x="149"/>
        <item x="222"/>
        <item x="257"/>
        <item x="72"/>
        <item x="249"/>
        <item x="386"/>
        <item x="420"/>
        <item x="322"/>
        <item x="194"/>
        <item x="254"/>
        <item x="298"/>
        <item x="193"/>
        <item x="40"/>
        <item x="82"/>
        <item x="12"/>
        <item x="416"/>
        <item x="35"/>
        <item x="26"/>
        <item x="55"/>
        <item x="405"/>
        <item x="383"/>
        <item x="30"/>
        <item x="351"/>
        <item x="154"/>
        <item x="2"/>
        <item x="244"/>
        <item x="227"/>
        <item x="56"/>
        <item x="241"/>
        <item x="478"/>
        <item x="469"/>
        <item x="329"/>
        <item x="366"/>
        <item x="438"/>
        <item x="134"/>
        <item x="107"/>
        <item x="357"/>
        <item x="42"/>
        <item x="203"/>
        <item x="209"/>
        <item x="468"/>
        <item x="57"/>
        <item x="347"/>
        <item x="307"/>
        <item x="184"/>
        <item x="344"/>
        <item x="292"/>
        <item x="234"/>
        <item x="178"/>
        <item x="163"/>
        <item x="88"/>
        <item x="182"/>
        <item x="423"/>
        <item x="389"/>
        <item x="286"/>
        <item x="404"/>
        <item x="313"/>
        <item x="408"/>
        <item x="388"/>
        <item x="461"/>
        <item x="165"/>
        <item x="120"/>
        <item x="223"/>
        <item x="503"/>
        <item x="380"/>
        <item x="283"/>
        <item x="4"/>
        <item x="22"/>
        <item x="488"/>
        <item x="132"/>
        <item x="174"/>
        <item x="60"/>
        <item x="246"/>
        <item x="273"/>
        <item x="7"/>
        <item x="427"/>
        <item x="48"/>
        <item x="372"/>
        <item x="495"/>
        <item x="484"/>
        <item x="486"/>
        <item x="426"/>
        <item x="496"/>
        <item x="312"/>
        <item x="432"/>
        <item x="369"/>
        <item x="456"/>
        <item x="111"/>
        <item x="454"/>
        <item x="186"/>
        <item x="340"/>
        <item x="399"/>
        <item x="443"/>
        <item x="441"/>
        <item x="153"/>
        <item x="325"/>
        <item x="428"/>
        <item x="192"/>
        <item x="358"/>
        <item x="10"/>
        <item x="51"/>
        <item x="341"/>
        <item x="164"/>
        <item x="446"/>
        <item x="382"/>
        <item x="442"/>
        <item x="215"/>
        <item x="95"/>
        <item x="409"/>
        <item x="262"/>
        <item x="36"/>
        <item x="218"/>
        <item x="431"/>
        <item x="253"/>
        <item x="490"/>
        <item x="172"/>
        <item x="310"/>
        <item x="391"/>
        <item x="362"/>
        <item x="379"/>
        <item x="31"/>
        <item x="502"/>
        <item x="198"/>
        <item x="33"/>
        <item x="126"/>
        <item x="136"/>
        <item x="83"/>
        <item x="196"/>
        <item x="264"/>
        <item x="101"/>
        <item x="485"/>
        <item x="68"/>
        <item x="291"/>
        <item x="475"/>
        <item x="145"/>
        <item x="250"/>
        <item x="397"/>
        <item x="506"/>
        <item x="100"/>
        <item x="147"/>
        <item x="181"/>
        <item x="288"/>
        <item x="457"/>
        <item x="398"/>
        <item x="376"/>
        <item x="260"/>
        <item x="425"/>
        <item x="345"/>
        <item x="146"/>
        <item x="412"/>
        <item x="248"/>
        <item x="367"/>
        <item x="176"/>
        <item x="314"/>
        <item x="319"/>
        <item x="206"/>
        <item x="304"/>
        <item x="131"/>
        <item x="69"/>
        <item x="421"/>
        <item x="41"/>
        <item x="450"/>
        <item x="387"/>
        <item x="38"/>
        <item x="110"/>
        <item x="142"/>
        <item x="63"/>
        <item t="default"/>
      </items>
    </pivotField>
    <pivotField numFmtId="164" showAll="0"/>
    <pivotField numFmtId="164" showAll="0"/>
    <pivotField numFmtId="164" showAll="0"/>
    <pivotField numFmtId="164" showAll="0"/>
    <pivotField numFmtId="164" showAll="0"/>
    <pivotField numFmtId="164" showAll="0"/>
    <pivotField numFmtId="164" showAll="0"/>
    <pivotField numFmtId="165" showAll="0">
      <items count="15">
        <item x="0"/>
        <item x="1"/>
        <item x="2"/>
        <item x="3"/>
        <item x="4"/>
        <item x="5"/>
        <item x="6"/>
        <item x="7"/>
        <item x="8"/>
        <item x="9"/>
        <item x="10"/>
        <item x="11"/>
        <item x="12"/>
        <item x="13"/>
        <item t="default"/>
      </items>
    </pivotField>
    <pivotField showAll="0"/>
    <pivotField showAll="0"/>
    <pivotField axis="axisPage" showAll="0">
      <items count="3">
        <item x="1"/>
        <item x="0"/>
        <item t="default"/>
      </items>
    </pivotField>
    <pivotField dragToRow="0" dragToCol="0" dragToPage="0" showAll="0" defaultSubtotal="0"/>
    <pivotField showAll="0">
      <items count="7">
        <item h="1" x="0"/>
        <item x="1"/>
        <item x="2"/>
        <item x="3"/>
        <item x="4"/>
        <item h="1" x="5"/>
        <item t="default"/>
      </items>
    </pivotField>
    <pivotField showAll="0">
      <items count="5">
        <item x="0"/>
        <item x="1"/>
        <item x="2"/>
        <item x="3"/>
        <item t="default"/>
      </items>
    </pivotField>
  </pivotFields>
  <rowFields count="1">
    <field x="1"/>
  </rowFields>
  <rowItems count="19">
    <i>
      <x/>
    </i>
    <i>
      <x v="1"/>
    </i>
    <i>
      <x v="2"/>
    </i>
    <i>
      <x v="3"/>
    </i>
    <i>
      <x v="4"/>
    </i>
    <i>
      <x v="5"/>
    </i>
    <i>
      <x v="6"/>
    </i>
    <i>
      <x v="7"/>
    </i>
    <i>
      <x v="8"/>
    </i>
    <i>
      <x v="9"/>
    </i>
    <i>
      <x v="10"/>
    </i>
    <i>
      <x v="11"/>
    </i>
    <i>
      <x v="12"/>
    </i>
    <i>
      <x v="13"/>
    </i>
    <i>
      <x v="14"/>
    </i>
    <i>
      <x v="15"/>
    </i>
    <i>
      <x v="16"/>
    </i>
    <i>
      <x v="17"/>
    </i>
    <i t="grand">
      <x/>
    </i>
  </rowItems>
  <colItems count="1">
    <i/>
  </colItems>
  <pageFields count="1">
    <pageField fld="15" item="1" hier="-1"/>
  </pageFields>
  <dataFields count="1">
    <dataField name="Units Sold " fld="4" baseField="1" baseItem="0"/>
  </dataFields>
  <formats count="11">
    <format dxfId="193">
      <pivotArea type="all" dataOnly="0" outline="0" fieldPosition="0"/>
    </format>
    <format dxfId="192">
      <pivotArea outline="0" collapsedLevelsAreSubtotals="1" fieldPosition="0"/>
    </format>
    <format dxfId="191">
      <pivotArea dataOnly="0" labelOnly="1" outline="0" axis="axisValues" fieldPosition="0"/>
    </format>
    <format dxfId="190">
      <pivotArea type="all" dataOnly="0" outline="0" fieldPosition="0"/>
    </format>
    <format dxfId="189">
      <pivotArea outline="0" collapsedLevelsAreSubtotals="1" fieldPosition="0"/>
    </format>
    <format dxfId="188">
      <pivotArea dataOnly="0" labelOnly="1" outline="0" axis="axisValues" fieldPosition="0"/>
    </format>
    <format dxfId="187">
      <pivotArea dataOnly="0" labelOnly="1" outline="0" axis="axisValues" fieldPosition="0"/>
    </format>
    <format dxfId="186">
      <pivotArea field="1" type="button" dataOnly="0" labelOnly="1" outline="0" axis="axisRow" fieldPosition="0"/>
    </format>
    <format dxfId="185">
      <pivotArea field="15" type="button" dataOnly="0" labelOnly="1" outline="0" axis="axisPage" fieldPosition="0"/>
    </format>
    <format dxfId="184">
      <pivotArea dataOnly="0" labelOnly="1" outline="0" fieldPosition="0">
        <references count="1">
          <reference field="15" count="0"/>
        </references>
      </pivotArea>
    </format>
    <format dxfId="183">
      <pivotArea dataOnly="0" grandRow="1"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E16462-AAC0-4247-9788-CABE7FB66F7E}"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Month">
  <location ref="R7:S20" firstHeaderRow="1" firstDataRow="1" firstDataCol="1"/>
  <pivotFields count="19">
    <pivotField showAll="0">
      <items count="6">
        <item x="2"/>
        <item x="3"/>
        <item x="1"/>
        <item x="0"/>
        <item x="4"/>
        <item t="default"/>
      </items>
    </pivotField>
    <pivotField showAll="0"/>
    <pivotField showAll="0"/>
    <pivotField showAll="0"/>
    <pivotField dataField="1" numFmtId="1" showAll="0"/>
    <pivotField numFmtId="164" showAll="0"/>
    <pivotField numFmtId="164" showAll="0"/>
    <pivotField numFmtId="164" showAll="0"/>
    <pivotField numFmtId="164" showAll="0"/>
    <pivotField numFmtId="164" showAll="0"/>
    <pivotField numFmtId="164" showAll="0"/>
    <pivotField numFmtId="164" showAll="0"/>
    <pivotField numFmtId="165" showAll="0">
      <items count="15">
        <item x="0"/>
        <item x="1"/>
        <item x="2"/>
        <item x="3"/>
        <item x="4"/>
        <item x="5"/>
        <item x="6"/>
        <item x="7"/>
        <item x="8"/>
        <item x="9"/>
        <item x="10"/>
        <item x="11"/>
        <item x="12"/>
        <item x="13"/>
        <item t="default"/>
      </items>
    </pivotField>
    <pivotField showAll="0"/>
    <pivotField axis="axisRow" showAll="0">
      <items count="13">
        <item x="0"/>
        <item x="8"/>
        <item x="3"/>
        <item x="10"/>
        <item x="11"/>
        <item x="1"/>
        <item x="4"/>
        <item x="5"/>
        <item x="6"/>
        <item x="7"/>
        <item x="9"/>
        <item x="2"/>
        <item t="default"/>
      </items>
    </pivotField>
    <pivotField showAll="0">
      <items count="3">
        <item h="1" x="1"/>
        <item x="0"/>
        <item t="default"/>
      </items>
    </pivotField>
    <pivotField dragToRow="0" dragToCol="0" dragToPage="0" showAll="0" defaultSubtotal="0"/>
    <pivotField showAll="0">
      <items count="7">
        <item h="1" x="0"/>
        <item x="1"/>
        <item x="2"/>
        <item x="3"/>
        <item x="4"/>
        <item h="1" x="5"/>
        <item t="default"/>
      </items>
    </pivotField>
    <pivotField showAll="0">
      <items count="5">
        <item x="0"/>
        <item x="1"/>
        <item x="2"/>
        <item x="3"/>
        <item t="default"/>
      </items>
    </pivotField>
  </pivotFields>
  <rowFields count="1">
    <field x="14"/>
  </rowFields>
  <rowItems count="13">
    <i>
      <x/>
    </i>
    <i>
      <x v="1"/>
    </i>
    <i>
      <x v="2"/>
    </i>
    <i>
      <x v="3"/>
    </i>
    <i>
      <x v="4"/>
    </i>
    <i>
      <x v="5"/>
    </i>
    <i>
      <x v="6"/>
    </i>
    <i>
      <x v="7"/>
    </i>
    <i>
      <x v="8"/>
    </i>
    <i>
      <x v="9"/>
    </i>
    <i>
      <x v="10"/>
    </i>
    <i>
      <x v="11"/>
    </i>
    <i t="grand">
      <x/>
    </i>
  </rowItems>
  <colItems count="1">
    <i/>
  </colItems>
  <dataFields count="1">
    <dataField name="Units Sold " fld="4" baseField="14" baseItem="0"/>
  </dataFields>
  <formats count="9">
    <format dxfId="182">
      <pivotArea type="all" dataOnly="0" outline="0" fieldPosition="0"/>
    </format>
    <format dxfId="181">
      <pivotArea outline="0" collapsedLevelsAreSubtotals="1" fieldPosition="0"/>
    </format>
    <format dxfId="180">
      <pivotArea dataOnly="0" labelOnly="1" outline="0" axis="axisValues" fieldPosition="0"/>
    </format>
    <format dxfId="179">
      <pivotArea type="all" dataOnly="0" outline="0" fieldPosition="0"/>
    </format>
    <format dxfId="178">
      <pivotArea outline="0" collapsedLevelsAreSubtotals="1" fieldPosition="0"/>
    </format>
    <format dxfId="177">
      <pivotArea dataOnly="0" labelOnly="1" outline="0" axis="axisValues" fieldPosition="0"/>
    </format>
    <format dxfId="176">
      <pivotArea dataOnly="0" labelOnly="1" outline="0" axis="axisValues" fieldPosition="0"/>
    </format>
    <format dxfId="175">
      <pivotArea field="14" type="button" dataOnly="0" labelOnly="1" outline="0" axis="axisRow" fieldPosition="0"/>
    </format>
    <format dxfId="174">
      <pivotArea dataOnly="0" grandRow="1" axis="axisRow" fieldPosition="0"/>
    </format>
  </formats>
  <chartFormats count="2">
    <chartFormat chart="6"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4D4D4DC-7680-43C0-9146-1EBEBB04E2AE}"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F18:G19" firstHeaderRow="0" firstDataRow="1" firstDataCol="0" rowPageCount="1" colPageCount="1"/>
  <pivotFields count="19">
    <pivotField showAll="0">
      <items count="6">
        <item x="2"/>
        <item x="3"/>
        <item x="1"/>
        <item x="0"/>
        <item x="4"/>
        <item t="default"/>
      </items>
    </pivotField>
    <pivotField showAll="0"/>
    <pivotField showAll="0"/>
    <pivotField showAll="0"/>
    <pivotField numFmtId="1" showAll="0"/>
    <pivotField numFmtId="164" showAll="0"/>
    <pivotField numFmtId="164" showAll="0"/>
    <pivotField numFmtId="164" showAll="0"/>
    <pivotField numFmtId="164" showAll="0"/>
    <pivotField dataField="1" numFmtId="164" showAll="0"/>
    <pivotField numFmtId="164" showAll="0"/>
    <pivotField dataField="1" numFmtId="164" showAll="0"/>
    <pivotField numFmtId="165" showAll="0">
      <items count="15">
        <item x="0"/>
        <item x="1"/>
        <item x="2"/>
        <item x="3"/>
        <item x="4"/>
        <item x="5"/>
        <item x="6"/>
        <item x="7"/>
        <item x="8"/>
        <item x="9"/>
        <item x="10"/>
        <item x="11"/>
        <item x="12"/>
        <item x="13"/>
        <item t="default"/>
      </items>
    </pivotField>
    <pivotField showAll="0"/>
    <pivotField showAll="0"/>
    <pivotField showAll="0">
      <items count="3">
        <item h="1" x="1"/>
        <item x="0"/>
        <item t="default"/>
      </items>
    </pivotField>
    <pivotField dragToRow="0" dragToCol="0" dragToPage="0" showAll="0" defaultSubtotal="0"/>
    <pivotField showAll="0">
      <items count="7">
        <item h="1" x="0"/>
        <item x="1"/>
        <item x="2"/>
        <item x="3"/>
        <item x="4"/>
        <item h="1" x="5"/>
        <item t="default"/>
      </items>
    </pivotField>
    <pivotField axis="axisPage" showAll="0">
      <items count="5">
        <item x="0"/>
        <item x="1"/>
        <item x="2"/>
        <item x="3"/>
        <item t="default"/>
      </items>
    </pivotField>
  </pivotFields>
  <rowItems count="1">
    <i/>
  </rowItems>
  <colFields count="1">
    <field x="-2"/>
  </colFields>
  <colItems count="2">
    <i>
      <x/>
    </i>
    <i i="1">
      <x v="1"/>
    </i>
  </colItems>
  <pageFields count="1">
    <pageField fld="18" hier="-1"/>
  </pageFields>
  <dataFields count="2">
    <dataField name="Sum of  Sales" fld="9" baseField="0" baseItem="0"/>
    <dataField name="Sum of Profit" fld="11" baseField="0" baseItem="0"/>
  </dataFields>
  <formats count="9">
    <format dxfId="173">
      <pivotArea type="all" dataOnly="0" outline="0" fieldPosition="0"/>
    </format>
    <format dxfId="172">
      <pivotArea outline="0" collapsedLevelsAreSubtotals="1" fieldPosition="0"/>
    </format>
    <format dxfId="171">
      <pivotArea dataOnly="0" labelOnly="1" outline="0" axis="axisValues" fieldPosition="0"/>
    </format>
    <format dxfId="170">
      <pivotArea type="all" dataOnly="0" outline="0" fieldPosition="0"/>
    </format>
    <format dxfId="169">
      <pivotArea outline="0" collapsedLevelsAreSubtotals="1" fieldPosition="0"/>
    </format>
    <format dxfId="168">
      <pivotArea dataOnly="0" labelOnly="1" outline="0" axis="axisValues" fieldPosition="0"/>
    </format>
    <format dxfId="167">
      <pivotArea dataOnly="0" labelOnly="1" outline="0" axis="axisValues" fieldPosition="0"/>
    </format>
    <format dxfId="166">
      <pivotArea dataOnly="0" labelOnly="1" outline="0" fieldPosition="0">
        <references count="1">
          <reference field="4294967294" count="1">
            <x v="1"/>
          </reference>
        </references>
      </pivotArea>
    </format>
    <format dxfId="165">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32EA2BA-33A2-478C-AAB9-3E8619C1D2FC}"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rowHeaderCaption="Segement">
  <location ref="F20:H26" firstHeaderRow="0" firstDataRow="1" firstDataCol="1"/>
  <pivotFields count="19">
    <pivotField axis="axisRow" showAll="0">
      <items count="6">
        <item x="2"/>
        <item x="3"/>
        <item x="1"/>
        <item x="0"/>
        <item x="4"/>
        <item t="default"/>
      </items>
    </pivotField>
    <pivotField showAll="0"/>
    <pivotField showAll="0"/>
    <pivotField showAll="0"/>
    <pivotField numFmtId="1" showAll="0"/>
    <pivotField numFmtId="164" showAll="0"/>
    <pivotField numFmtId="164" showAll="0"/>
    <pivotField numFmtId="164" showAll="0"/>
    <pivotField numFmtId="164" showAll="0"/>
    <pivotField dataField="1" numFmtId="164" showAll="0"/>
    <pivotField numFmtId="164" showAll="0"/>
    <pivotField dataField="1" numFmtId="164" showAll="0"/>
    <pivotField numFmtId="165" showAll="0">
      <items count="15">
        <item x="0"/>
        <item x="1"/>
        <item x="2"/>
        <item x="3"/>
        <item x="4"/>
        <item x="5"/>
        <item x="6"/>
        <item x="7"/>
        <item x="8"/>
        <item x="9"/>
        <item x="10"/>
        <item x="11"/>
        <item x="12"/>
        <item x="13"/>
        <item t="default"/>
      </items>
    </pivotField>
    <pivotField showAll="0"/>
    <pivotField showAll="0"/>
    <pivotField showAll="0">
      <items count="3">
        <item h="1" x="1"/>
        <item x="0"/>
        <item t="default"/>
      </items>
    </pivotField>
    <pivotField dragToRow="0" dragToCol="0" dragToPage="0" showAll="0" defaultSubtotal="0"/>
    <pivotField showAll="0">
      <items count="7">
        <item h="1" x="0"/>
        <item x="1"/>
        <item x="2"/>
        <item x="3"/>
        <item x="4"/>
        <item h="1" x="5"/>
        <item t="default"/>
      </items>
    </pivotField>
    <pivotField showAll="0">
      <items count="5">
        <item x="0"/>
        <item x="1"/>
        <item x="2"/>
        <item x="3"/>
        <item t="default"/>
      </items>
    </pivotField>
  </pivotFields>
  <rowFields count="1">
    <field x="0"/>
  </rowFields>
  <rowItems count="6">
    <i>
      <x/>
    </i>
    <i>
      <x v="1"/>
    </i>
    <i>
      <x v="2"/>
    </i>
    <i>
      <x v="3"/>
    </i>
    <i>
      <x v="4"/>
    </i>
    <i t="grand">
      <x/>
    </i>
  </rowItems>
  <colFields count="1">
    <field x="-2"/>
  </colFields>
  <colItems count="2">
    <i>
      <x/>
    </i>
    <i i="1">
      <x v="1"/>
    </i>
  </colItems>
  <dataFields count="2">
    <dataField name="Sales" fld="9" baseField="0" baseItem="0"/>
    <dataField name="Profits" fld="11" baseField="0" baseItem="0"/>
  </dataFields>
  <formats count="14">
    <format dxfId="164">
      <pivotArea type="all" dataOnly="0" outline="0" fieldPosition="0"/>
    </format>
    <format dxfId="163">
      <pivotArea outline="0" collapsedLevelsAreSubtotals="1" fieldPosition="0"/>
    </format>
    <format dxfId="162">
      <pivotArea dataOnly="0" labelOnly="1" outline="0" axis="axisValues" fieldPosition="0"/>
    </format>
    <format dxfId="161">
      <pivotArea type="all" dataOnly="0" outline="0" fieldPosition="0"/>
    </format>
    <format dxfId="160">
      <pivotArea outline="0" collapsedLevelsAreSubtotals="1" fieldPosition="0"/>
    </format>
    <format dxfId="159">
      <pivotArea dataOnly="0" labelOnly="1" outline="0" axis="axisValues" fieldPosition="0"/>
    </format>
    <format dxfId="158">
      <pivotArea dataOnly="0" labelOnly="1" outline="0" axis="axisValues" fieldPosition="0"/>
    </format>
    <format dxfId="157">
      <pivotArea field="0" type="button" dataOnly="0" labelOnly="1" outline="0" axis="axisRow" fieldPosition="0"/>
    </format>
    <format dxfId="156">
      <pivotArea dataOnly="0" labelOnly="1" outline="0" fieldPosition="0">
        <references count="1">
          <reference field="4294967294" count="1">
            <x v="1"/>
          </reference>
        </references>
      </pivotArea>
    </format>
    <format dxfId="155">
      <pivotArea dataOnly="0" labelOnly="1" grandRow="1" outline="0" fieldPosition="0"/>
    </format>
    <format dxfId="154">
      <pivotArea field="0" grandRow="1" outline="0" collapsedLevelsAreSubtotals="1" axis="axisRow" fieldPosition="0">
        <references count="1">
          <reference field="4294967294" count="1" selected="0">
            <x v="1"/>
          </reference>
        </references>
      </pivotArea>
    </format>
    <format dxfId="153">
      <pivotArea outline="0" collapsedLevelsAreSubtotals="1" fieldPosition="0"/>
    </format>
    <format dxfId="152">
      <pivotArea dataOnly="0" labelOnly="1" outline="0" fieldPosition="0">
        <references count="1">
          <reference field="4294967294" count="1">
            <x v="0"/>
          </reference>
        </references>
      </pivotArea>
    </format>
    <format dxfId="151">
      <pivotArea field="0" grandRow="1" outline="0" collapsedLevelsAreSubtotals="1" axis="axisRow" fieldPosition="0">
        <references count="1">
          <reference field="4294967294" count="1" selected="0">
            <x v="0"/>
          </reference>
        </references>
      </pivotArea>
    </format>
  </formats>
  <chartFormats count="12">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3" format="6">
      <pivotArea type="data" outline="0" fieldPosition="0">
        <references count="2">
          <reference field="4294967294" count="1" selected="0">
            <x v="0"/>
          </reference>
          <reference field="0" count="1" selected="0">
            <x v="3"/>
          </reference>
        </references>
      </pivotArea>
    </chartFormat>
    <chartFormat chart="13" format="7">
      <pivotArea type="data" outline="0" fieldPosition="0">
        <references count="2">
          <reference field="4294967294" count="1" selected="0">
            <x v="0"/>
          </reference>
          <reference field="0" count="1" selected="0">
            <x v="1"/>
          </reference>
        </references>
      </pivotArea>
    </chartFormat>
    <chartFormat chart="15" format="12" series="1">
      <pivotArea type="data" outline="0" fieldPosition="0">
        <references count="1">
          <reference field="4294967294" count="1" selected="0">
            <x v="0"/>
          </reference>
        </references>
      </pivotArea>
    </chartFormat>
    <chartFormat chart="15" format="13">
      <pivotArea type="data" outline="0" fieldPosition="0">
        <references count="2">
          <reference field="4294967294" count="1" selected="0">
            <x v="0"/>
          </reference>
          <reference field="0" count="1" selected="0">
            <x v="1"/>
          </reference>
        </references>
      </pivotArea>
    </chartFormat>
    <chartFormat chart="15" format="14">
      <pivotArea type="data" outline="0" fieldPosition="0">
        <references count="2">
          <reference field="4294967294" count="1" selected="0">
            <x v="0"/>
          </reference>
          <reference field="0" count="1" selected="0">
            <x v="3"/>
          </reference>
        </references>
      </pivotArea>
    </chartFormat>
    <chartFormat chart="15" format="1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F11646D1-F88A-43D2-A3A6-067B96CC33C5}" sourceName="Month Name">
  <pivotTables>
    <pivotTable tabId="3" name="PivotTable4"/>
    <pivotTable tabId="12" name="PivotTable1"/>
  </pivotTables>
  <data>
    <tabular pivotCacheId="1187172862">
      <items count="12">
        <i x="0" s="1"/>
        <i x="8" s="1"/>
        <i x="3" s="1"/>
        <i x="10" s="1"/>
        <i x="11" s="1"/>
        <i x="1" s="1"/>
        <i x="4" s="1"/>
        <i x="5" s="1"/>
        <i x="6" s="1"/>
        <i x="7" s="1"/>
        <i x="9"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 xr10:uid="{26550FE9-F893-4C55-9A6F-591FA25D474A}" sourceName="Quarters">
  <pivotTables>
    <pivotTable tabId="3" name="PivotTable2"/>
    <pivotTable tabId="3" name="PivotTable1"/>
    <pivotTable tabId="3" name="PivotTable3"/>
    <pivotTable tabId="3" name="PivotTable4"/>
    <pivotTable tabId="3" name="PivotTable5"/>
    <pivotTable tabId="3" name="PivotTable6"/>
    <pivotTable tabId="3" name="PivotTable7"/>
    <pivotTable tabId="12" name="PivotTable1"/>
    <pivotTable tabId="10" name="PivotTable2"/>
    <pivotTable tabId="13" name="PivotTable3"/>
    <pivotTable tabId="8" name="PivotTable4"/>
    <pivotTable tabId="11" name="PivotTable5"/>
  </pivotTables>
  <data>
    <tabular pivotCacheId="1187172862">
      <items count="6">
        <i x="1" s="1"/>
        <i x="2" s="1"/>
        <i x="3" s="1"/>
        <i x="4" s="1"/>
        <i x="0" nd="1"/>
        <i x="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6C9E1CDB-711C-486B-BC8C-5C912F1394DA}" sourceName="State">
  <pivotTables>
    <pivotTable tabId="3" name="PivotTable5"/>
    <pivotTable tabId="11" name="PivotTable5"/>
  </pivotTables>
  <data>
    <tabular pivotCacheId="1187172862">
      <items count="18">
        <i x="0" s="1"/>
        <i x="17" s="1"/>
        <i x="16" s="1"/>
        <i x="1" s="1"/>
        <i x="3" s="1"/>
        <i x="15" s="1"/>
        <i x="5" s="1"/>
        <i x="6" s="1"/>
        <i x="12" s="1"/>
        <i x="2" s="1"/>
        <i x="13" s="1"/>
        <i x="7" s="1"/>
        <i x="11" s="1"/>
        <i x="4" s="1"/>
        <i x="8" s="1"/>
        <i x="9" s="1"/>
        <i x="14" s="1"/>
        <i x="1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96C9F5DE-1C10-4165-B315-0325756E31B7}" sourceName="Segment">
  <pivotTables>
    <pivotTable tabId="3" name="PivotTable3"/>
    <pivotTable tabId="3" name="PivotTable1"/>
    <pivotTable tabId="3" name="PivotTable2"/>
    <pivotTable tabId="3" name="PivotTable4"/>
    <pivotTable tabId="3" name="PivotTable5"/>
    <pivotTable tabId="3" name="PivotTable6"/>
    <pivotTable tabId="3" name="PivotTable7"/>
    <pivotTable tabId="12" name="PivotTable1"/>
    <pivotTable tabId="10" name="PivotTable2"/>
    <pivotTable tabId="13" name="PivotTable3"/>
    <pivotTable tabId="8" name="PivotTable4"/>
    <pivotTable tabId="11" name="PivotTable5"/>
  </pivotTables>
  <data>
    <tabular pivotCacheId="1187172862">
      <items count="5">
        <i x="2" s="1"/>
        <i x="3" s="1"/>
        <i x="1" s="1"/>
        <i x="0"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63FBDAB-2367-4822-8D2A-C592A5CDDF60}" sourceName="Year">
  <pivotTables>
    <pivotTable tabId="3" name="PivotTable2"/>
    <pivotTable tabId="3" name="PivotTable1"/>
    <pivotTable tabId="3" name="PivotTable3"/>
    <pivotTable tabId="3" name="PivotTable4"/>
    <pivotTable tabId="3" name="PivotTable5"/>
    <pivotTable tabId="3" name="PivotTable6"/>
    <pivotTable tabId="3" name="PivotTable7"/>
    <pivotTable tabId="12" name="PivotTable1"/>
    <pivotTable tabId="10" name="PivotTable2"/>
    <pivotTable tabId="13" name="PivotTable3"/>
    <pivotTable tabId="8" name="PivotTable4"/>
    <pivotTable tabId="11" name="PivotTable5"/>
  </pivotTables>
  <data>
    <tabular pivotCacheId="1187172862">
      <items count="2">
        <i x="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7500BF1C-CEB3-41C1-8CA5-AB961E235290}" sourceName="Product">
  <pivotTables>
    <pivotTable tabId="3" name="PivotTable6"/>
    <pivotTable tabId="13" name="PivotTable3"/>
  </pivotTables>
  <data>
    <tabular pivotCacheId="1187172862">
      <items count="6">
        <i x="1" s="1"/>
        <i x="2" s="1"/>
        <i x="5" s="1"/>
        <i x="3"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 xr10:uid="{B8EDF019-E3AB-431F-BC3A-0824797377C9}" cache="Slicer_Month_Name" caption="Month " startItem="4" style="CUSTOM STYLE" rowHeight="234950"/>
  <slicer name="Quarters" xr10:uid="{CFEE9C62-07F8-48CF-9678-59CE2DF91114}" cache="Slicer_Quarters" caption="Quarters" style="CUSTOM STYLE" rowHeight="234950"/>
  <slicer name="State" xr10:uid="{DFAADA34-C416-4253-8693-8D6F6BD44EB0}" cache="Slicer_State" caption="State" style="CUSTOM STYLE" rowHeight="234950"/>
  <slicer name="Segment" xr10:uid="{FFD9F230-301B-4A2B-8B72-DE810FE573E4}" cache="Slicer_Segment" caption="Segment" style="CUSTOM STYLE" rowHeight="234950"/>
  <slicer name="Year" xr10:uid="{66B82DE4-9867-4F86-9C62-BE3F31659805}" cache="Slicer_Year" caption="Year" style="CUSTOM STYLE" rowHeight="234950"/>
  <slicer name="Product" xr10:uid="{BFE74D93-93FE-43C5-AFBB-AAC005361D70}" cache="Slicer_Product" caption="Product" style="CUSTOM STYL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6" displayName="Table6" ref="A1:N701" totalsRowShown="0">
  <tableColumns count="14">
    <tableColumn id="1" xr3:uid="{00000000-0010-0000-0000-000001000000}" name="Segment"/>
    <tableColumn id="2" xr3:uid="{00000000-0010-0000-0000-000002000000}" name="State"/>
    <tableColumn id="3" xr3:uid="{00000000-0010-0000-0000-000003000000}" name="Product"/>
    <tableColumn id="5" xr3:uid="{00000000-0010-0000-0000-000005000000}" name="Units Sold" dataDxfId="150"/>
    <tableColumn id="6" xr3:uid="{00000000-0010-0000-0000-000006000000}" name="Manufacturing Price" dataDxfId="149"/>
    <tableColumn id="7" xr3:uid="{00000000-0010-0000-0000-000007000000}" name="Sale Price" dataDxfId="148"/>
    <tableColumn id="8" xr3:uid="{00000000-0010-0000-0000-000008000000}" name="Gross Sales" dataDxfId="147"/>
    <tableColumn id="10" xr3:uid="{00000000-0010-0000-0000-00000A000000}" name=" Sales" dataDxfId="146"/>
    <tableColumn id="11" xr3:uid="{00000000-0010-0000-0000-00000B000000}" name="COGS" dataDxfId="145"/>
    <tableColumn id="12" xr3:uid="{00000000-0010-0000-0000-00000C000000}" name="Profit" dataDxfId="144"/>
    <tableColumn id="13" xr3:uid="{00000000-0010-0000-0000-00000D000000}" name="Date" dataDxfId="143"/>
    <tableColumn id="14" xr3:uid="{00000000-0010-0000-0000-00000E000000}" name="Month Number"/>
    <tableColumn id="15" xr3:uid="{00000000-0010-0000-0000-00000F000000}" name="Month Name"/>
    <tableColumn id="16" xr3:uid="{00000000-0010-0000-0000-000010000000}" name="Year"/>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lt1"/>
        </a:solidFill>
        <a:ln w="9525" cmpd="sng">
          <a:solidFill>
            <a:schemeClr val="lt1">
              <a:shade val="50000"/>
            </a:schemeClr>
          </a:solidFill>
        </a:ln>
      </a:spPr>
      <a:bodyPr vertOverflow="clip" horzOverflow="clip" wrap="square" rtlCol="0" anchor="t"/>
      <a:lstStyle>
        <a:defPPr algn="l">
          <a:defRPr sz="1100" b="0" i="0" u="none" strike="noStrike">
            <a:solidFill>
              <a:srgbClr val="000000"/>
            </a:solidFill>
            <a:latin typeface="Calibri"/>
            <a:cs typeface="Calibri"/>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1"/>
  <sheetViews>
    <sheetView showGridLines="0" workbookViewId="0">
      <selection activeCell="B19" sqref="B19"/>
    </sheetView>
  </sheetViews>
  <sheetFormatPr defaultRowHeight="14.4" x14ac:dyDescent="0.3"/>
  <cols>
    <col min="1" max="1" width="10.77734375" style="4" bestFit="1" customWidth="1"/>
    <col min="2" max="2" width="9.88671875" style="4" bestFit="1" customWidth="1"/>
    <col min="3" max="3" width="10.77734375" style="4" bestFit="1" customWidth="1"/>
    <col min="4" max="4" width="14.5546875" style="4" bestFit="1" customWidth="1"/>
    <col min="5" max="5" width="9.88671875" style="4" bestFit="1" customWidth="1"/>
    <col min="6" max="6" width="8.88671875" style="4"/>
    <col min="7" max="7" width="14.88671875" style="4" bestFit="1" customWidth="1"/>
    <col min="8" max="8" width="14.77734375" style="4" bestFit="1" customWidth="1"/>
    <col min="9" max="9" width="13.21875" style="4" bestFit="1" customWidth="1"/>
    <col min="10" max="11" width="12.109375" style="4" bestFit="1" customWidth="1"/>
    <col min="12" max="151" width="3" style="4" bestFit="1" customWidth="1"/>
    <col min="152" max="520" width="4" style="4" bestFit="1" customWidth="1"/>
    <col min="521" max="521" width="10.77734375" style="4" bestFit="1" customWidth="1"/>
    <col min="522" max="16384" width="8.88671875" style="4"/>
  </cols>
  <sheetData>
    <row r="1" spans="1:11" x14ac:dyDescent="0.3">
      <c r="C1" s="9" t="s">
        <v>63</v>
      </c>
      <c r="D1" s="9" t="s">
        <v>64</v>
      </c>
    </row>
    <row r="3" spans="1:11" x14ac:dyDescent="0.3">
      <c r="A3" s="9" t="s">
        <v>55</v>
      </c>
      <c r="B3" s="5"/>
      <c r="C3" s="9" t="s">
        <v>68</v>
      </c>
      <c r="D3" s="9" t="s">
        <v>72</v>
      </c>
      <c r="E3" s="15" t="s">
        <v>73</v>
      </c>
      <c r="G3" s="9" t="s">
        <v>67</v>
      </c>
      <c r="H3" s="9" t="s">
        <v>72</v>
      </c>
      <c r="I3" s="9" t="s">
        <v>73</v>
      </c>
    </row>
    <row r="4" spans="1:11" x14ac:dyDescent="0.3">
      <c r="A4" s="8">
        <v>0.37632808776435367</v>
      </c>
      <c r="B4" s="5">
        <v>1</v>
      </c>
      <c r="C4" s="6" t="s">
        <v>61</v>
      </c>
      <c r="D4" s="12">
        <v>325801272.82250017</v>
      </c>
      <c r="E4" s="13">
        <v>90513557.508100003</v>
      </c>
      <c r="G4" s="6" t="s">
        <v>15</v>
      </c>
      <c r="H4" s="13">
        <v>224228523.09249997</v>
      </c>
      <c r="I4" s="13">
        <v>89691409.237000003</v>
      </c>
    </row>
    <row r="5" spans="1:11" x14ac:dyDescent="0.3">
      <c r="A5" s="4" t="s">
        <v>75</v>
      </c>
      <c r="B5" s="5">
        <f>GETPIVOTDATA("Profit%",$A$3)</f>
        <v>0.37632808776435367</v>
      </c>
      <c r="C5" s="6" t="s">
        <v>62</v>
      </c>
      <c r="D5" s="12">
        <v>430630648.96000004</v>
      </c>
      <c r="E5" s="13">
        <v>119762864.88925007</v>
      </c>
      <c r="G5" s="6" t="s">
        <v>18</v>
      </c>
      <c r="H5" s="13">
        <v>248267732.39749995</v>
      </c>
      <c r="I5" s="13">
        <v>54618901.127449989</v>
      </c>
    </row>
    <row r="6" spans="1:11" x14ac:dyDescent="0.3">
      <c r="A6" s="4" t="s">
        <v>66</v>
      </c>
      <c r="B6" s="5">
        <f>B4-B5</f>
        <v>0.62367191223564633</v>
      </c>
      <c r="C6" s="6" t="s">
        <v>59</v>
      </c>
      <c r="D6" s="12">
        <v>344250264</v>
      </c>
      <c r="E6" s="13">
        <v>92871395.98847501</v>
      </c>
      <c r="G6" s="6" t="s">
        <v>5</v>
      </c>
      <c r="H6" s="13">
        <v>232978552.9025</v>
      </c>
      <c r="I6" s="13">
        <v>81542493.515874967</v>
      </c>
    </row>
    <row r="7" spans="1:11" x14ac:dyDescent="0.3">
      <c r="C7" s="6" t="s">
        <v>60</v>
      </c>
      <c r="D7" s="12">
        <v>471482608.10499984</v>
      </c>
      <c r="E7" s="13">
        <v>126727714.77659994</v>
      </c>
      <c r="G7" s="6" t="s">
        <v>0</v>
      </c>
      <c r="H7" s="13">
        <v>644174444.27500021</v>
      </c>
      <c r="I7" s="13">
        <v>141718377.74049997</v>
      </c>
    </row>
    <row r="8" spans="1:11" x14ac:dyDescent="0.3">
      <c r="C8" s="10" t="s">
        <v>58</v>
      </c>
      <c r="D8" s="11">
        <v>1572164793.8875</v>
      </c>
      <c r="E8" s="14">
        <v>429875533.16242504</v>
      </c>
      <c r="G8" s="6" t="s">
        <v>21</v>
      </c>
      <c r="H8" s="13">
        <v>222515541.22000003</v>
      </c>
      <c r="I8" s="13">
        <v>62304351.541600019</v>
      </c>
    </row>
    <row r="9" spans="1:11" x14ac:dyDescent="0.3">
      <c r="G9" s="10" t="s">
        <v>58</v>
      </c>
      <c r="H9" s="14">
        <v>1572164793.8875</v>
      </c>
      <c r="I9" s="14">
        <v>429875533.16242492</v>
      </c>
    </row>
    <row r="10" spans="1:11" x14ac:dyDescent="0.3">
      <c r="D10" s="21">
        <f>GETPIVOTDATA("Sales",$C$3)</f>
        <v>1572164793.8875</v>
      </c>
      <c r="E10" s="21">
        <f>GETPIVOTDATA("Profits",$C$3)</f>
        <v>429875533.16242504</v>
      </c>
    </row>
    <row r="12" spans="1:11" x14ac:dyDescent="0.3">
      <c r="D12"/>
      <c r="E12"/>
    </row>
    <row r="13" spans="1:11" x14ac:dyDescent="0.3">
      <c r="A13" s="9" t="s">
        <v>69</v>
      </c>
      <c r="B13" s="9" t="s">
        <v>74</v>
      </c>
      <c r="D13" s="9" t="s">
        <v>54</v>
      </c>
      <c r="E13" s="10">
        <v>2021</v>
      </c>
    </row>
    <row r="14" spans="1:11" x14ac:dyDescent="0.3">
      <c r="A14" s="6" t="s">
        <v>3</v>
      </c>
      <c r="B14" s="7">
        <v>6783.5499999999984</v>
      </c>
    </row>
    <row r="15" spans="1:11" x14ac:dyDescent="0.3">
      <c r="A15" s="6" t="s">
        <v>28</v>
      </c>
      <c r="B15" s="7">
        <v>5511.4999999999991</v>
      </c>
      <c r="D15" s="9" t="s">
        <v>70</v>
      </c>
      <c r="E15" s="9" t="s">
        <v>74</v>
      </c>
      <c r="G15" s="16" t="s">
        <v>70</v>
      </c>
      <c r="H15" s="16" t="s">
        <v>44</v>
      </c>
      <c r="J15" s="9" t="s">
        <v>71</v>
      </c>
      <c r="K15" s="9" t="s">
        <v>74</v>
      </c>
    </row>
    <row r="16" spans="1:11" x14ac:dyDescent="0.3">
      <c r="A16" s="6" t="s">
        <v>14</v>
      </c>
      <c r="B16" s="7">
        <v>5341.9999999999991</v>
      </c>
      <c r="D16" s="6" t="s">
        <v>1</v>
      </c>
      <c r="E16" s="7">
        <v>5399.2</v>
      </c>
      <c r="G16" s="18" t="str">
        <f>D16</f>
        <v>Andhra Pradesh</v>
      </c>
      <c r="H16" s="18">
        <f>GETPIVOTDATA("Units Sold",$D$15,"State","Andhra Pradesh")</f>
        <v>5399.2</v>
      </c>
      <c r="J16" s="6" t="s">
        <v>13</v>
      </c>
      <c r="K16" s="19">
        <v>11791.800000000001</v>
      </c>
    </row>
    <row r="17" spans="1:11" x14ac:dyDescent="0.3">
      <c r="A17" s="6" t="s">
        <v>33</v>
      </c>
      <c r="B17" s="7">
        <v>7888.65</v>
      </c>
      <c r="D17" s="6" t="s">
        <v>40</v>
      </c>
      <c r="E17" s="7">
        <v>522.70000000000005</v>
      </c>
      <c r="G17" s="18" t="str">
        <f t="shared" ref="G17:G33" si="0">D17</f>
        <v>Bihar</v>
      </c>
      <c r="H17" s="18">
        <f>GETPIVOTDATA("Units Sold",$D$15,"State","Bihar")</f>
        <v>522.70000000000005</v>
      </c>
      <c r="J17" s="6" t="s">
        <v>27</v>
      </c>
      <c r="K17" s="19">
        <v>25599.249999999996</v>
      </c>
    </row>
    <row r="18" spans="1:11" x14ac:dyDescent="0.3">
      <c r="A18" s="6" t="s">
        <v>35</v>
      </c>
      <c r="B18" s="7">
        <v>5177.1000000000004</v>
      </c>
      <c r="D18" s="6" t="s">
        <v>39</v>
      </c>
      <c r="E18" s="7">
        <v>459.25</v>
      </c>
      <c r="G18" s="18" t="str">
        <f t="shared" si="0"/>
        <v>Chhattisgarh</v>
      </c>
      <c r="H18" s="18">
        <f>GETPIVOTDATA("Units Sold",$D$15,"State","Chhattisgarh")</f>
        <v>459.25</v>
      </c>
      <c r="J18" s="6" t="s">
        <v>34</v>
      </c>
      <c r="K18" s="19">
        <v>12162.699999999997</v>
      </c>
    </row>
    <row r="19" spans="1:11" x14ac:dyDescent="0.3">
      <c r="A19" s="6" t="s">
        <v>7</v>
      </c>
      <c r="B19" s="7">
        <v>10330.199999999995</v>
      </c>
      <c r="D19" s="6" t="s">
        <v>4</v>
      </c>
      <c r="E19" s="7">
        <v>7972.0000000000018</v>
      </c>
      <c r="G19" s="18" t="str">
        <f t="shared" si="0"/>
        <v>Gujarat</v>
      </c>
      <c r="H19" s="18">
        <f>GETPIVOTDATA("Units Sold",$D$15,"State","Gujarat")</f>
        <v>7972.0000000000018</v>
      </c>
      <c r="J19" s="6" t="s">
        <v>31</v>
      </c>
      <c r="K19" s="19">
        <v>12295.350000000002</v>
      </c>
    </row>
    <row r="20" spans="1:11" x14ac:dyDescent="0.3">
      <c r="A20" s="6" t="s">
        <v>20</v>
      </c>
      <c r="B20" s="7">
        <v>6934.9000000000005</v>
      </c>
      <c r="D20" s="6" t="s">
        <v>8</v>
      </c>
      <c r="E20" s="7">
        <v>5440.2</v>
      </c>
      <c r="G20" s="18" t="str">
        <f t="shared" si="0"/>
        <v>Haryana</v>
      </c>
      <c r="H20" s="18">
        <f>GETPIVOTDATA("Units Sold",$D$15,"State","Haryana")</f>
        <v>5440.2</v>
      </c>
      <c r="J20" s="6" t="s">
        <v>2</v>
      </c>
      <c r="K20" s="19">
        <v>11544.200000000003</v>
      </c>
    </row>
    <row r="21" spans="1:11" x14ac:dyDescent="0.3">
      <c r="A21" s="6" t="s">
        <v>23</v>
      </c>
      <c r="B21" s="7">
        <v>6070.4999999999991</v>
      </c>
      <c r="D21" s="6" t="s">
        <v>38</v>
      </c>
      <c r="E21" s="7">
        <v>1372.5000000000002</v>
      </c>
      <c r="G21" s="18" t="str">
        <f t="shared" si="0"/>
        <v>Jharkhand</v>
      </c>
      <c r="H21" s="18">
        <f>GETPIVOTDATA("Units Sold",$D$15,"State","Jharkhand")</f>
        <v>1372.5000000000002</v>
      </c>
      <c r="J21" s="6" t="s">
        <v>32</v>
      </c>
      <c r="K21" s="19">
        <v>12719.900000000003</v>
      </c>
    </row>
    <row r="22" spans="1:11" x14ac:dyDescent="0.3">
      <c r="A22" s="6" t="s">
        <v>24</v>
      </c>
      <c r="B22" s="7">
        <v>5728</v>
      </c>
      <c r="D22" s="6" t="s">
        <v>10</v>
      </c>
      <c r="E22" s="7">
        <v>5595.7500000000018</v>
      </c>
      <c r="G22" s="18" t="str">
        <f t="shared" si="0"/>
        <v>Karnataka</v>
      </c>
      <c r="H22" s="18">
        <f>GETPIVOTDATA("Units Sold",$D$15,"State","Karnataka")</f>
        <v>5595.7500000000018</v>
      </c>
      <c r="J22" s="10" t="s">
        <v>58</v>
      </c>
      <c r="K22" s="20">
        <v>86113.2</v>
      </c>
    </row>
    <row r="23" spans="1:11" x14ac:dyDescent="0.3">
      <c r="A23" s="6" t="s">
        <v>26</v>
      </c>
      <c r="B23" s="7">
        <v>10548.200000000006</v>
      </c>
      <c r="D23" s="6" t="s">
        <v>12</v>
      </c>
      <c r="E23" s="7">
        <v>4527.95</v>
      </c>
      <c r="G23" s="18" t="str">
        <f t="shared" si="0"/>
        <v>Kerala</v>
      </c>
      <c r="H23" s="18">
        <f>GETPIVOTDATA("Units Sold",$D$15,"State","Kerala")</f>
        <v>4527.95</v>
      </c>
      <c r="J23" s="18" t="s">
        <v>63</v>
      </c>
      <c r="K23" s="18" t="s">
        <v>64</v>
      </c>
    </row>
    <row r="24" spans="1:11" x14ac:dyDescent="0.3">
      <c r="A24" s="6" t="s">
        <v>30</v>
      </c>
      <c r="B24" s="7">
        <v>5564.9999999999991</v>
      </c>
      <c r="D24" s="6" t="s">
        <v>29</v>
      </c>
      <c r="E24" s="7">
        <v>4633.0499999999993</v>
      </c>
      <c r="G24" s="18" t="str">
        <f t="shared" si="0"/>
        <v>Madhya Pradesh</v>
      </c>
      <c r="H24" s="18">
        <f>GETPIVOTDATA("Units Sold",$D$15,"State","Madhya Pradesh")</f>
        <v>4633.0499999999993</v>
      </c>
    </row>
    <row r="25" spans="1:11" x14ac:dyDescent="0.3">
      <c r="A25" s="6" t="s">
        <v>11</v>
      </c>
      <c r="B25" s="7">
        <v>10233.600000000002</v>
      </c>
      <c r="D25" s="6" t="s">
        <v>6</v>
      </c>
      <c r="E25" s="7">
        <v>9583.65</v>
      </c>
      <c r="G25" s="18" t="str">
        <f t="shared" si="0"/>
        <v xml:space="preserve">Maharashtra </v>
      </c>
      <c r="H25" s="18">
        <f>GETPIVOTDATA("Units Sold",$D$15,"State","Maharashtra ")</f>
        <v>9583.65</v>
      </c>
      <c r="J25" s="18" t="s">
        <v>56</v>
      </c>
      <c r="K25" s="18" t="s">
        <v>57</v>
      </c>
    </row>
    <row r="26" spans="1:11" x14ac:dyDescent="0.3">
      <c r="A26" s="10" t="s">
        <v>58</v>
      </c>
      <c r="B26" s="17">
        <v>86113.200000000012</v>
      </c>
      <c r="D26" s="6" t="s">
        <v>36</v>
      </c>
      <c r="E26" s="7">
        <v>3789.3500000000004</v>
      </c>
      <c r="G26" s="18" t="str">
        <f t="shared" si="0"/>
        <v>Odisha</v>
      </c>
      <c r="H26" s="18">
        <f>GETPIVOTDATA("Units Sold",$D$15,"State","Odisha")</f>
        <v>3789.3500000000004</v>
      </c>
      <c r="J26" s="7">
        <v>1572164793.8875</v>
      </c>
      <c r="K26" s="7">
        <v>429875533.16242486</v>
      </c>
    </row>
    <row r="27" spans="1:11" x14ac:dyDescent="0.3">
      <c r="D27" s="6" t="s">
        <v>16</v>
      </c>
      <c r="E27" s="7">
        <v>4053.8</v>
      </c>
      <c r="G27" s="18" t="str">
        <f t="shared" si="0"/>
        <v>Punjab</v>
      </c>
      <c r="H27" s="18">
        <f>GETPIVOTDATA("Units Sold",$D$15,"State","Punjab")</f>
        <v>4053.8</v>
      </c>
      <c r="J27"/>
      <c r="K27"/>
    </row>
    <row r="28" spans="1:11" x14ac:dyDescent="0.3">
      <c r="D28" s="6" t="s">
        <v>25</v>
      </c>
      <c r="E28" s="7">
        <v>4960.8</v>
      </c>
      <c r="G28" s="18" t="str">
        <f t="shared" si="0"/>
        <v>Rajasthan</v>
      </c>
      <c r="H28" s="18">
        <f>GETPIVOTDATA("Units Sold",$D$15,"State","Rajasthan")</f>
        <v>4960.8</v>
      </c>
    </row>
    <row r="29" spans="1:11" x14ac:dyDescent="0.3">
      <c r="D29" s="6" t="s">
        <v>9</v>
      </c>
      <c r="E29" s="7">
        <v>7564.35</v>
      </c>
      <c r="G29" s="18" t="str">
        <f t="shared" si="0"/>
        <v>Tamil Nadu</v>
      </c>
      <c r="H29" s="18">
        <f>GETPIVOTDATA("Units Sold",$D$15,"State","Tamil Nadu")</f>
        <v>7564.35</v>
      </c>
    </row>
    <row r="30" spans="1:11" x14ac:dyDescent="0.3">
      <c r="D30" s="6" t="s">
        <v>17</v>
      </c>
      <c r="E30" s="7">
        <v>4261.3</v>
      </c>
      <c r="G30" s="18" t="str">
        <f t="shared" si="0"/>
        <v>Telangana</v>
      </c>
      <c r="H30" s="18">
        <f>GETPIVOTDATA("Units Sold",$D$15,"State","Telangana")</f>
        <v>4261.3</v>
      </c>
    </row>
    <row r="31" spans="1:11" x14ac:dyDescent="0.3">
      <c r="D31" s="6" t="s">
        <v>19</v>
      </c>
      <c r="E31" s="7">
        <v>8286.9</v>
      </c>
      <c r="G31" s="18" t="str">
        <f t="shared" si="0"/>
        <v>Uttar Pradesh</v>
      </c>
      <c r="H31" s="18">
        <f>GETPIVOTDATA("Units Sold",$D$15,"State","Uttar Pradesh")</f>
        <v>8286.9</v>
      </c>
    </row>
    <row r="32" spans="1:11" x14ac:dyDescent="0.3">
      <c r="D32" s="6" t="s">
        <v>37</v>
      </c>
      <c r="E32" s="7">
        <v>2195.3000000000002</v>
      </c>
      <c r="G32" s="18" t="str">
        <f t="shared" si="0"/>
        <v>Uttarakhand</v>
      </c>
      <c r="H32" s="18">
        <f>GETPIVOTDATA("Units Sold",$D$15,"State","Uttarakhand")</f>
        <v>2195.3000000000002</v>
      </c>
    </row>
    <row r="33" spans="4:8" x14ac:dyDescent="0.3">
      <c r="D33" s="6" t="s">
        <v>22</v>
      </c>
      <c r="E33" s="7">
        <v>5495.1499999999987</v>
      </c>
      <c r="G33" s="18" t="str">
        <f t="shared" si="0"/>
        <v>West Bengal</v>
      </c>
      <c r="H33" s="18">
        <f>GETPIVOTDATA("Units Sold",$D$15,"State","West Bengal")</f>
        <v>5495.1499999999987</v>
      </c>
    </row>
    <row r="34" spans="4:8" x14ac:dyDescent="0.3">
      <c r="D34" s="10" t="s">
        <v>58</v>
      </c>
      <c r="E34" s="17">
        <v>86113.200000000012</v>
      </c>
    </row>
    <row r="41" spans="4:8" x14ac:dyDescent="0.3">
      <c r="H41" s="6"/>
    </row>
  </sheetData>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3240A8"/>
  </sheetPr>
  <dimension ref="A2:T9"/>
  <sheetViews>
    <sheetView tabSelected="1" topLeftCell="A15" zoomScale="90" zoomScaleNormal="90" workbookViewId="0">
      <selection activeCell="Y24" sqref="Y24"/>
    </sheetView>
  </sheetViews>
  <sheetFormatPr defaultRowHeight="14.4" x14ac:dyDescent="0.3"/>
  <cols>
    <col min="3" max="3" width="8.88671875" customWidth="1"/>
    <col min="4" max="4" width="11.5546875" bestFit="1" customWidth="1"/>
    <col min="9" max="9" width="9.109375" customWidth="1"/>
    <col min="19" max="19" width="10.77734375" customWidth="1"/>
  </cols>
  <sheetData>
    <row r="2" spans="1:20" ht="14.4" customHeight="1" x14ac:dyDescent="0.3">
      <c r="A2" s="34" t="s">
        <v>65</v>
      </c>
      <c r="B2" s="34"/>
      <c r="C2" s="34"/>
      <c r="D2" s="34"/>
      <c r="E2" s="34"/>
      <c r="F2" s="34"/>
      <c r="G2" s="34"/>
      <c r="H2" s="34"/>
      <c r="I2" s="34"/>
      <c r="J2" s="34"/>
      <c r="K2" s="34"/>
      <c r="L2" s="34"/>
      <c r="M2" s="34"/>
      <c r="N2" s="34"/>
      <c r="O2" s="34"/>
      <c r="P2" s="34"/>
      <c r="Q2" s="34"/>
      <c r="R2" s="34"/>
      <c r="S2" s="34"/>
      <c r="T2" s="34"/>
    </row>
    <row r="3" spans="1:20" ht="14.4" customHeight="1" x14ac:dyDescent="0.3">
      <c r="A3" s="34"/>
      <c r="B3" s="34"/>
      <c r="C3" s="34"/>
      <c r="D3" s="34"/>
      <c r="E3" s="34"/>
      <c r="F3" s="34"/>
      <c r="G3" s="34"/>
      <c r="H3" s="34"/>
      <c r="I3" s="34"/>
      <c r="J3" s="34"/>
      <c r="K3" s="34"/>
      <c r="L3" s="34"/>
      <c r="M3" s="34"/>
      <c r="N3" s="34"/>
      <c r="O3" s="34"/>
      <c r="P3" s="34"/>
      <c r="Q3" s="34"/>
      <c r="R3" s="34"/>
      <c r="S3" s="34"/>
      <c r="T3" s="34"/>
    </row>
    <row r="4" spans="1:20" ht="14.4" customHeight="1" x14ac:dyDescent="0.3">
      <c r="A4" s="34"/>
      <c r="B4" s="34"/>
      <c r="C4" s="34"/>
      <c r="D4" s="34"/>
      <c r="E4" s="34"/>
      <c r="F4" s="34"/>
      <c r="G4" s="34"/>
      <c r="H4" s="34"/>
      <c r="I4" s="34"/>
      <c r="J4" s="34"/>
      <c r="K4" s="34"/>
      <c r="L4" s="34"/>
      <c r="M4" s="34"/>
      <c r="N4" s="34"/>
      <c r="O4" s="34"/>
      <c r="P4" s="34"/>
      <c r="Q4" s="34"/>
      <c r="R4" s="34"/>
      <c r="S4" s="34"/>
      <c r="T4" s="34"/>
    </row>
    <row r="8" spans="1:20" x14ac:dyDescent="0.3">
      <c r="D8">
        <f>E7</f>
        <v>0</v>
      </c>
    </row>
    <row r="9" spans="1:20" x14ac:dyDescent="0.3">
      <c r="D9">
        <f>'Pivot tables'!D10</f>
        <v>1572164793.8875</v>
      </c>
    </row>
  </sheetData>
  <mergeCells count="1">
    <mergeCell ref="A2:T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01"/>
  <sheetViews>
    <sheetView workbookViewId="0">
      <selection activeCell="H1" sqref="H1:H1048576"/>
    </sheetView>
  </sheetViews>
  <sheetFormatPr defaultRowHeight="14.4" x14ac:dyDescent="0.3"/>
  <cols>
    <col min="1" max="1" width="15.21875" bestFit="1" customWidth="1"/>
    <col min="2" max="2" width="14.88671875" bestFit="1" customWidth="1"/>
    <col min="3" max="3" width="23" bestFit="1" customWidth="1"/>
    <col min="4" max="4" width="11.109375" customWidth="1"/>
    <col min="5" max="5" width="20.44140625" style="2" customWidth="1"/>
    <col min="6" max="6" width="11.5546875" style="2" customWidth="1"/>
    <col min="7" max="7" width="13.109375" style="2" customWidth="1"/>
    <col min="8" max="8" width="12.5546875" style="2" bestFit="1" customWidth="1"/>
    <col min="9" max="10" width="11.109375" style="2" bestFit="1" customWidth="1"/>
    <col min="11" max="11" width="10.109375" style="3" bestFit="1" customWidth="1"/>
    <col min="12" max="12" width="15.77734375" customWidth="1"/>
    <col min="13" max="13" width="13.77734375" customWidth="1"/>
    <col min="14" max="14" width="6.5546875" customWidth="1"/>
  </cols>
  <sheetData>
    <row r="1" spans="1:14" x14ac:dyDescent="0.3">
      <c r="A1" t="s">
        <v>41</v>
      </c>
      <c r="B1" t="s">
        <v>42</v>
      </c>
      <c r="C1" t="s">
        <v>43</v>
      </c>
      <c r="D1" t="s">
        <v>44</v>
      </c>
      <c r="E1" s="2" t="s">
        <v>45</v>
      </c>
      <c r="F1" s="2" t="s">
        <v>46</v>
      </c>
      <c r="G1" s="2" t="s">
        <v>47</v>
      </c>
      <c r="H1" s="2" t="s">
        <v>48</v>
      </c>
      <c r="I1" s="2" t="s">
        <v>49</v>
      </c>
      <c r="J1" s="2" t="s">
        <v>50</v>
      </c>
      <c r="K1" s="3" t="s">
        <v>51</v>
      </c>
      <c r="L1" t="s">
        <v>52</v>
      </c>
      <c r="M1" t="s">
        <v>53</v>
      </c>
      <c r="N1" t="s">
        <v>54</v>
      </c>
    </row>
    <row r="2" spans="1:14" x14ac:dyDescent="0.3">
      <c r="A2" t="s">
        <v>0</v>
      </c>
      <c r="B2" t="s">
        <v>1</v>
      </c>
      <c r="C2" t="s">
        <v>2</v>
      </c>
      <c r="D2" s="1">
        <v>161.85000000000002</v>
      </c>
      <c r="E2" s="2">
        <v>5579.4</v>
      </c>
      <c r="F2" s="2">
        <v>9299</v>
      </c>
      <c r="G2" s="2">
        <v>1505043.1500000001</v>
      </c>
      <c r="H2" s="2">
        <v>1505043.1500000001</v>
      </c>
      <c r="I2" s="2">
        <v>1173933.6570000001</v>
      </c>
      <c r="J2" s="2">
        <v>331109.49300000002</v>
      </c>
      <c r="K2" s="3">
        <v>44197</v>
      </c>
      <c r="L2">
        <v>1</v>
      </c>
      <c r="M2" t="s">
        <v>3</v>
      </c>
      <c r="N2">
        <v>2021</v>
      </c>
    </row>
    <row r="3" spans="1:14" x14ac:dyDescent="0.3">
      <c r="A3" t="s">
        <v>0</v>
      </c>
      <c r="B3" t="s">
        <v>4</v>
      </c>
      <c r="C3" t="s">
        <v>2</v>
      </c>
      <c r="D3" s="1">
        <v>132.1</v>
      </c>
      <c r="E3" s="2">
        <v>5579.4</v>
      </c>
      <c r="F3" s="2">
        <v>9299</v>
      </c>
      <c r="G3" s="2">
        <v>1228397.8999999999</v>
      </c>
      <c r="H3" s="2">
        <v>1228397.8999999999</v>
      </c>
      <c r="I3" s="2">
        <v>958150.36199999996</v>
      </c>
      <c r="J3" s="2">
        <v>270247.53799999994</v>
      </c>
      <c r="K3" s="3">
        <v>44197</v>
      </c>
      <c r="L3">
        <v>1</v>
      </c>
      <c r="M3" t="s">
        <v>3</v>
      </c>
      <c r="N3">
        <v>2021</v>
      </c>
    </row>
    <row r="4" spans="1:14" x14ac:dyDescent="0.3">
      <c r="A4" t="s">
        <v>5</v>
      </c>
      <c r="B4" t="s">
        <v>6</v>
      </c>
      <c r="C4" t="s">
        <v>2</v>
      </c>
      <c r="D4" s="1">
        <v>217.8</v>
      </c>
      <c r="E4" s="2">
        <v>5579.4</v>
      </c>
      <c r="F4" s="2">
        <v>9299</v>
      </c>
      <c r="G4" s="2">
        <v>2025322.2000000002</v>
      </c>
      <c r="H4" s="2">
        <v>2025322.2000000002</v>
      </c>
      <c r="I4" s="2">
        <v>1316459.4300000002</v>
      </c>
      <c r="J4" s="2">
        <v>708862.77</v>
      </c>
      <c r="K4" s="3">
        <v>44348</v>
      </c>
      <c r="L4">
        <v>6</v>
      </c>
      <c r="M4" t="s">
        <v>7</v>
      </c>
      <c r="N4">
        <v>2021</v>
      </c>
    </row>
    <row r="5" spans="1:14" x14ac:dyDescent="0.3">
      <c r="A5" t="s">
        <v>5</v>
      </c>
      <c r="B5" t="s">
        <v>8</v>
      </c>
      <c r="C5" t="s">
        <v>2</v>
      </c>
      <c r="D5" s="1">
        <v>88.800000000000011</v>
      </c>
      <c r="E5" s="2">
        <v>5579.4</v>
      </c>
      <c r="F5" s="2">
        <v>9299</v>
      </c>
      <c r="G5" s="2">
        <v>825751.20000000007</v>
      </c>
      <c r="H5" s="2">
        <v>825751.20000000007</v>
      </c>
      <c r="I5" s="2">
        <v>536738.28</v>
      </c>
      <c r="J5" s="2">
        <v>289012.92000000004</v>
      </c>
      <c r="K5" s="3">
        <v>44348</v>
      </c>
      <c r="L5">
        <v>6</v>
      </c>
      <c r="M5" t="s">
        <v>7</v>
      </c>
      <c r="N5">
        <v>2021</v>
      </c>
    </row>
    <row r="6" spans="1:14" x14ac:dyDescent="0.3">
      <c r="A6" t="s">
        <v>5</v>
      </c>
      <c r="B6" t="s">
        <v>9</v>
      </c>
      <c r="C6" t="s">
        <v>2</v>
      </c>
      <c r="D6" s="1">
        <v>247</v>
      </c>
      <c r="E6" s="2">
        <v>5579.4</v>
      </c>
      <c r="F6" s="2">
        <v>9299</v>
      </c>
      <c r="G6" s="2">
        <v>2296853</v>
      </c>
      <c r="H6" s="2">
        <v>2296853</v>
      </c>
      <c r="I6" s="2">
        <v>1492954.45</v>
      </c>
      <c r="J6" s="2">
        <v>803898.55</v>
      </c>
      <c r="K6" s="3">
        <v>44348</v>
      </c>
      <c r="L6">
        <v>6</v>
      </c>
      <c r="M6" t="s">
        <v>7</v>
      </c>
      <c r="N6">
        <v>2021</v>
      </c>
    </row>
    <row r="7" spans="1:14" x14ac:dyDescent="0.3">
      <c r="A7" t="s">
        <v>0</v>
      </c>
      <c r="B7" t="s">
        <v>10</v>
      </c>
      <c r="C7" t="s">
        <v>2</v>
      </c>
      <c r="D7" s="1">
        <v>151.30000000000001</v>
      </c>
      <c r="E7" s="2">
        <v>5579.4</v>
      </c>
      <c r="F7" s="2">
        <v>9299</v>
      </c>
      <c r="G7" s="2">
        <v>1406938.7000000002</v>
      </c>
      <c r="H7" s="2">
        <v>1406938.7000000002</v>
      </c>
      <c r="I7" s="2">
        <v>1097412.1860000002</v>
      </c>
      <c r="J7" s="2">
        <v>309526.51399999997</v>
      </c>
      <c r="K7" s="3">
        <v>44531</v>
      </c>
      <c r="L7">
        <v>12</v>
      </c>
      <c r="M7" t="s">
        <v>11</v>
      </c>
      <c r="N7">
        <v>2021</v>
      </c>
    </row>
    <row r="8" spans="1:14" x14ac:dyDescent="0.3">
      <c r="A8" t="s">
        <v>5</v>
      </c>
      <c r="B8" t="s">
        <v>12</v>
      </c>
      <c r="C8" t="s">
        <v>13</v>
      </c>
      <c r="D8" s="1">
        <v>92.100000000000009</v>
      </c>
      <c r="E8" s="2">
        <v>8999.4</v>
      </c>
      <c r="F8" s="2">
        <v>14999</v>
      </c>
      <c r="G8" s="2">
        <v>1381407.9000000001</v>
      </c>
      <c r="H8" s="2">
        <v>1381407.9000000001</v>
      </c>
      <c r="I8" s="2">
        <v>897915.13500000013</v>
      </c>
      <c r="J8" s="2">
        <v>483492.76500000001</v>
      </c>
      <c r="K8" s="3">
        <v>44256</v>
      </c>
      <c r="L8">
        <v>3</v>
      </c>
      <c r="M8" t="s">
        <v>14</v>
      </c>
      <c r="N8">
        <v>2021</v>
      </c>
    </row>
    <row r="9" spans="1:14" x14ac:dyDescent="0.3">
      <c r="A9" t="s">
        <v>15</v>
      </c>
      <c r="B9" t="s">
        <v>10</v>
      </c>
      <c r="C9" t="s">
        <v>13</v>
      </c>
      <c r="D9" s="1">
        <v>251.8</v>
      </c>
      <c r="E9" s="2">
        <v>8999.4</v>
      </c>
      <c r="F9" s="2">
        <v>14999</v>
      </c>
      <c r="G9" s="2">
        <v>3776748.2</v>
      </c>
      <c r="H9" s="2">
        <v>3776748.2</v>
      </c>
      <c r="I9" s="2">
        <v>2266048.92</v>
      </c>
      <c r="J9" s="2">
        <v>1510699.2800000003</v>
      </c>
      <c r="K9" s="3">
        <v>44348</v>
      </c>
      <c r="L9">
        <v>6</v>
      </c>
      <c r="M9" t="s">
        <v>7</v>
      </c>
      <c r="N9">
        <v>2021</v>
      </c>
    </row>
    <row r="10" spans="1:14" x14ac:dyDescent="0.3">
      <c r="A10" t="s">
        <v>0</v>
      </c>
      <c r="B10" t="s">
        <v>16</v>
      </c>
      <c r="C10" t="s">
        <v>13</v>
      </c>
      <c r="D10" s="1">
        <v>189.9</v>
      </c>
      <c r="E10" s="2">
        <v>8999.4</v>
      </c>
      <c r="F10" s="2">
        <v>14999</v>
      </c>
      <c r="G10" s="2">
        <v>2848310.1</v>
      </c>
      <c r="H10" s="2">
        <v>2848310.1</v>
      </c>
      <c r="I10" s="2">
        <v>2221681.878</v>
      </c>
      <c r="J10" s="2">
        <v>626628.22200000007</v>
      </c>
      <c r="K10" s="3">
        <v>44348</v>
      </c>
      <c r="L10">
        <v>6</v>
      </c>
      <c r="M10" t="s">
        <v>7</v>
      </c>
      <c r="N10">
        <v>2021</v>
      </c>
    </row>
    <row r="11" spans="1:14" x14ac:dyDescent="0.3">
      <c r="A11" t="s">
        <v>15</v>
      </c>
      <c r="B11" t="s">
        <v>9</v>
      </c>
      <c r="C11" t="s">
        <v>13</v>
      </c>
      <c r="D11" s="1">
        <v>154.5</v>
      </c>
      <c r="E11" s="2">
        <v>8999.4</v>
      </c>
      <c r="F11" s="2">
        <v>14999</v>
      </c>
      <c r="G11" s="2">
        <v>2317345.5</v>
      </c>
      <c r="H11" s="2">
        <v>2317345.5</v>
      </c>
      <c r="I11" s="2">
        <v>1390407.3</v>
      </c>
      <c r="J11" s="2">
        <v>926938.2</v>
      </c>
      <c r="K11" s="3">
        <v>44348</v>
      </c>
      <c r="L11">
        <v>6</v>
      </c>
      <c r="M11" t="s">
        <v>7</v>
      </c>
      <c r="N11">
        <v>2021</v>
      </c>
    </row>
    <row r="12" spans="1:14" x14ac:dyDescent="0.3">
      <c r="A12" t="s">
        <v>5</v>
      </c>
      <c r="B12" t="s">
        <v>17</v>
      </c>
      <c r="C12" t="s">
        <v>13</v>
      </c>
      <c r="D12" s="1">
        <v>247</v>
      </c>
      <c r="E12" s="2">
        <v>8999.4</v>
      </c>
      <c r="F12" s="2">
        <v>14999</v>
      </c>
      <c r="G12" s="2">
        <v>3704753</v>
      </c>
      <c r="H12" s="2">
        <v>3704753</v>
      </c>
      <c r="I12" s="2">
        <v>2408089.4500000002</v>
      </c>
      <c r="J12" s="2">
        <v>1296663.5499999998</v>
      </c>
      <c r="K12" s="3">
        <v>44348</v>
      </c>
      <c r="L12">
        <v>6</v>
      </c>
      <c r="M12" t="s">
        <v>7</v>
      </c>
      <c r="N12">
        <v>2021</v>
      </c>
    </row>
    <row r="13" spans="1:14" x14ac:dyDescent="0.3">
      <c r="A13" t="s">
        <v>18</v>
      </c>
      <c r="B13" t="s">
        <v>19</v>
      </c>
      <c r="C13" t="s">
        <v>13</v>
      </c>
      <c r="D13" s="1">
        <v>266.55</v>
      </c>
      <c r="E13" s="2">
        <v>8999.4</v>
      </c>
      <c r="F13" s="2">
        <v>14999</v>
      </c>
      <c r="G13" s="2">
        <v>3997983.45</v>
      </c>
      <c r="H13" s="2">
        <v>3997983.45</v>
      </c>
      <c r="I13" s="2">
        <v>3118427.0910000005</v>
      </c>
      <c r="J13" s="2">
        <v>879556.35899999971</v>
      </c>
      <c r="K13" s="3">
        <v>44378</v>
      </c>
      <c r="L13">
        <v>7</v>
      </c>
      <c r="M13" t="s">
        <v>20</v>
      </c>
      <c r="N13">
        <v>2021</v>
      </c>
    </row>
    <row r="14" spans="1:14" x14ac:dyDescent="0.3">
      <c r="A14" t="s">
        <v>21</v>
      </c>
      <c r="B14" t="s">
        <v>22</v>
      </c>
      <c r="C14" t="s">
        <v>13</v>
      </c>
      <c r="D14" s="1">
        <v>95.800000000000011</v>
      </c>
      <c r="E14" s="2">
        <v>8999.4</v>
      </c>
      <c r="F14" s="2">
        <v>14999</v>
      </c>
      <c r="G14" s="2">
        <v>1436904.2000000002</v>
      </c>
      <c r="H14" s="2">
        <v>1436904.2000000002</v>
      </c>
      <c r="I14" s="2">
        <v>1034571.0240000001</v>
      </c>
      <c r="J14" s="2">
        <v>402333.17600000009</v>
      </c>
      <c r="K14" s="3">
        <v>44409</v>
      </c>
      <c r="L14">
        <v>8</v>
      </c>
      <c r="M14" t="s">
        <v>23</v>
      </c>
      <c r="N14">
        <v>2021</v>
      </c>
    </row>
    <row r="15" spans="1:14" x14ac:dyDescent="0.3">
      <c r="A15" t="s">
        <v>0</v>
      </c>
      <c r="B15" t="s">
        <v>6</v>
      </c>
      <c r="C15" t="s">
        <v>13</v>
      </c>
      <c r="D15" s="1">
        <v>214.60000000000002</v>
      </c>
      <c r="E15" s="2">
        <v>8999.4</v>
      </c>
      <c r="F15" s="2">
        <v>14999</v>
      </c>
      <c r="G15" s="2">
        <v>3218785.4000000004</v>
      </c>
      <c r="H15" s="2">
        <v>3218785.4000000004</v>
      </c>
      <c r="I15" s="2">
        <v>2510652.6120000002</v>
      </c>
      <c r="J15" s="2">
        <v>708132.78800000018</v>
      </c>
      <c r="K15" s="3">
        <v>44440</v>
      </c>
      <c r="L15">
        <v>9</v>
      </c>
      <c r="M15" t="s">
        <v>24</v>
      </c>
      <c r="N15">
        <v>2021</v>
      </c>
    </row>
    <row r="16" spans="1:14" x14ac:dyDescent="0.3">
      <c r="A16" t="s">
        <v>18</v>
      </c>
      <c r="B16" t="s">
        <v>25</v>
      </c>
      <c r="C16" t="s">
        <v>13</v>
      </c>
      <c r="D16" s="1">
        <v>34.5</v>
      </c>
      <c r="E16" s="2">
        <v>8999.4</v>
      </c>
      <c r="F16" s="2">
        <v>14999</v>
      </c>
      <c r="G16" s="2">
        <v>517465.5</v>
      </c>
      <c r="H16" s="2">
        <v>517465.5</v>
      </c>
      <c r="I16" s="2">
        <v>403623.09</v>
      </c>
      <c r="J16" s="2">
        <v>113842.40999999997</v>
      </c>
      <c r="K16" s="3">
        <v>44105</v>
      </c>
      <c r="L16">
        <v>10</v>
      </c>
      <c r="M16" t="s">
        <v>26</v>
      </c>
      <c r="N16">
        <v>2020</v>
      </c>
    </row>
    <row r="17" spans="1:14" x14ac:dyDescent="0.3">
      <c r="A17" t="s">
        <v>5</v>
      </c>
      <c r="B17" t="s">
        <v>19</v>
      </c>
      <c r="C17" t="s">
        <v>13</v>
      </c>
      <c r="D17" s="1">
        <v>61.5</v>
      </c>
      <c r="E17" s="2">
        <v>8999.4</v>
      </c>
      <c r="F17" s="2">
        <v>14999</v>
      </c>
      <c r="G17" s="2">
        <v>922438.5</v>
      </c>
      <c r="H17" s="2">
        <v>922438.5</v>
      </c>
      <c r="I17" s="2">
        <v>599585.02500000002</v>
      </c>
      <c r="J17" s="2">
        <v>322853.47499999998</v>
      </c>
      <c r="K17" s="3">
        <v>44531</v>
      </c>
      <c r="L17">
        <v>12</v>
      </c>
      <c r="M17" t="s">
        <v>11</v>
      </c>
      <c r="N17">
        <v>2021</v>
      </c>
    </row>
    <row r="18" spans="1:14" x14ac:dyDescent="0.3">
      <c r="A18" t="s">
        <v>0</v>
      </c>
      <c r="B18" t="s">
        <v>4</v>
      </c>
      <c r="C18" t="s">
        <v>27</v>
      </c>
      <c r="D18" s="1">
        <v>29.200000000000003</v>
      </c>
      <c r="E18" s="2">
        <v>11999.4</v>
      </c>
      <c r="F18" s="2">
        <v>19999</v>
      </c>
      <c r="G18" s="2">
        <v>583970.80000000005</v>
      </c>
      <c r="H18" s="2">
        <v>583970.80000000005</v>
      </c>
      <c r="I18" s="2">
        <v>455497.22400000005</v>
      </c>
      <c r="J18" s="2">
        <v>128473.576</v>
      </c>
      <c r="K18" s="3">
        <v>44228</v>
      </c>
      <c r="L18">
        <v>2</v>
      </c>
      <c r="M18" t="s">
        <v>28</v>
      </c>
      <c r="N18">
        <v>2021</v>
      </c>
    </row>
    <row r="19" spans="1:14" x14ac:dyDescent="0.3">
      <c r="A19" t="s">
        <v>5</v>
      </c>
      <c r="B19" t="s">
        <v>29</v>
      </c>
      <c r="C19" t="s">
        <v>27</v>
      </c>
      <c r="D19" s="1">
        <v>97.4</v>
      </c>
      <c r="E19" s="2">
        <v>11999.4</v>
      </c>
      <c r="F19" s="2">
        <v>19999</v>
      </c>
      <c r="G19" s="2">
        <v>1947902.6</v>
      </c>
      <c r="H19" s="2">
        <v>1947902.6</v>
      </c>
      <c r="I19" s="2">
        <v>1266136.6900000002</v>
      </c>
      <c r="J19" s="2">
        <v>681765.90999999992</v>
      </c>
      <c r="K19" s="3">
        <v>44228</v>
      </c>
      <c r="L19">
        <v>2</v>
      </c>
      <c r="M19" t="s">
        <v>28</v>
      </c>
      <c r="N19">
        <v>2021</v>
      </c>
    </row>
    <row r="20" spans="1:14" x14ac:dyDescent="0.3">
      <c r="A20" t="s">
        <v>15</v>
      </c>
      <c r="B20" t="s">
        <v>1</v>
      </c>
      <c r="C20" t="s">
        <v>27</v>
      </c>
      <c r="D20" s="1">
        <v>251.8</v>
      </c>
      <c r="E20" s="2">
        <v>11999.4</v>
      </c>
      <c r="F20" s="2">
        <v>19999</v>
      </c>
      <c r="G20" s="2">
        <v>5035748.2</v>
      </c>
      <c r="H20" s="2">
        <v>5035748.2</v>
      </c>
      <c r="I20" s="2">
        <v>3021448.92</v>
      </c>
      <c r="J20" s="2">
        <v>2014299.2800000003</v>
      </c>
      <c r="K20" s="3">
        <v>44348</v>
      </c>
      <c r="L20">
        <v>6</v>
      </c>
      <c r="M20" t="s">
        <v>7</v>
      </c>
      <c r="N20">
        <v>2021</v>
      </c>
    </row>
    <row r="21" spans="1:14" x14ac:dyDescent="0.3">
      <c r="A21" t="s">
        <v>0</v>
      </c>
      <c r="B21" t="s">
        <v>4</v>
      </c>
      <c r="C21" t="s">
        <v>27</v>
      </c>
      <c r="D21" s="1">
        <v>100.60000000000001</v>
      </c>
      <c r="E21" s="2">
        <v>11999.4</v>
      </c>
      <c r="F21" s="2">
        <v>19999</v>
      </c>
      <c r="G21" s="2">
        <v>2011899.4000000001</v>
      </c>
      <c r="H21" s="2">
        <v>2011899.4000000001</v>
      </c>
      <c r="I21" s="2">
        <v>1569281.5320000001</v>
      </c>
      <c r="J21" s="2">
        <v>442617.86800000002</v>
      </c>
      <c r="K21" s="3">
        <v>44348</v>
      </c>
      <c r="L21">
        <v>6</v>
      </c>
      <c r="M21" t="s">
        <v>7</v>
      </c>
      <c r="N21">
        <v>2021</v>
      </c>
    </row>
    <row r="22" spans="1:14" x14ac:dyDescent="0.3">
      <c r="A22" t="s">
        <v>15</v>
      </c>
      <c r="B22" t="s">
        <v>6</v>
      </c>
      <c r="C22" t="s">
        <v>27</v>
      </c>
      <c r="D22" s="1">
        <v>36.700000000000003</v>
      </c>
      <c r="E22" s="2">
        <v>11999.4</v>
      </c>
      <c r="F22" s="2">
        <v>19999</v>
      </c>
      <c r="G22" s="2">
        <v>733963.3</v>
      </c>
      <c r="H22" s="2">
        <v>733963.3</v>
      </c>
      <c r="I22" s="2">
        <v>440377.98000000004</v>
      </c>
      <c r="J22" s="2">
        <v>293585.32</v>
      </c>
      <c r="K22" s="3">
        <v>44378</v>
      </c>
      <c r="L22">
        <v>7</v>
      </c>
      <c r="M22" t="s">
        <v>20</v>
      </c>
      <c r="N22">
        <v>2021</v>
      </c>
    </row>
    <row r="23" spans="1:14" x14ac:dyDescent="0.3">
      <c r="A23" t="s">
        <v>0</v>
      </c>
      <c r="B23" t="s">
        <v>8</v>
      </c>
      <c r="C23" t="s">
        <v>27</v>
      </c>
      <c r="D23" s="1">
        <v>88.300000000000011</v>
      </c>
      <c r="E23" s="2">
        <v>11999.4</v>
      </c>
      <c r="F23" s="2">
        <v>19999</v>
      </c>
      <c r="G23" s="2">
        <v>1765911.7000000002</v>
      </c>
      <c r="H23" s="2">
        <v>1765911.7000000002</v>
      </c>
      <c r="I23" s="2">
        <v>1377411.1260000002</v>
      </c>
      <c r="J23" s="2">
        <v>388500.57400000002</v>
      </c>
      <c r="K23" s="3">
        <v>44409</v>
      </c>
      <c r="L23">
        <v>8</v>
      </c>
      <c r="M23" t="s">
        <v>23</v>
      </c>
      <c r="N23">
        <v>2021</v>
      </c>
    </row>
    <row r="24" spans="1:14" x14ac:dyDescent="0.3">
      <c r="A24" t="s">
        <v>5</v>
      </c>
      <c r="B24" t="s">
        <v>9</v>
      </c>
      <c r="C24" t="s">
        <v>27</v>
      </c>
      <c r="D24" s="1">
        <v>54.900000000000006</v>
      </c>
      <c r="E24" s="2">
        <v>11999.4</v>
      </c>
      <c r="F24" s="2">
        <v>19999</v>
      </c>
      <c r="G24" s="2">
        <v>1097945.1000000001</v>
      </c>
      <c r="H24" s="2">
        <v>1097945.1000000001</v>
      </c>
      <c r="I24" s="2">
        <v>713664.31500000006</v>
      </c>
      <c r="J24" s="2">
        <v>384280.78500000003</v>
      </c>
      <c r="K24" s="3">
        <v>44075</v>
      </c>
      <c r="L24">
        <v>9</v>
      </c>
      <c r="M24" t="s">
        <v>24</v>
      </c>
      <c r="N24">
        <v>2020</v>
      </c>
    </row>
    <row r="25" spans="1:14" x14ac:dyDescent="0.3">
      <c r="A25" t="s">
        <v>21</v>
      </c>
      <c r="B25" t="s">
        <v>10</v>
      </c>
      <c r="C25" t="s">
        <v>27</v>
      </c>
      <c r="D25" s="1">
        <v>78.800000000000011</v>
      </c>
      <c r="E25" s="2">
        <v>11999.4</v>
      </c>
      <c r="F25" s="2">
        <v>19999</v>
      </c>
      <c r="G25" s="2">
        <v>1575921.2000000002</v>
      </c>
      <c r="H25" s="2">
        <v>1575921.2000000002</v>
      </c>
      <c r="I25" s="2">
        <v>1134663.2640000002</v>
      </c>
      <c r="J25" s="2">
        <v>441257.93599999999</v>
      </c>
      <c r="K25" s="3">
        <v>44075</v>
      </c>
      <c r="L25">
        <v>9</v>
      </c>
      <c r="M25" t="s">
        <v>24</v>
      </c>
      <c r="N25">
        <v>2020</v>
      </c>
    </row>
    <row r="26" spans="1:14" x14ac:dyDescent="0.3">
      <c r="A26" t="s">
        <v>5</v>
      </c>
      <c r="B26" t="s">
        <v>12</v>
      </c>
      <c r="C26" t="s">
        <v>27</v>
      </c>
      <c r="D26" s="1">
        <v>247.20000000000002</v>
      </c>
      <c r="E26" s="2">
        <v>11999.4</v>
      </c>
      <c r="F26" s="2">
        <v>19999</v>
      </c>
      <c r="G26" s="2">
        <v>4943752.8000000007</v>
      </c>
      <c r="H26" s="2">
        <v>4943752.8000000007</v>
      </c>
      <c r="I26" s="2">
        <v>3213439.3200000008</v>
      </c>
      <c r="J26" s="2">
        <v>1730313.48</v>
      </c>
      <c r="K26" s="3">
        <v>44440</v>
      </c>
      <c r="L26">
        <v>9</v>
      </c>
      <c r="M26" t="s">
        <v>24</v>
      </c>
      <c r="N26">
        <v>2021</v>
      </c>
    </row>
    <row r="27" spans="1:14" x14ac:dyDescent="0.3">
      <c r="A27" t="s">
        <v>0</v>
      </c>
      <c r="B27" t="s">
        <v>10</v>
      </c>
      <c r="C27" t="s">
        <v>27</v>
      </c>
      <c r="D27" s="1">
        <v>114.30000000000001</v>
      </c>
      <c r="E27" s="2">
        <v>11999.4</v>
      </c>
      <c r="F27" s="2">
        <v>19999</v>
      </c>
      <c r="G27" s="2">
        <v>2285885.7000000002</v>
      </c>
      <c r="H27" s="2">
        <v>2285885.7000000002</v>
      </c>
      <c r="I27" s="2">
        <v>1782990.8460000001</v>
      </c>
      <c r="J27" s="2">
        <v>502894.85400000005</v>
      </c>
      <c r="K27" s="3">
        <v>44470</v>
      </c>
      <c r="L27">
        <v>10</v>
      </c>
      <c r="M27" t="s">
        <v>26</v>
      </c>
      <c r="N27">
        <v>2021</v>
      </c>
    </row>
    <row r="28" spans="1:14" x14ac:dyDescent="0.3">
      <c r="A28" t="s">
        <v>0</v>
      </c>
      <c r="B28" t="s">
        <v>16</v>
      </c>
      <c r="C28" t="s">
        <v>27</v>
      </c>
      <c r="D28" s="1">
        <v>172.5</v>
      </c>
      <c r="E28" s="2">
        <v>11999.4</v>
      </c>
      <c r="F28" s="2">
        <v>19999</v>
      </c>
      <c r="G28" s="2">
        <v>3449827.5</v>
      </c>
      <c r="H28" s="2">
        <v>3449827.5</v>
      </c>
      <c r="I28" s="2">
        <v>2690865.45</v>
      </c>
      <c r="J28" s="2">
        <v>758962.04999999981</v>
      </c>
      <c r="K28" s="3">
        <v>44136</v>
      </c>
      <c r="L28">
        <v>11</v>
      </c>
      <c r="M28" t="s">
        <v>30</v>
      </c>
      <c r="N28">
        <v>2020</v>
      </c>
    </row>
    <row r="29" spans="1:14" x14ac:dyDescent="0.3">
      <c r="A29" t="s">
        <v>15</v>
      </c>
      <c r="B29" t="s">
        <v>9</v>
      </c>
      <c r="C29" t="s">
        <v>27</v>
      </c>
      <c r="D29" s="1">
        <v>91.2</v>
      </c>
      <c r="E29" s="2">
        <v>11999.4</v>
      </c>
      <c r="F29" s="2">
        <v>19999</v>
      </c>
      <c r="G29" s="2">
        <v>1823908.8</v>
      </c>
      <c r="H29" s="2">
        <v>1823908.8</v>
      </c>
      <c r="I29" s="2">
        <v>1094345.28</v>
      </c>
      <c r="J29" s="2">
        <v>729563.52</v>
      </c>
      <c r="K29" s="3">
        <v>44136</v>
      </c>
      <c r="L29">
        <v>11</v>
      </c>
      <c r="M29" t="s">
        <v>30</v>
      </c>
      <c r="N29">
        <v>2020</v>
      </c>
    </row>
    <row r="30" spans="1:14" x14ac:dyDescent="0.3">
      <c r="A30" t="s">
        <v>5</v>
      </c>
      <c r="B30" t="s">
        <v>17</v>
      </c>
      <c r="C30" t="s">
        <v>27</v>
      </c>
      <c r="D30" s="1">
        <v>215.20000000000002</v>
      </c>
      <c r="E30" s="2">
        <v>11999.4</v>
      </c>
      <c r="F30" s="2">
        <v>19999</v>
      </c>
      <c r="G30" s="2">
        <v>4303784.8000000007</v>
      </c>
      <c r="H30" s="2">
        <v>4303784.8000000007</v>
      </c>
      <c r="I30" s="2">
        <v>2797460.1200000006</v>
      </c>
      <c r="J30" s="2">
        <v>1506324.6800000002</v>
      </c>
      <c r="K30" s="3">
        <v>44166</v>
      </c>
      <c r="L30">
        <v>12</v>
      </c>
      <c r="M30" t="s">
        <v>11</v>
      </c>
      <c r="N30">
        <v>2020</v>
      </c>
    </row>
    <row r="31" spans="1:14" x14ac:dyDescent="0.3">
      <c r="A31" t="s">
        <v>0</v>
      </c>
      <c r="B31" t="s">
        <v>19</v>
      </c>
      <c r="C31" t="s">
        <v>27</v>
      </c>
      <c r="D31" s="1">
        <v>181.70000000000002</v>
      </c>
      <c r="E31" s="2">
        <v>11999.4</v>
      </c>
      <c r="F31" s="2">
        <v>19999</v>
      </c>
      <c r="G31" s="2">
        <v>3633818.3000000003</v>
      </c>
      <c r="H31" s="2">
        <v>3633818.3000000003</v>
      </c>
      <c r="I31" s="2">
        <v>2834378.2740000002</v>
      </c>
      <c r="J31" s="2">
        <v>799440.02600000007</v>
      </c>
      <c r="K31" s="3">
        <v>44531</v>
      </c>
      <c r="L31">
        <v>12</v>
      </c>
      <c r="M31" t="s">
        <v>11</v>
      </c>
      <c r="N31">
        <v>2021</v>
      </c>
    </row>
    <row r="32" spans="1:14" x14ac:dyDescent="0.3">
      <c r="A32" t="s">
        <v>0</v>
      </c>
      <c r="B32" t="s">
        <v>22</v>
      </c>
      <c r="C32" t="s">
        <v>27</v>
      </c>
      <c r="D32" s="1">
        <v>151.30000000000001</v>
      </c>
      <c r="E32" s="2">
        <v>11999.4</v>
      </c>
      <c r="F32" s="2">
        <v>19999</v>
      </c>
      <c r="G32" s="2">
        <v>3025848.7</v>
      </c>
      <c r="H32" s="2">
        <v>3025848.7</v>
      </c>
      <c r="I32" s="2">
        <v>2360161.986</v>
      </c>
      <c r="J32" s="2">
        <v>665686.71400000015</v>
      </c>
      <c r="K32" s="3">
        <v>44531</v>
      </c>
      <c r="L32">
        <v>12</v>
      </c>
      <c r="M32" t="s">
        <v>11</v>
      </c>
      <c r="N32">
        <v>2021</v>
      </c>
    </row>
    <row r="33" spans="1:14" x14ac:dyDescent="0.3">
      <c r="A33" t="s">
        <v>0</v>
      </c>
      <c r="B33" t="s">
        <v>6</v>
      </c>
      <c r="C33" t="s">
        <v>31</v>
      </c>
      <c r="D33" s="1">
        <v>149.30000000000001</v>
      </c>
      <c r="E33" s="2">
        <v>19794</v>
      </c>
      <c r="F33" s="2">
        <v>32990</v>
      </c>
      <c r="G33" s="2">
        <v>4925407</v>
      </c>
      <c r="H33" s="2">
        <v>4925407</v>
      </c>
      <c r="I33" s="2">
        <v>3841817.46</v>
      </c>
      <c r="J33" s="2">
        <v>1083589.54</v>
      </c>
      <c r="K33" s="3">
        <v>44197</v>
      </c>
      <c r="L33">
        <v>1</v>
      </c>
      <c r="M33" t="s">
        <v>3</v>
      </c>
      <c r="N33">
        <v>2021</v>
      </c>
    </row>
    <row r="34" spans="1:14" x14ac:dyDescent="0.3">
      <c r="A34" t="s">
        <v>18</v>
      </c>
      <c r="B34" t="s">
        <v>25</v>
      </c>
      <c r="C34" t="s">
        <v>31</v>
      </c>
      <c r="D34" s="1">
        <v>180.4</v>
      </c>
      <c r="E34" s="2">
        <v>19794</v>
      </c>
      <c r="F34" s="2">
        <v>32990</v>
      </c>
      <c r="G34" s="2">
        <v>5951396</v>
      </c>
      <c r="H34" s="2">
        <v>5951396</v>
      </c>
      <c r="I34" s="2">
        <v>4642088.88</v>
      </c>
      <c r="J34" s="2">
        <v>1309307.1200000001</v>
      </c>
      <c r="K34" s="3">
        <v>44228</v>
      </c>
      <c r="L34">
        <v>2</v>
      </c>
      <c r="M34" t="s">
        <v>28</v>
      </c>
      <c r="N34">
        <v>2021</v>
      </c>
    </row>
    <row r="35" spans="1:14" x14ac:dyDescent="0.3">
      <c r="A35" t="s">
        <v>15</v>
      </c>
      <c r="B35" t="s">
        <v>19</v>
      </c>
      <c r="C35" t="s">
        <v>31</v>
      </c>
      <c r="D35" s="1">
        <v>216.10000000000002</v>
      </c>
      <c r="E35" s="2">
        <v>19794</v>
      </c>
      <c r="F35" s="2">
        <v>32990</v>
      </c>
      <c r="G35" s="2">
        <v>7129139.0000000009</v>
      </c>
      <c r="H35" s="2">
        <v>7129139.0000000009</v>
      </c>
      <c r="I35" s="2">
        <v>4277483.4000000004</v>
      </c>
      <c r="J35" s="2">
        <v>2851655.6000000006</v>
      </c>
      <c r="K35" s="3">
        <v>44256</v>
      </c>
      <c r="L35">
        <v>3</v>
      </c>
      <c r="M35" t="s">
        <v>14</v>
      </c>
      <c r="N35">
        <v>2021</v>
      </c>
    </row>
    <row r="36" spans="1:14" x14ac:dyDescent="0.3">
      <c r="A36" t="s">
        <v>0</v>
      </c>
      <c r="B36" t="s">
        <v>4</v>
      </c>
      <c r="C36" t="s">
        <v>31</v>
      </c>
      <c r="D36" s="1">
        <v>100.60000000000001</v>
      </c>
      <c r="E36" s="2">
        <v>19794</v>
      </c>
      <c r="F36" s="2">
        <v>32990</v>
      </c>
      <c r="G36" s="2">
        <v>3318794.0000000005</v>
      </c>
      <c r="H36" s="2">
        <v>3318794.0000000005</v>
      </c>
      <c r="I36" s="2">
        <v>2588659.3200000003</v>
      </c>
      <c r="J36" s="2">
        <v>730134.68000000017</v>
      </c>
      <c r="K36" s="3">
        <v>44348</v>
      </c>
      <c r="L36">
        <v>6</v>
      </c>
      <c r="M36" t="s">
        <v>7</v>
      </c>
      <c r="N36">
        <v>2021</v>
      </c>
    </row>
    <row r="37" spans="1:14" x14ac:dyDescent="0.3">
      <c r="A37" t="s">
        <v>15</v>
      </c>
      <c r="B37" t="s">
        <v>29</v>
      </c>
      <c r="C37" t="s">
        <v>31</v>
      </c>
      <c r="D37" s="1">
        <v>154.5</v>
      </c>
      <c r="E37" s="2">
        <v>19794</v>
      </c>
      <c r="F37" s="2">
        <v>32990</v>
      </c>
      <c r="G37" s="2">
        <v>5096955</v>
      </c>
      <c r="H37" s="2">
        <v>5096955</v>
      </c>
      <c r="I37" s="2">
        <v>3058173</v>
      </c>
      <c r="J37" s="2">
        <v>2038782</v>
      </c>
      <c r="K37" s="3">
        <v>44348</v>
      </c>
      <c r="L37">
        <v>6</v>
      </c>
      <c r="M37" t="s">
        <v>7</v>
      </c>
      <c r="N37">
        <v>2021</v>
      </c>
    </row>
    <row r="38" spans="1:14" x14ac:dyDescent="0.3">
      <c r="A38" t="s">
        <v>18</v>
      </c>
      <c r="B38" t="s">
        <v>1</v>
      </c>
      <c r="C38" t="s">
        <v>31</v>
      </c>
      <c r="D38" s="1">
        <v>282.10000000000002</v>
      </c>
      <c r="E38" s="2">
        <v>19794</v>
      </c>
      <c r="F38" s="2">
        <v>32990</v>
      </c>
      <c r="G38" s="2">
        <v>9306479</v>
      </c>
      <c r="H38" s="2">
        <v>9306479</v>
      </c>
      <c r="I38" s="2">
        <v>7259053.6200000001</v>
      </c>
      <c r="J38" s="2">
        <v>2047425.38</v>
      </c>
      <c r="K38" s="3">
        <v>44409</v>
      </c>
      <c r="L38">
        <v>8</v>
      </c>
      <c r="M38" t="s">
        <v>23</v>
      </c>
      <c r="N38">
        <v>2021</v>
      </c>
    </row>
    <row r="39" spans="1:14" x14ac:dyDescent="0.3">
      <c r="A39" t="s">
        <v>18</v>
      </c>
      <c r="B39" t="s">
        <v>4</v>
      </c>
      <c r="C39" t="s">
        <v>31</v>
      </c>
      <c r="D39" s="1">
        <v>34.5</v>
      </c>
      <c r="E39" s="2">
        <v>19794</v>
      </c>
      <c r="F39" s="2">
        <v>32990</v>
      </c>
      <c r="G39" s="2">
        <v>1138155</v>
      </c>
      <c r="H39" s="2">
        <v>1138155</v>
      </c>
      <c r="I39" s="2">
        <v>887760.9</v>
      </c>
      <c r="J39" s="2">
        <v>250394.09999999998</v>
      </c>
      <c r="K39" s="3">
        <v>44105</v>
      </c>
      <c r="L39">
        <v>10</v>
      </c>
      <c r="M39" t="s">
        <v>26</v>
      </c>
      <c r="N39">
        <v>2020</v>
      </c>
    </row>
    <row r="40" spans="1:14" x14ac:dyDescent="0.3">
      <c r="A40" t="s">
        <v>21</v>
      </c>
      <c r="B40" t="s">
        <v>6</v>
      </c>
      <c r="C40" t="s">
        <v>32</v>
      </c>
      <c r="D40" s="1">
        <v>200.10000000000002</v>
      </c>
      <c r="E40" s="2">
        <v>13938</v>
      </c>
      <c r="F40" s="2">
        <v>23230</v>
      </c>
      <c r="G40" s="2">
        <v>4648323.0000000009</v>
      </c>
      <c r="H40" s="2">
        <v>4648323.0000000009</v>
      </c>
      <c r="I40" s="2">
        <v>3346792.5600000005</v>
      </c>
      <c r="J40" s="2">
        <v>1301530.4400000004</v>
      </c>
      <c r="K40" s="3">
        <v>44228</v>
      </c>
      <c r="L40">
        <v>2</v>
      </c>
      <c r="M40" t="s">
        <v>28</v>
      </c>
      <c r="N40">
        <v>2021</v>
      </c>
    </row>
    <row r="41" spans="1:14" x14ac:dyDescent="0.3">
      <c r="A41" t="s">
        <v>15</v>
      </c>
      <c r="B41" t="s">
        <v>8</v>
      </c>
      <c r="C41" t="s">
        <v>32</v>
      </c>
      <c r="D41" s="1">
        <v>283.8</v>
      </c>
      <c r="E41" s="2">
        <v>13938</v>
      </c>
      <c r="F41" s="2">
        <v>23230</v>
      </c>
      <c r="G41" s="2">
        <v>6592674</v>
      </c>
      <c r="H41" s="2">
        <v>6592674</v>
      </c>
      <c r="I41" s="2">
        <v>3955604.4</v>
      </c>
      <c r="J41" s="2">
        <v>2637069.6</v>
      </c>
      <c r="K41" s="3">
        <v>44287</v>
      </c>
      <c r="L41">
        <v>4</v>
      </c>
      <c r="M41" t="s">
        <v>33</v>
      </c>
      <c r="N41">
        <v>2021</v>
      </c>
    </row>
    <row r="42" spans="1:14" x14ac:dyDescent="0.3">
      <c r="A42" t="s">
        <v>5</v>
      </c>
      <c r="B42" t="s">
        <v>9</v>
      </c>
      <c r="C42" t="s">
        <v>32</v>
      </c>
      <c r="D42" s="1">
        <v>217.8</v>
      </c>
      <c r="E42" s="2">
        <v>13938</v>
      </c>
      <c r="F42" s="2">
        <v>23230</v>
      </c>
      <c r="G42" s="2">
        <v>5059494</v>
      </c>
      <c r="H42" s="2">
        <v>5059494</v>
      </c>
      <c r="I42" s="2">
        <v>3288671.1</v>
      </c>
      <c r="J42" s="2">
        <v>1770822.9</v>
      </c>
      <c r="K42" s="3">
        <v>44348</v>
      </c>
      <c r="L42">
        <v>6</v>
      </c>
      <c r="M42" t="s">
        <v>7</v>
      </c>
      <c r="N42">
        <v>2021</v>
      </c>
    </row>
    <row r="43" spans="1:14" x14ac:dyDescent="0.3">
      <c r="A43" t="s">
        <v>5</v>
      </c>
      <c r="B43" t="s">
        <v>10</v>
      </c>
      <c r="C43" t="s">
        <v>32</v>
      </c>
      <c r="D43" s="1">
        <v>88.800000000000011</v>
      </c>
      <c r="E43" s="2">
        <v>13938</v>
      </c>
      <c r="F43" s="2">
        <v>23230</v>
      </c>
      <c r="G43" s="2">
        <v>2062824.0000000002</v>
      </c>
      <c r="H43" s="2">
        <v>2062824.0000000002</v>
      </c>
      <c r="I43" s="2">
        <v>1340835.6000000001</v>
      </c>
      <c r="J43" s="2">
        <v>721988.40000000014</v>
      </c>
      <c r="K43" s="3">
        <v>44348</v>
      </c>
      <c r="L43">
        <v>6</v>
      </c>
      <c r="M43" t="s">
        <v>7</v>
      </c>
      <c r="N43">
        <v>2021</v>
      </c>
    </row>
    <row r="44" spans="1:14" x14ac:dyDescent="0.3">
      <c r="A44" t="s">
        <v>0</v>
      </c>
      <c r="B44" t="s">
        <v>12</v>
      </c>
      <c r="C44" t="s">
        <v>32</v>
      </c>
      <c r="D44" s="1">
        <v>152.70000000000002</v>
      </c>
      <c r="E44" s="2">
        <v>13938</v>
      </c>
      <c r="F44" s="2">
        <v>23230</v>
      </c>
      <c r="G44" s="2">
        <v>3547221.0000000005</v>
      </c>
      <c r="H44" s="2">
        <v>3547221.0000000005</v>
      </c>
      <c r="I44" s="2">
        <v>2766832.3800000004</v>
      </c>
      <c r="J44" s="2">
        <v>780388.62000000011</v>
      </c>
      <c r="K44" s="3">
        <v>44075</v>
      </c>
      <c r="L44">
        <v>9</v>
      </c>
      <c r="M44" t="s">
        <v>24</v>
      </c>
      <c r="N44">
        <v>2020</v>
      </c>
    </row>
    <row r="45" spans="1:14" x14ac:dyDescent="0.3">
      <c r="A45" t="s">
        <v>21</v>
      </c>
      <c r="B45" t="s">
        <v>10</v>
      </c>
      <c r="C45" t="s">
        <v>32</v>
      </c>
      <c r="D45" s="1">
        <v>215.10000000000002</v>
      </c>
      <c r="E45" s="2">
        <v>13938</v>
      </c>
      <c r="F45" s="2">
        <v>23230</v>
      </c>
      <c r="G45" s="2">
        <v>4996773.0000000009</v>
      </c>
      <c r="H45" s="2">
        <v>4996773.0000000009</v>
      </c>
      <c r="I45" s="2">
        <v>3597676.5600000005</v>
      </c>
      <c r="J45" s="2">
        <v>1399096.4400000004</v>
      </c>
      <c r="K45" s="3">
        <v>44440</v>
      </c>
      <c r="L45">
        <v>9</v>
      </c>
      <c r="M45" t="s">
        <v>24</v>
      </c>
      <c r="N45">
        <v>2021</v>
      </c>
    </row>
    <row r="46" spans="1:14" x14ac:dyDescent="0.3">
      <c r="A46" t="s">
        <v>0</v>
      </c>
      <c r="B46" t="s">
        <v>16</v>
      </c>
      <c r="C46" t="s">
        <v>32</v>
      </c>
      <c r="D46" s="1">
        <v>181.70000000000002</v>
      </c>
      <c r="E46" s="2">
        <v>13938</v>
      </c>
      <c r="F46" s="2">
        <v>23230</v>
      </c>
      <c r="G46" s="2">
        <v>4220891</v>
      </c>
      <c r="H46" s="2">
        <v>4220891</v>
      </c>
      <c r="I46" s="2">
        <v>3292294.98</v>
      </c>
      <c r="J46" s="2">
        <v>928596.02</v>
      </c>
      <c r="K46" s="3">
        <v>44531</v>
      </c>
      <c r="L46">
        <v>12</v>
      </c>
      <c r="M46" t="s">
        <v>11</v>
      </c>
      <c r="N46">
        <v>2021</v>
      </c>
    </row>
    <row r="47" spans="1:14" x14ac:dyDescent="0.3">
      <c r="A47" t="s">
        <v>0</v>
      </c>
      <c r="B47" t="s">
        <v>9</v>
      </c>
      <c r="C47" t="s">
        <v>34</v>
      </c>
      <c r="D47" s="1">
        <v>275</v>
      </c>
      <c r="E47" s="2">
        <v>11999.4</v>
      </c>
      <c r="F47" s="2">
        <v>19999</v>
      </c>
      <c r="G47" s="2">
        <v>5499725</v>
      </c>
      <c r="H47" s="2">
        <v>5499725</v>
      </c>
      <c r="I47" s="2">
        <v>4289785.5</v>
      </c>
      <c r="J47" s="2">
        <v>1209939.5</v>
      </c>
      <c r="K47" s="3">
        <v>44228</v>
      </c>
      <c r="L47">
        <v>2</v>
      </c>
      <c r="M47" t="s">
        <v>28</v>
      </c>
      <c r="N47">
        <v>2021</v>
      </c>
    </row>
    <row r="48" spans="1:14" x14ac:dyDescent="0.3">
      <c r="A48" t="s">
        <v>15</v>
      </c>
      <c r="B48" t="s">
        <v>17</v>
      </c>
      <c r="C48" t="s">
        <v>34</v>
      </c>
      <c r="D48" s="1">
        <v>195.3</v>
      </c>
      <c r="E48" s="2">
        <v>11999.4</v>
      </c>
      <c r="F48" s="2">
        <v>19999</v>
      </c>
      <c r="G48" s="2">
        <v>3905804.7</v>
      </c>
      <c r="H48" s="2">
        <v>3905804.7</v>
      </c>
      <c r="I48" s="2">
        <v>2343482.8199999998</v>
      </c>
      <c r="J48" s="2">
        <v>1562321.8800000004</v>
      </c>
      <c r="K48" s="3">
        <v>44287</v>
      </c>
      <c r="L48">
        <v>4</v>
      </c>
      <c r="M48" t="s">
        <v>33</v>
      </c>
      <c r="N48">
        <v>2021</v>
      </c>
    </row>
    <row r="49" spans="1:14" x14ac:dyDescent="0.3">
      <c r="A49" t="s">
        <v>18</v>
      </c>
      <c r="B49" t="s">
        <v>19</v>
      </c>
      <c r="C49" t="s">
        <v>34</v>
      </c>
      <c r="D49" s="1">
        <v>421.95000000000005</v>
      </c>
      <c r="E49" s="2">
        <v>11999.4</v>
      </c>
      <c r="F49" s="2">
        <v>19999</v>
      </c>
      <c r="G49" s="2">
        <v>8438578.0500000007</v>
      </c>
      <c r="H49" s="2">
        <v>8438578.0500000007</v>
      </c>
      <c r="I49" s="2">
        <v>6582090.8790000007</v>
      </c>
      <c r="J49" s="2">
        <v>1856487.1710000001</v>
      </c>
      <c r="K49" s="3">
        <v>44287</v>
      </c>
      <c r="L49">
        <v>4</v>
      </c>
      <c r="M49" t="s">
        <v>33</v>
      </c>
      <c r="N49">
        <v>2021</v>
      </c>
    </row>
    <row r="50" spans="1:14" x14ac:dyDescent="0.3">
      <c r="A50" t="s">
        <v>0</v>
      </c>
      <c r="B50" t="s">
        <v>22</v>
      </c>
      <c r="C50" t="s">
        <v>34</v>
      </c>
      <c r="D50" s="1">
        <v>189.9</v>
      </c>
      <c r="E50" s="2">
        <v>11999.4</v>
      </c>
      <c r="F50" s="2">
        <v>19999</v>
      </c>
      <c r="G50" s="2">
        <v>3797810.1</v>
      </c>
      <c r="H50" s="2">
        <v>3797810.1</v>
      </c>
      <c r="I50" s="2">
        <v>2962291.878</v>
      </c>
      <c r="J50" s="2">
        <v>835518.22200000007</v>
      </c>
      <c r="K50" s="3">
        <v>44348</v>
      </c>
      <c r="L50">
        <v>6</v>
      </c>
      <c r="M50" t="s">
        <v>7</v>
      </c>
      <c r="N50">
        <v>2021</v>
      </c>
    </row>
    <row r="51" spans="1:14" x14ac:dyDescent="0.3">
      <c r="A51" t="s">
        <v>0</v>
      </c>
      <c r="B51" t="s">
        <v>6</v>
      </c>
      <c r="C51" t="s">
        <v>34</v>
      </c>
      <c r="D51" s="1">
        <v>168.60000000000002</v>
      </c>
      <c r="E51" s="2">
        <v>11999.4</v>
      </c>
      <c r="F51" s="2">
        <v>19999</v>
      </c>
      <c r="G51" s="2">
        <v>3371831.4000000004</v>
      </c>
      <c r="H51" s="2">
        <v>3371831.4000000004</v>
      </c>
      <c r="I51" s="2">
        <v>2630028.4920000006</v>
      </c>
      <c r="J51" s="2">
        <v>741802.90799999982</v>
      </c>
      <c r="K51" s="3">
        <v>44378</v>
      </c>
      <c r="L51">
        <v>7</v>
      </c>
      <c r="M51" t="s">
        <v>20</v>
      </c>
      <c r="N51">
        <v>2021</v>
      </c>
    </row>
    <row r="52" spans="1:14" x14ac:dyDescent="0.3">
      <c r="A52" t="s">
        <v>15</v>
      </c>
      <c r="B52" t="s">
        <v>25</v>
      </c>
      <c r="C52" t="s">
        <v>34</v>
      </c>
      <c r="D52" s="1">
        <v>214.10000000000002</v>
      </c>
      <c r="E52" s="2">
        <v>11999.4</v>
      </c>
      <c r="F52" s="2">
        <v>19999</v>
      </c>
      <c r="G52" s="2">
        <v>4281785.9000000004</v>
      </c>
      <c r="H52" s="2">
        <v>4281785.9000000004</v>
      </c>
      <c r="I52" s="2">
        <v>2569071.54</v>
      </c>
      <c r="J52" s="2">
        <v>1712714.3600000003</v>
      </c>
      <c r="K52" s="3">
        <v>44409</v>
      </c>
      <c r="L52">
        <v>8</v>
      </c>
      <c r="M52" t="s">
        <v>23</v>
      </c>
      <c r="N52">
        <v>2021</v>
      </c>
    </row>
    <row r="53" spans="1:14" x14ac:dyDescent="0.3">
      <c r="A53" t="s">
        <v>0</v>
      </c>
      <c r="B53" t="s">
        <v>19</v>
      </c>
      <c r="C53" t="s">
        <v>34</v>
      </c>
      <c r="D53" s="1">
        <v>114.30000000000001</v>
      </c>
      <c r="E53" s="2">
        <v>11999.4</v>
      </c>
      <c r="F53" s="2">
        <v>19999</v>
      </c>
      <c r="G53" s="2">
        <v>2285885.7000000002</v>
      </c>
      <c r="H53" s="2">
        <v>2285885.7000000002</v>
      </c>
      <c r="I53" s="2">
        <v>1782990.8460000001</v>
      </c>
      <c r="J53" s="2">
        <v>502894.85400000005</v>
      </c>
      <c r="K53" s="3">
        <v>44470</v>
      </c>
      <c r="L53">
        <v>10</v>
      </c>
      <c r="M53" t="s">
        <v>26</v>
      </c>
      <c r="N53">
        <v>2021</v>
      </c>
    </row>
    <row r="54" spans="1:14" x14ac:dyDescent="0.3">
      <c r="A54" t="s">
        <v>5</v>
      </c>
      <c r="B54" t="s">
        <v>4</v>
      </c>
      <c r="C54" t="s">
        <v>34</v>
      </c>
      <c r="D54" s="1">
        <v>61.5</v>
      </c>
      <c r="E54" s="2">
        <v>11999.4</v>
      </c>
      <c r="F54" s="2">
        <v>19999</v>
      </c>
      <c r="G54" s="2">
        <v>1229938.5</v>
      </c>
      <c r="H54" s="2">
        <v>1229938.5</v>
      </c>
      <c r="I54" s="2">
        <v>799460.02500000002</v>
      </c>
      <c r="J54" s="2">
        <v>430478.47499999998</v>
      </c>
      <c r="K54" s="3">
        <v>44531</v>
      </c>
      <c r="L54">
        <v>12</v>
      </c>
      <c r="M54" t="s">
        <v>11</v>
      </c>
      <c r="N54">
        <v>2021</v>
      </c>
    </row>
    <row r="55" spans="1:14" x14ac:dyDescent="0.3">
      <c r="A55" t="s">
        <v>0</v>
      </c>
      <c r="B55" t="s">
        <v>29</v>
      </c>
      <c r="C55" t="s">
        <v>27</v>
      </c>
      <c r="D55" s="1">
        <v>394.5</v>
      </c>
      <c r="E55" s="2">
        <v>11999.4</v>
      </c>
      <c r="F55" s="2">
        <v>19999</v>
      </c>
      <c r="G55" s="2">
        <v>7889605.5</v>
      </c>
      <c r="H55" s="2">
        <v>7495125.2249999996</v>
      </c>
      <c r="I55" s="2">
        <v>5846197.6754999999</v>
      </c>
      <c r="J55" s="2">
        <v>1648927.5494999997</v>
      </c>
      <c r="K55" s="3">
        <v>44197</v>
      </c>
      <c r="L55">
        <v>1</v>
      </c>
      <c r="M55" t="s">
        <v>3</v>
      </c>
      <c r="N55">
        <v>2021</v>
      </c>
    </row>
    <row r="56" spans="1:14" x14ac:dyDescent="0.3">
      <c r="A56" t="s">
        <v>5</v>
      </c>
      <c r="B56" t="s">
        <v>1</v>
      </c>
      <c r="C56" t="s">
        <v>27</v>
      </c>
      <c r="D56" s="1">
        <v>229.60000000000002</v>
      </c>
      <c r="E56" s="2">
        <v>11999.4</v>
      </c>
      <c r="F56" s="2">
        <v>19999</v>
      </c>
      <c r="G56" s="2">
        <v>4591770.4000000004</v>
      </c>
      <c r="H56" s="2">
        <v>4362181.8800000008</v>
      </c>
      <c r="I56" s="2">
        <v>2835418.2220000005</v>
      </c>
      <c r="J56" s="2">
        <v>1526763.6580000003</v>
      </c>
      <c r="K56" s="3">
        <v>44228</v>
      </c>
      <c r="L56">
        <v>2</v>
      </c>
      <c r="M56" t="s">
        <v>28</v>
      </c>
      <c r="N56">
        <v>2021</v>
      </c>
    </row>
    <row r="57" spans="1:14" x14ac:dyDescent="0.3">
      <c r="A57" t="s">
        <v>0</v>
      </c>
      <c r="B57" t="s">
        <v>4</v>
      </c>
      <c r="C57" t="s">
        <v>27</v>
      </c>
      <c r="D57" s="1">
        <v>103</v>
      </c>
      <c r="E57" s="2">
        <v>11999.4</v>
      </c>
      <c r="F57" s="2">
        <v>19999</v>
      </c>
      <c r="G57" s="2">
        <v>2059897</v>
      </c>
      <c r="H57" s="2">
        <v>1956902.15</v>
      </c>
      <c r="I57" s="2">
        <v>1526383.6769999999</v>
      </c>
      <c r="J57" s="2">
        <v>430518.473</v>
      </c>
      <c r="K57" s="3">
        <v>44317</v>
      </c>
      <c r="L57">
        <v>5</v>
      </c>
      <c r="M57" t="s">
        <v>35</v>
      </c>
      <c r="N57">
        <v>2021</v>
      </c>
    </row>
    <row r="58" spans="1:14" x14ac:dyDescent="0.3">
      <c r="A58" t="s">
        <v>0</v>
      </c>
      <c r="B58" t="s">
        <v>6</v>
      </c>
      <c r="C58" t="s">
        <v>31</v>
      </c>
      <c r="D58" s="1">
        <v>63.900000000000006</v>
      </c>
      <c r="E58" s="2">
        <v>19794</v>
      </c>
      <c r="F58" s="2">
        <v>32990</v>
      </c>
      <c r="G58" s="2">
        <v>2108061</v>
      </c>
      <c r="H58" s="2">
        <v>2002657.95</v>
      </c>
      <c r="I58" s="2">
        <v>1562073.2010000001</v>
      </c>
      <c r="J58" s="2">
        <v>440584.74899999984</v>
      </c>
      <c r="K58" s="3">
        <v>44501</v>
      </c>
      <c r="L58">
        <v>11</v>
      </c>
      <c r="M58" t="s">
        <v>30</v>
      </c>
      <c r="N58">
        <v>2021</v>
      </c>
    </row>
    <row r="59" spans="1:14" x14ac:dyDescent="0.3">
      <c r="A59" t="s">
        <v>0</v>
      </c>
      <c r="B59" t="s">
        <v>8</v>
      </c>
      <c r="C59" t="s">
        <v>32</v>
      </c>
      <c r="D59" s="1">
        <v>132.6</v>
      </c>
      <c r="E59" s="2">
        <v>13938</v>
      </c>
      <c r="F59" s="2">
        <v>23230</v>
      </c>
      <c r="G59" s="2">
        <v>3080298</v>
      </c>
      <c r="H59" s="2">
        <v>2926283.1</v>
      </c>
      <c r="I59" s="2">
        <v>2282500.818</v>
      </c>
      <c r="J59" s="2">
        <v>643782.28200000012</v>
      </c>
      <c r="K59" s="3">
        <v>44256</v>
      </c>
      <c r="L59">
        <v>3</v>
      </c>
      <c r="M59" t="s">
        <v>14</v>
      </c>
      <c r="N59">
        <v>2021</v>
      </c>
    </row>
    <row r="60" spans="1:14" x14ac:dyDescent="0.3">
      <c r="A60" t="s">
        <v>15</v>
      </c>
      <c r="B60" t="s">
        <v>9</v>
      </c>
      <c r="C60" t="s">
        <v>2</v>
      </c>
      <c r="D60" s="1">
        <v>185.8</v>
      </c>
      <c r="E60" s="2">
        <v>5579.4</v>
      </c>
      <c r="F60" s="2">
        <v>9299</v>
      </c>
      <c r="G60" s="2">
        <v>1727754.2000000002</v>
      </c>
      <c r="H60" s="2">
        <v>1641366.4900000002</v>
      </c>
      <c r="I60" s="2">
        <v>984819.89400000009</v>
      </c>
      <c r="J60" s="2">
        <v>656546.59600000014</v>
      </c>
      <c r="K60" s="3">
        <v>44228</v>
      </c>
      <c r="L60">
        <v>2</v>
      </c>
      <c r="M60" t="s">
        <v>28</v>
      </c>
      <c r="N60">
        <v>2021</v>
      </c>
    </row>
    <row r="61" spans="1:14" x14ac:dyDescent="0.3">
      <c r="A61" t="s">
        <v>0</v>
      </c>
      <c r="B61" t="s">
        <v>10</v>
      </c>
      <c r="C61" t="s">
        <v>2</v>
      </c>
      <c r="D61" s="1">
        <v>121</v>
      </c>
      <c r="E61" s="2">
        <v>5579.4</v>
      </c>
      <c r="F61" s="2">
        <v>9299</v>
      </c>
      <c r="G61" s="2">
        <v>1125179</v>
      </c>
      <c r="H61" s="2">
        <v>1068920.05</v>
      </c>
      <c r="I61" s="2">
        <v>833757.63900000008</v>
      </c>
      <c r="J61" s="2">
        <v>235162.41099999996</v>
      </c>
      <c r="K61" s="3">
        <v>44256</v>
      </c>
      <c r="L61">
        <v>3</v>
      </c>
      <c r="M61" t="s">
        <v>14</v>
      </c>
      <c r="N61">
        <v>2021</v>
      </c>
    </row>
    <row r="62" spans="1:14" x14ac:dyDescent="0.3">
      <c r="A62" t="s">
        <v>0</v>
      </c>
      <c r="B62" t="s">
        <v>12</v>
      </c>
      <c r="C62" t="s">
        <v>2</v>
      </c>
      <c r="D62" s="1">
        <v>252.9</v>
      </c>
      <c r="E62" s="2">
        <v>5579.4</v>
      </c>
      <c r="F62" s="2">
        <v>9299</v>
      </c>
      <c r="G62" s="2">
        <v>2351717.1</v>
      </c>
      <c r="H62" s="2">
        <v>2234131.2450000001</v>
      </c>
      <c r="I62" s="2">
        <v>1742622.3711000001</v>
      </c>
      <c r="J62" s="2">
        <v>491508.87390000001</v>
      </c>
      <c r="K62" s="3">
        <v>44378</v>
      </c>
      <c r="L62">
        <v>7</v>
      </c>
      <c r="M62" t="s">
        <v>20</v>
      </c>
      <c r="N62">
        <v>2021</v>
      </c>
    </row>
    <row r="63" spans="1:14" x14ac:dyDescent="0.3">
      <c r="A63" t="s">
        <v>15</v>
      </c>
      <c r="B63" t="s">
        <v>10</v>
      </c>
      <c r="C63" t="s">
        <v>2</v>
      </c>
      <c r="D63" s="1">
        <v>144.5</v>
      </c>
      <c r="E63" s="2">
        <v>5579.4</v>
      </c>
      <c r="F63" s="2">
        <v>9299</v>
      </c>
      <c r="G63" s="2">
        <v>1343705.5</v>
      </c>
      <c r="H63" s="2">
        <v>1276520.2250000001</v>
      </c>
      <c r="I63" s="2">
        <v>765912.13500000001</v>
      </c>
      <c r="J63" s="2">
        <v>510608.09000000008</v>
      </c>
      <c r="K63" s="3">
        <v>44440</v>
      </c>
      <c r="L63">
        <v>9</v>
      </c>
      <c r="M63" t="s">
        <v>24</v>
      </c>
      <c r="N63">
        <v>2021</v>
      </c>
    </row>
    <row r="64" spans="1:14" x14ac:dyDescent="0.3">
      <c r="A64" t="s">
        <v>18</v>
      </c>
      <c r="B64" t="s">
        <v>16</v>
      </c>
      <c r="C64" t="s">
        <v>2</v>
      </c>
      <c r="D64" s="1">
        <v>33</v>
      </c>
      <c r="E64" s="2">
        <v>5579.4</v>
      </c>
      <c r="F64" s="2">
        <v>9299</v>
      </c>
      <c r="G64" s="2">
        <v>306867</v>
      </c>
      <c r="H64" s="2">
        <v>291523.65000000002</v>
      </c>
      <c r="I64" s="2">
        <v>227388.44700000001</v>
      </c>
      <c r="J64" s="2">
        <v>64135.203000000009</v>
      </c>
      <c r="K64" s="3">
        <v>44075</v>
      </c>
      <c r="L64">
        <v>9</v>
      </c>
      <c r="M64" t="s">
        <v>24</v>
      </c>
      <c r="N64">
        <v>2020</v>
      </c>
    </row>
    <row r="65" spans="1:14" x14ac:dyDescent="0.3">
      <c r="A65" t="s">
        <v>15</v>
      </c>
      <c r="B65" t="s">
        <v>9</v>
      </c>
      <c r="C65" t="s">
        <v>2</v>
      </c>
      <c r="D65" s="1">
        <v>267.10000000000002</v>
      </c>
      <c r="E65" s="2">
        <v>5579.4</v>
      </c>
      <c r="F65" s="2">
        <v>9299</v>
      </c>
      <c r="G65" s="2">
        <v>2483762.9000000004</v>
      </c>
      <c r="H65" s="2">
        <v>2359574.7550000004</v>
      </c>
      <c r="I65" s="2">
        <v>1415744.8530000001</v>
      </c>
      <c r="J65" s="2">
        <v>943829.90200000023</v>
      </c>
      <c r="K65" s="3">
        <v>44440</v>
      </c>
      <c r="L65">
        <v>9</v>
      </c>
      <c r="M65" t="s">
        <v>24</v>
      </c>
      <c r="N65">
        <v>2021</v>
      </c>
    </row>
    <row r="66" spans="1:14" x14ac:dyDescent="0.3">
      <c r="A66" t="s">
        <v>15</v>
      </c>
      <c r="B66" t="s">
        <v>17</v>
      </c>
      <c r="C66" t="s">
        <v>2</v>
      </c>
      <c r="D66" s="1">
        <v>76.600000000000009</v>
      </c>
      <c r="E66" s="2">
        <v>5579.4</v>
      </c>
      <c r="F66" s="2">
        <v>9299</v>
      </c>
      <c r="G66" s="2">
        <v>712303.4</v>
      </c>
      <c r="H66" s="2">
        <v>676688.23</v>
      </c>
      <c r="I66" s="2">
        <v>406012.93799999997</v>
      </c>
      <c r="J66" s="2">
        <v>270675.29200000002</v>
      </c>
      <c r="K66" s="3">
        <v>44105</v>
      </c>
      <c r="L66">
        <v>10</v>
      </c>
      <c r="M66" t="s">
        <v>26</v>
      </c>
      <c r="N66">
        <v>2020</v>
      </c>
    </row>
    <row r="67" spans="1:14" x14ac:dyDescent="0.3">
      <c r="A67" t="s">
        <v>21</v>
      </c>
      <c r="B67" t="s">
        <v>19</v>
      </c>
      <c r="C67" t="s">
        <v>2</v>
      </c>
      <c r="D67" s="1">
        <v>49.400000000000006</v>
      </c>
      <c r="E67" s="2">
        <v>5579.4</v>
      </c>
      <c r="F67" s="2">
        <v>9299</v>
      </c>
      <c r="G67" s="2">
        <v>459370.60000000003</v>
      </c>
      <c r="H67" s="2">
        <v>436402.07</v>
      </c>
      <c r="I67" s="2">
        <v>314209.49040000001</v>
      </c>
      <c r="J67" s="2">
        <v>122192.5796</v>
      </c>
      <c r="K67" s="3">
        <v>44105</v>
      </c>
      <c r="L67">
        <v>10</v>
      </c>
      <c r="M67" t="s">
        <v>26</v>
      </c>
      <c r="N67">
        <v>2020</v>
      </c>
    </row>
    <row r="68" spans="1:14" x14ac:dyDescent="0.3">
      <c r="A68" t="s">
        <v>0</v>
      </c>
      <c r="B68" t="s">
        <v>22</v>
      </c>
      <c r="C68" t="s">
        <v>2</v>
      </c>
      <c r="D68" s="1">
        <v>139.70000000000002</v>
      </c>
      <c r="E68" s="2">
        <v>5579.4</v>
      </c>
      <c r="F68" s="2">
        <v>9299</v>
      </c>
      <c r="G68" s="2">
        <v>1299070.3</v>
      </c>
      <c r="H68" s="2">
        <v>1234116.7850000001</v>
      </c>
      <c r="I68" s="2">
        <v>962611.09230000013</v>
      </c>
      <c r="J68" s="2">
        <v>271505.69270000001</v>
      </c>
      <c r="K68" s="3">
        <v>44470</v>
      </c>
      <c r="L68">
        <v>10</v>
      </c>
      <c r="M68" t="s">
        <v>26</v>
      </c>
      <c r="N68">
        <v>2021</v>
      </c>
    </row>
    <row r="69" spans="1:14" x14ac:dyDescent="0.3">
      <c r="A69" t="s">
        <v>0</v>
      </c>
      <c r="B69" t="s">
        <v>6</v>
      </c>
      <c r="C69" t="s">
        <v>2</v>
      </c>
      <c r="D69" s="1">
        <v>215.5</v>
      </c>
      <c r="E69" s="2">
        <v>5579.4</v>
      </c>
      <c r="F69" s="2">
        <v>9299</v>
      </c>
      <c r="G69" s="2">
        <v>2003934.5</v>
      </c>
      <c r="H69" s="2">
        <v>1903737.7749999999</v>
      </c>
      <c r="I69" s="2">
        <v>1484915.4645</v>
      </c>
      <c r="J69" s="2">
        <v>418822.31049999991</v>
      </c>
      <c r="K69" s="3">
        <v>44531</v>
      </c>
      <c r="L69">
        <v>12</v>
      </c>
      <c r="M69" t="s">
        <v>11</v>
      </c>
      <c r="N69">
        <v>2021</v>
      </c>
    </row>
    <row r="70" spans="1:14" x14ac:dyDescent="0.3">
      <c r="A70" t="s">
        <v>5</v>
      </c>
      <c r="B70" t="s">
        <v>25</v>
      </c>
      <c r="C70" t="s">
        <v>13</v>
      </c>
      <c r="D70" s="1">
        <v>221.4</v>
      </c>
      <c r="E70" s="2">
        <v>8999.4</v>
      </c>
      <c r="F70" s="2">
        <v>14999</v>
      </c>
      <c r="G70" s="2">
        <v>3320778.6</v>
      </c>
      <c r="H70" s="2">
        <v>3154739.67</v>
      </c>
      <c r="I70" s="2">
        <v>2050580.7855</v>
      </c>
      <c r="J70" s="2">
        <v>1104158.8844999999</v>
      </c>
      <c r="K70" s="3">
        <v>44256</v>
      </c>
      <c r="L70">
        <v>3</v>
      </c>
      <c r="M70" t="s">
        <v>14</v>
      </c>
      <c r="N70">
        <v>2021</v>
      </c>
    </row>
    <row r="71" spans="1:14" x14ac:dyDescent="0.3">
      <c r="A71" t="s">
        <v>21</v>
      </c>
      <c r="B71" t="s">
        <v>19</v>
      </c>
      <c r="C71" t="s">
        <v>13</v>
      </c>
      <c r="D71" s="1">
        <v>230.10000000000002</v>
      </c>
      <c r="E71" s="2">
        <v>8999.4</v>
      </c>
      <c r="F71" s="2">
        <v>14999</v>
      </c>
      <c r="G71" s="2">
        <v>3451269.9000000004</v>
      </c>
      <c r="H71" s="2">
        <v>3278706.4050000003</v>
      </c>
      <c r="I71" s="2">
        <v>2360668.6115999999</v>
      </c>
      <c r="J71" s="2">
        <v>918037.79340000032</v>
      </c>
      <c r="K71" s="3">
        <v>44287</v>
      </c>
      <c r="L71">
        <v>4</v>
      </c>
      <c r="M71" t="s">
        <v>33</v>
      </c>
      <c r="N71">
        <v>2021</v>
      </c>
    </row>
    <row r="72" spans="1:14" x14ac:dyDescent="0.3">
      <c r="A72" t="s">
        <v>0</v>
      </c>
      <c r="B72" t="s">
        <v>4</v>
      </c>
      <c r="C72" t="s">
        <v>13</v>
      </c>
      <c r="D72" s="1">
        <v>137.55000000000001</v>
      </c>
      <c r="E72" s="2">
        <v>8999.4</v>
      </c>
      <c r="F72" s="2">
        <v>14999</v>
      </c>
      <c r="G72" s="2">
        <v>2063112.4500000002</v>
      </c>
      <c r="H72" s="2">
        <v>1959956.8275000001</v>
      </c>
      <c r="I72" s="2">
        <v>1528766.3254500001</v>
      </c>
      <c r="J72" s="2">
        <v>431190.50205000001</v>
      </c>
      <c r="K72" s="3">
        <v>44378</v>
      </c>
      <c r="L72">
        <v>7</v>
      </c>
      <c r="M72" t="s">
        <v>20</v>
      </c>
      <c r="N72">
        <v>2021</v>
      </c>
    </row>
    <row r="73" spans="1:14" x14ac:dyDescent="0.3">
      <c r="A73" t="s">
        <v>0</v>
      </c>
      <c r="B73" t="s">
        <v>29</v>
      </c>
      <c r="C73" t="s">
        <v>13</v>
      </c>
      <c r="D73" s="1">
        <v>183</v>
      </c>
      <c r="E73" s="2">
        <v>8999.4</v>
      </c>
      <c r="F73" s="2">
        <v>14999</v>
      </c>
      <c r="G73" s="2">
        <v>2744817</v>
      </c>
      <c r="H73" s="2">
        <v>2607576.15</v>
      </c>
      <c r="I73" s="2">
        <v>2033909.3969999999</v>
      </c>
      <c r="J73" s="2">
        <v>573666.75300000003</v>
      </c>
      <c r="K73" s="3">
        <v>44409</v>
      </c>
      <c r="L73">
        <v>8</v>
      </c>
      <c r="M73" t="s">
        <v>23</v>
      </c>
      <c r="N73">
        <v>2021</v>
      </c>
    </row>
    <row r="74" spans="1:14" x14ac:dyDescent="0.3">
      <c r="A74" t="s">
        <v>21</v>
      </c>
      <c r="B74" t="s">
        <v>1</v>
      </c>
      <c r="C74" t="s">
        <v>13</v>
      </c>
      <c r="D74" s="1">
        <v>249.8</v>
      </c>
      <c r="E74" s="2">
        <v>8999.4</v>
      </c>
      <c r="F74" s="2">
        <v>14999</v>
      </c>
      <c r="G74" s="2">
        <v>3746750.2</v>
      </c>
      <c r="H74" s="2">
        <v>3559412.6900000004</v>
      </c>
      <c r="I74" s="2">
        <v>2562777.1368</v>
      </c>
      <c r="J74" s="2">
        <v>996635.55320000043</v>
      </c>
      <c r="K74" s="3">
        <v>44075</v>
      </c>
      <c r="L74">
        <v>9</v>
      </c>
      <c r="M74" t="s">
        <v>24</v>
      </c>
      <c r="N74">
        <v>2020</v>
      </c>
    </row>
    <row r="75" spans="1:14" x14ac:dyDescent="0.3">
      <c r="A75" t="s">
        <v>18</v>
      </c>
      <c r="B75" t="s">
        <v>4</v>
      </c>
      <c r="C75" t="s">
        <v>13</v>
      </c>
      <c r="D75" s="1">
        <v>66.3</v>
      </c>
      <c r="E75" s="2">
        <v>8999.4</v>
      </c>
      <c r="F75" s="2">
        <v>14999</v>
      </c>
      <c r="G75" s="2">
        <v>994433.7</v>
      </c>
      <c r="H75" s="2">
        <v>944712.0149999999</v>
      </c>
      <c r="I75" s="2">
        <v>736875.3716999999</v>
      </c>
      <c r="J75" s="2">
        <v>207836.6433</v>
      </c>
      <c r="K75" s="3">
        <v>44105</v>
      </c>
      <c r="L75">
        <v>10</v>
      </c>
      <c r="M75" t="s">
        <v>26</v>
      </c>
      <c r="N75">
        <v>2020</v>
      </c>
    </row>
    <row r="76" spans="1:14" x14ac:dyDescent="0.3">
      <c r="A76" t="s">
        <v>5</v>
      </c>
      <c r="B76" t="s">
        <v>6</v>
      </c>
      <c r="C76" t="s">
        <v>27</v>
      </c>
      <c r="D76" s="1">
        <v>151.4</v>
      </c>
      <c r="E76" s="2">
        <v>11999.4</v>
      </c>
      <c r="F76" s="2">
        <v>19999</v>
      </c>
      <c r="G76" s="2">
        <v>3027848.6</v>
      </c>
      <c r="H76" s="2">
        <v>2876456.17</v>
      </c>
      <c r="I76" s="2">
        <v>1869696.5105000001</v>
      </c>
      <c r="J76" s="2">
        <v>1006759.6594999998</v>
      </c>
      <c r="K76" s="3">
        <v>44228</v>
      </c>
      <c r="L76">
        <v>2</v>
      </c>
      <c r="M76" t="s">
        <v>28</v>
      </c>
      <c r="N76">
        <v>2021</v>
      </c>
    </row>
    <row r="77" spans="1:14" x14ac:dyDescent="0.3">
      <c r="A77" t="s">
        <v>0</v>
      </c>
      <c r="B77" t="s">
        <v>8</v>
      </c>
      <c r="C77" t="s">
        <v>27</v>
      </c>
      <c r="D77" s="1">
        <v>449.25</v>
      </c>
      <c r="E77" s="2">
        <v>11999.4</v>
      </c>
      <c r="F77" s="2">
        <v>19999</v>
      </c>
      <c r="G77" s="2">
        <v>8984550.75</v>
      </c>
      <c r="H77" s="2">
        <v>8535323.2125000004</v>
      </c>
      <c r="I77" s="2">
        <v>6657552.1057500001</v>
      </c>
      <c r="J77" s="2">
        <v>1877771.1067500003</v>
      </c>
      <c r="K77" s="3">
        <v>44287</v>
      </c>
      <c r="L77">
        <v>4</v>
      </c>
      <c r="M77" t="s">
        <v>33</v>
      </c>
      <c r="N77">
        <v>2021</v>
      </c>
    </row>
    <row r="78" spans="1:14" x14ac:dyDescent="0.3">
      <c r="A78" t="s">
        <v>18</v>
      </c>
      <c r="B78" t="s">
        <v>9</v>
      </c>
      <c r="C78" t="s">
        <v>27</v>
      </c>
      <c r="D78" s="1">
        <v>72.7</v>
      </c>
      <c r="E78" s="2">
        <v>11999.4</v>
      </c>
      <c r="F78" s="2">
        <v>19999</v>
      </c>
      <c r="G78" s="2">
        <v>1453927.3</v>
      </c>
      <c r="H78" s="2">
        <v>1381230.9350000001</v>
      </c>
      <c r="I78" s="2">
        <v>1077360.1293000001</v>
      </c>
      <c r="J78" s="2">
        <v>303870.80569999991</v>
      </c>
      <c r="K78" s="3">
        <v>44348</v>
      </c>
      <c r="L78">
        <v>6</v>
      </c>
      <c r="M78" t="s">
        <v>7</v>
      </c>
      <c r="N78">
        <v>2021</v>
      </c>
    </row>
    <row r="79" spans="1:14" x14ac:dyDescent="0.3">
      <c r="A79" t="s">
        <v>18</v>
      </c>
      <c r="B79" t="s">
        <v>10</v>
      </c>
      <c r="C79" t="s">
        <v>27</v>
      </c>
      <c r="D79" s="1">
        <v>78.7</v>
      </c>
      <c r="E79" s="2">
        <v>11999.4</v>
      </c>
      <c r="F79" s="2">
        <v>19999</v>
      </c>
      <c r="G79" s="2">
        <v>1573921.3</v>
      </c>
      <c r="H79" s="2">
        <v>1495225.2350000001</v>
      </c>
      <c r="I79" s="2">
        <v>1166275.6833000001</v>
      </c>
      <c r="J79" s="2">
        <v>328949.55169999995</v>
      </c>
      <c r="K79" s="3">
        <v>44348</v>
      </c>
      <c r="L79">
        <v>6</v>
      </c>
      <c r="M79" t="s">
        <v>7</v>
      </c>
      <c r="N79">
        <v>2021</v>
      </c>
    </row>
    <row r="80" spans="1:14" x14ac:dyDescent="0.3">
      <c r="A80" t="s">
        <v>18</v>
      </c>
      <c r="B80" t="s">
        <v>12</v>
      </c>
      <c r="C80" t="s">
        <v>27</v>
      </c>
      <c r="D80" s="1">
        <v>182.3</v>
      </c>
      <c r="E80" s="2">
        <v>11999.4</v>
      </c>
      <c r="F80" s="2">
        <v>19999</v>
      </c>
      <c r="G80" s="2">
        <v>3645817.7</v>
      </c>
      <c r="H80" s="2">
        <v>3463526.8150000004</v>
      </c>
      <c r="I80" s="2">
        <v>2701550.9157000002</v>
      </c>
      <c r="J80" s="2">
        <v>761975.89930000016</v>
      </c>
      <c r="K80" s="3">
        <v>44378</v>
      </c>
      <c r="L80">
        <v>7</v>
      </c>
      <c r="M80" t="s">
        <v>20</v>
      </c>
      <c r="N80">
        <v>2021</v>
      </c>
    </row>
    <row r="81" spans="1:14" x14ac:dyDescent="0.3">
      <c r="A81" t="s">
        <v>5</v>
      </c>
      <c r="B81" t="s">
        <v>10</v>
      </c>
      <c r="C81" t="s">
        <v>27</v>
      </c>
      <c r="D81" s="1">
        <v>74.7</v>
      </c>
      <c r="E81" s="2">
        <v>11999.4</v>
      </c>
      <c r="F81" s="2">
        <v>19999</v>
      </c>
      <c r="G81" s="2">
        <v>1493925.3</v>
      </c>
      <c r="H81" s="2">
        <v>1419229.0350000001</v>
      </c>
      <c r="I81" s="2">
        <v>922498.8727500001</v>
      </c>
      <c r="J81" s="2">
        <v>496730.16225000005</v>
      </c>
      <c r="K81" s="3">
        <v>44440</v>
      </c>
      <c r="L81">
        <v>9</v>
      </c>
      <c r="M81" t="s">
        <v>24</v>
      </c>
      <c r="N81">
        <v>2021</v>
      </c>
    </row>
    <row r="82" spans="1:14" x14ac:dyDescent="0.3">
      <c r="A82" t="s">
        <v>15</v>
      </c>
      <c r="B82" t="s">
        <v>16</v>
      </c>
      <c r="C82" t="s">
        <v>27</v>
      </c>
      <c r="D82" s="1">
        <v>76.600000000000009</v>
      </c>
      <c r="E82" s="2">
        <v>11999.4</v>
      </c>
      <c r="F82" s="2">
        <v>19999</v>
      </c>
      <c r="G82" s="2">
        <v>1531923.4000000001</v>
      </c>
      <c r="H82" s="2">
        <v>1455327.2300000002</v>
      </c>
      <c r="I82" s="2">
        <v>873196.33800000011</v>
      </c>
      <c r="J82" s="2">
        <v>582130.89200000011</v>
      </c>
      <c r="K82" s="3">
        <v>44105</v>
      </c>
      <c r="L82">
        <v>10</v>
      </c>
      <c r="M82" t="s">
        <v>26</v>
      </c>
      <c r="N82">
        <v>2020</v>
      </c>
    </row>
    <row r="83" spans="1:14" x14ac:dyDescent="0.3">
      <c r="A83" t="s">
        <v>21</v>
      </c>
      <c r="B83" t="s">
        <v>9</v>
      </c>
      <c r="C83" t="s">
        <v>27</v>
      </c>
      <c r="D83" s="1">
        <v>290.5</v>
      </c>
      <c r="E83" s="2">
        <v>11999.4</v>
      </c>
      <c r="F83" s="2">
        <v>19999</v>
      </c>
      <c r="G83" s="2">
        <v>5809709.5</v>
      </c>
      <c r="H83" s="2">
        <v>5519224.0250000004</v>
      </c>
      <c r="I83" s="2">
        <v>3973841.298</v>
      </c>
      <c r="J83" s="2">
        <v>1545382.7270000004</v>
      </c>
      <c r="K83" s="3">
        <v>44501</v>
      </c>
      <c r="L83">
        <v>11</v>
      </c>
      <c r="M83" t="s">
        <v>30</v>
      </c>
      <c r="N83">
        <v>2021</v>
      </c>
    </row>
    <row r="84" spans="1:14" x14ac:dyDescent="0.3">
      <c r="A84" t="s">
        <v>0</v>
      </c>
      <c r="B84" t="s">
        <v>17</v>
      </c>
      <c r="C84" t="s">
        <v>27</v>
      </c>
      <c r="D84" s="1">
        <v>215.5</v>
      </c>
      <c r="E84" s="2">
        <v>11999.4</v>
      </c>
      <c r="F84" s="2">
        <v>19999</v>
      </c>
      <c r="G84" s="2">
        <v>4309784.5</v>
      </c>
      <c r="H84" s="2">
        <v>4094295.2749999999</v>
      </c>
      <c r="I84" s="2">
        <v>3193550.3144999999</v>
      </c>
      <c r="J84" s="2">
        <v>900744.96050000004</v>
      </c>
      <c r="K84" s="3">
        <v>44531</v>
      </c>
      <c r="L84">
        <v>12</v>
      </c>
      <c r="M84" t="s">
        <v>11</v>
      </c>
      <c r="N84">
        <v>2021</v>
      </c>
    </row>
    <row r="85" spans="1:14" x14ac:dyDescent="0.3">
      <c r="A85" t="s">
        <v>0</v>
      </c>
      <c r="B85" t="s">
        <v>19</v>
      </c>
      <c r="C85" t="s">
        <v>31</v>
      </c>
      <c r="D85" s="1">
        <v>386.40000000000003</v>
      </c>
      <c r="E85" s="2">
        <v>19794</v>
      </c>
      <c r="F85" s="2">
        <v>32990</v>
      </c>
      <c r="G85" s="2">
        <v>12747336.000000002</v>
      </c>
      <c r="H85" s="2">
        <v>12109969.200000001</v>
      </c>
      <c r="I85" s="2">
        <v>9445775.9760000017</v>
      </c>
      <c r="J85" s="2">
        <v>2664193.2239999995</v>
      </c>
      <c r="K85" s="3">
        <v>44287</v>
      </c>
      <c r="L85">
        <v>4</v>
      </c>
      <c r="M85" t="s">
        <v>33</v>
      </c>
      <c r="N85">
        <v>2021</v>
      </c>
    </row>
    <row r="86" spans="1:14" x14ac:dyDescent="0.3">
      <c r="A86" t="s">
        <v>0</v>
      </c>
      <c r="B86" t="s">
        <v>22</v>
      </c>
      <c r="C86" t="s">
        <v>31</v>
      </c>
      <c r="D86" s="1">
        <v>36.200000000000003</v>
      </c>
      <c r="E86" s="2">
        <v>19794</v>
      </c>
      <c r="F86" s="2">
        <v>32990</v>
      </c>
      <c r="G86" s="2">
        <v>1194238</v>
      </c>
      <c r="H86" s="2">
        <v>1134526.1000000001</v>
      </c>
      <c r="I86" s="2">
        <v>884930.35800000012</v>
      </c>
      <c r="J86" s="2">
        <v>249595.74199999997</v>
      </c>
      <c r="K86" s="3">
        <v>44317</v>
      </c>
      <c r="L86">
        <v>5</v>
      </c>
      <c r="M86" t="s">
        <v>35</v>
      </c>
      <c r="N86">
        <v>2021</v>
      </c>
    </row>
    <row r="87" spans="1:14" x14ac:dyDescent="0.3">
      <c r="A87" t="s">
        <v>18</v>
      </c>
      <c r="B87" t="s">
        <v>6</v>
      </c>
      <c r="C87" t="s">
        <v>31</v>
      </c>
      <c r="D87" s="1">
        <v>92.300000000000011</v>
      </c>
      <c r="E87" s="2">
        <v>19794</v>
      </c>
      <c r="F87" s="2">
        <v>32990</v>
      </c>
      <c r="G87" s="2">
        <v>3044977.0000000005</v>
      </c>
      <c r="H87" s="2">
        <v>2892728.1500000004</v>
      </c>
      <c r="I87" s="2">
        <v>2256327.9570000004</v>
      </c>
      <c r="J87" s="2">
        <v>636400.19299999997</v>
      </c>
      <c r="K87" s="3">
        <v>44409</v>
      </c>
      <c r="L87">
        <v>8</v>
      </c>
      <c r="M87" t="s">
        <v>23</v>
      </c>
      <c r="N87">
        <v>2021</v>
      </c>
    </row>
    <row r="88" spans="1:14" x14ac:dyDescent="0.3">
      <c r="A88" t="s">
        <v>18</v>
      </c>
      <c r="B88" t="s">
        <v>25</v>
      </c>
      <c r="C88" t="s">
        <v>31</v>
      </c>
      <c r="D88" s="1">
        <v>66.3</v>
      </c>
      <c r="E88" s="2">
        <v>19794</v>
      </c>
      <c r="F88" s="2">
        <v>32990</v>
      </c>
      <c r="G88" s="2">
        <v>2187237</v>
      </c>
      <c r="H88" s="2">
        <v>2077875.15</v>
      </c>
      <c r="I88" s="2">
        <v>1620742.6170000001</v>
      </c>
      <c r="J88" s="2">
        <v>457132.53299999982</v>
      </c>
      <c r="K88" s="3">
        <v>44105</v>
      </c>
      <c r="L88">
        <v>10</v>
      </c>
      <c r="M88" t="s">
        <v>26</v>
      </c>
      <c r="N88">
        <v>2020</v>
      </c>
    </row>
    <row r="89" spans="1:14" x14ac:dyDescent="0.3">
      <c r="A89" t="s">
        <v>0</v>
      </c>
      <c r="B89" t="s">
        <v>19</v>
      </c>
      <c r="C89" t="s">
        <v>31</v>
      </c>
      <c r="D89" s="1">
        <v>209.20000000000002</v>
      </c>
      <c r="E89" s="2">
        <v>19794</v>
      </c>
      <c r="F89" s="2">
        <v>32990</v>
      </c>
      <c r="G89" s="2">
        <v>6901508.0000000009</v>
      </c>
      <c r="H89" s="2">
        <v>6556432.6000000006</v>
      </c>
      <c r="I89" s="2">
        <v>5114017.4280000003</v>
      </c>
      <c r="J89" s="2">
        <v>1442415.1720000003</v>
      </c>
      <c r="K89" s="3">
        <v>44136</v>
      </c>
      <c r="L89">
        <v>11</v>
      </c>
      <c r="M89" t="s">
        <v>30</v>
      </c>
      <c r="N89">
        <v>2020</v>
      </c>
    </row>
    <row r="90" spans="1:14" x14ac:dyDescent="0.3">
      <c r="A90" t="s">
        <v>0</v>
      </c>
      <c r="B90" t="s">
        <v>4</v>
      </c>
      <c r="C90" t="s">
        <v>32</v>
      </c>
      <c r="D90" s="1">
        <v>26.3</v>
      </c>
      <c r="E90" s="2">
        <v>13938</v>
      </c>
      <c r="F90" s="2">
        <v>23230</v>
      </c>
      <c r="G90" s="2">
        <v>610949</v>
      </c>
      <c r="H90" s="2">
        <v>580401.55000000005</v>
      </c>
      <c r="I90" s="2">
        <v>452713.20900000003</v>
      </c>
      <c r="J90" s="2">
        <v>127688.34100000001</v>
      </c>
      <c r="K90" s="3">
        <v>44256</v>
      </c>
      <c r="L90">
        <v>3</v>
      </c>
      <c r="M90" t="s">
        <v>14</v>
      </c>
      <c r="N90">
        <v>2021</v>
      </c>
    </row>
    <row r="91" spans="1:14" x14ac:dyDescent="0.3">
      <c r="A91" t="s">
        <v>0</v>
      </c>
      <c r="B91" t="s">
        <v>29</v>
      </c>
      <c r="C91" t="s">
        <v>32</v>
      </c>
      <c r="D91" s="1">
        <v>94.350000000000009</v>
      </c>
      <c r="E91" s="2">
        <v>13938</v>
      </c>
      <c r="F91" s="2">
        <v>23230</v>
      </c>
      <c r="G91" s="2">
        <v>2191750.5</v>
      </c>
      <c r="H91" s="2">
        <v>2082162.9750000001</v>
      </c>
      <c r="I91" s="2">
        <v>1624087.1205000002</v>
      </c>
      <c r="J91" s="2">
        <v>458075.8544999999</v>
      </c>
      <c r="K91" s="3">
        <v>44287</v>
      </c>
      <c r="L91">
        <v>4</v>
      </c>
      <c r="M91" t="s">
        <v>33</v>
      </c>
      <c r="N91">
        <v>2021</v>
      </c>
    </row>
    <row r="92" spans="1:14" x14ac:dyDescent="0.3">
      <c r="A92" t="s">
        <v>18</v>
      </c>
      <c r="B92" t="s">
        <v>1</v>
      </c>
      <c r="C92" t="s">
        <v>32</v>
      </c>
      <c r="D92" s="1">
        <v>72.7</v>
      </c>
      <c r="E92" s="2">
        <v>13938</v>
      </c>
      <c r="F92" s="2">
        <v>23230</v>
      </c>
      <c r="G92" s="2">
        <v>1688821</v>
      </c>
      <c r="H92" s="2">
        <v>1604379.95</v>
      </c>
      <c r="I92" s="2">
        <v>1251416.361</v>
      </c>
      <c r="J92" s="2">
        <v>352963.58899999992</v>
      </c>
      <c r="K92" s="3">
        <v>44348</v>
      </c>
      <c r="L92">
        <v>6</v>
      </c>
      <c r="M92" t="s">
        <v>7</v>
      </c>
      <c r="N92">
        <v>2021</v>
      </c>
    </row>
    <row r="93" spans="1:14" x14ac:dyDescent="0.3">
      <c r="A93" t="s">
        <v>18</v>
      </c>
      <c r="B93" t="s">
        <v>4</v>
      </c>
      <c r="C93" t="s">
        <v>32</v>
      </c>
      <c r="D93" s="1">
        <v>78.7</v>
      </c>
      <c r="E93" s="2">
        <v>13938</v>
      </c>
      <c r="F93" s="2">
        <v>23230</v>
      </c>
      <c r="G93" s="2">
        <v>1828201</v>
      </c>
      <c r="H93" s="2">
        <v>1736790.95</v>
      </c>
      <c r="I93" s="2">
        <v>1354696.9410000001</v>
      </c>
      <c r="J93" s="2">
        <v>382094.00899999985</v>
      </c>
      <c r="K93" s="3">
        <v>44348</v>
      </c>
      <c r="L93">
        <v>6</v>
      </c>
      <c r="M93" t="s">
        <v>7</v>
      </c>
      <c r="N93">
        <v>2021</v>
      </c>
    </row>
    <row r="94" spans="1:14" x14ac:dyDescent="0.3">
      <c r="A94" t="s">
        <v>21</v>
      </c>
      <c r="B94" t="s">
        <v>6</v>
      </c>
      <c r="C94" t="s">
        <v>32</v>
      </c>
      <c r="D94" s="1">
        <v>98.600000000000009</v>
      </c>
      <c r="E94" s="2">
        <v>13938</v>
      </c>
      <c r="F94" s="2">
        <v>23230</v>
      </c>
      <c r="G94" s="2">
        <v>2290478</v>
      </c>
      <c r="H94" s="2">
        <v>2175954.1</v>
      </c>
      <c r="I94" s="2">
        <v>1566686.952</v>
      </c>
      <c r="J94" s="2">
        <v>609267.14800000004</v>
      </c>
      <c r="K94" s="3">
        <v>44440</v>
      </c>
      <c r="L94">
        <v>9</v>
      </c>
      <c r="M94" t="s">
        <v>24</v>
      </c>
      <c r="N94">
        <v>2021</v>
      </c>
    </row>
    <row r="95" spans="1:14" x14ac:dyDescent="0.3">
      <c r="A95" t="s">
        <v>21</v>
      </c>
      <c r="B95" t="s">
        <v>8</v>
      </c>
      <c r="C95" t="s">
        <v>32</v>
      </c>
      <c r="D95" s="1">
        <v>49.400000000000006</v>
      </c>
      <c r="E95" s="2">
        <v>13938</v>
      </c>
      <c r="F95" s="2">
        <v>23230</v>
      </c>
      <c r="G95" s="2">
        <v>1147562.0000000002</v>
      </c>
      <c r="H95" s="2">
        <v>1090183.9000000001</v>
      </c>
      <c r="I95" s="2">
        <v>784932.40800000005</v>
      </c>
      <c r="J95" s="2">
        <v>305251.49200000009</v>
      </c>
      <c r="K95" s="3">
        <v>44105</v>
      </c>
      <c r="L95">
        <v>10</v>
      </c>
      <c r="M95" t="s">
        <v>26</v>
      </c>
      <c r="N95">
        <v>2020</v>
      </c>
    </row>
    <row r="96" spans="1:14" x14ac:dyDescent="0.3">
      <c r="A96" t="s">
        <v>0</v>
      </c>
      <c r="B96" t="s">
        <v>9</v>
      </c>
      <c r="C96" t="s">
        <v>32</v>
      </c>
      <c r="D96" s="1">
        <v>139.70000000000002</v>
      </c>
      <c r="E96" s="2">
        <v>13938</v>
      </c>
      <c r="F96" s="2">
        <v>23230</v>
      </c>
      <c r="G96" s="2">
        <v>3245231.0000000005</v>
      </c>
      <c r="H96" s="2">
        <v>3082969.45</v>
      </c>
      <c r="I96" s="2">
        <v>2404716.1710000001</v>
      </c>
      <c r="J96" s="2">
        <v>678253.2790000001</v>
      </c>
      <c r="K96" s="3">
        <v>44470</v>
      </c>
      <c r="L96">
        <v>10</v>
      </c>
      <c r="M96" t="s">
        <v>26</v>
      </c>
      <c r="N96">
        <v>2021</v>
      </c>
    </row>
    <row r="97" spans="1:14" x14ac:dyDescent="0.3">
      <c r="A97" t="s">
        <v>18</v>
      </c>
      <c r="B97" t="s">
        <v>10</v>
      </c>
      <c r="C97" t="s">
        <v>32</v>
      </c>
      <c r="D97" s="1">
        <v>174.4</v>
      </c>
      <c r="E97" s="2">
        <v>13938</v>
      </c>
      <c r="F97" s="2">
        <v>23230</v>
      </c>
      <c r="G97" s="2">
        <v>4051312</v>
      </c>
      <c r="H97" s="2">
        <v>3848746.4</v>
      </c>
      <c r="I97" s="2">
        <v>3002022.1919999998</v>
      </c>
      <c r="J97" s="2">
        <v>846724.2080000001</v>
      </c>
      <c r="K97" s="3">
        <v>44501</v>
      </c>
      <c r="L97">
        <v>11</v>
      </c>
      <c r="M97" t="s">
        <v>30</v>
      </c>
      <c r="N97">
        <v>2021</v>
      </c>
    </row>
    <row r="98" spans="1:14" x14ac:dyDescent="0.3">
      <c r="A98" t="s">
        <v>15</v>
      </c>
      <c r="B98" t="s">
        <v>12</v>
      </c>
      <c r="C98" t="s">
        <v>34</v>
      </c>
      <c r="D98" s="1">
        <v>198.9</v>
      </c>
      <c r="E98" s="2">
        <v>11999.4</v>
      </c>
      <c r="F98" s="2">
        <v>19999</v>
      </c>
      <c r="G98" s="2">
        <v>3977801.1</v>
      </c>
      <c r="H98" s="2">
        <v>3778911.0449999999</v>
      </c>
      <c r="I98" s="2">
        <v>2267346.6269999999</v>
      </c>
      <c r="J98" s="2">
        <v>1511564.4180000001</v>
      </c>
      <c r="K98" s="3">
        <v>44075</v>
      </c>
      <c r="L98">
        <v>9</v>
      </c>
      <c r="M98" t="s">
        <v>24</v>
      </c>
      <c r="N98">
        <v>2020</v>
      </c>
    </row>
    <row r="99" spans="1:14" x14ac:dyDescent="0.3">
      <c r="A99" t="s">
        <v>5</v>
      </c>
      <c r="B99" t="s">
        <v>10</v>
      </c>
      <c r="C99" t="s">
        <v>34</v>
      </c>
      <c r="D99" s="1">
        <v>32.1</v>
      </c>
      <c r="E99" s="2">
        <v>11999.4</v>
      </c>
      <c r="F99" s="2">
        <v>19999</v>
      </c>
      <c r="G99" s="2">
        <v>641967.9</v>
      </c>
      <c r="H99" s="2">
        <v>609869.505</v>
      </c>
      <c r="I99" s="2">
        <v>396415.17825</v>
      </c>
      <c r="J99" s="2">
        <v>213454.32675000001</v>
      </c>
      <c r="K99" s="3">
        <v>44136</v>
      </c>
      <c r="L99">
        <v>11</v>
      </c>
      <c r="M99" t="s">
        <v>30</v>
      </c>
      <c r="N99">
        <v>2020</v>
      </c>
    </row>
    <row r="100" spans="1:14" x14ac:dyDescent="0.3">
      <c r="A100" t="s">
        <v>18</v>
      </c>
      <c r="B100" t="s">
        <v>16</v>
      </c>
      <c r="C100" t="s">
        <v>2</v>
      </c>
      <c r="D100" s="1">
        <v>74.25</v>
      </c>
      <c r="E100" s="2">
        <v>5579.4</v>
      </c>
      <c r="F100" s="2">
        <v>9299</v>
      </c>
      <c r="G100" s="2">
        <v>690450.75</v>
      </c>
      <c r="H100" s="2">
        <v>655928.21250000002</v>
      </c>
      <c r="I100" s="2">
        <v>511624.00575000001</v>
      </c>
      <c r="J100" s="2">
        <v>144304.20675000001</v>
      </c>
      <c r="K100" s="3">
        <v>44287</v>
      </c>
      <c r="L100">
        <v>4</v>
      </c>
      <c r="M100" t="s">
        <v>33</v>
      </c>
      <c r="N100">
        <v>2021</v>
      </c>
    </row>
    <row r="101" spans="1:14" x14ac:dyDescent="0.3">
      <c r="A101" t="s">
        <v>15</v>
      </c>
      <c r="B101" t="s">
        <v>9</v>
      </c>
      <c r="C101" t="s">
        <v>2</v>
      </c>
      <c r="D101" s="1">
        <v>129.5</v>
      </c>
      <c r="E101" s="2">
        <v>5579.4</v>
      </c>
      <c r="F101" s="2">
        <v>9299</v>
      </c>
      <c r="G101" s="2">
        <v>1204220.5</v>
      </c>
      <c r="H101" s="2">
        <v>1144009.4750000001</v>
      </c>
      <c r="I101" s="2">
        <v>686405.68500000006</v>
      </c>
      <c r="J101" s="2">
        <v>457603.79000000004</v>
      </c>
      <c r="K101" s="3">
        <v>44470</v>
      </c>
      <c r="L101">
        <v>10</v>
      </c>
      <c r="M101" t="s">
        <v>26</v>
      </c>
      <c r="N101">
        <v>2021</v>
      </c>
    </row>
    <row r="102" spans="1:14" x14ac:dyDescent="0.3">
      <c r="A102" t="s">
        <v>21</v>
      </c>
      <c r="B102" t="s">
        <v>17</v>
      </c>
      <c r="C102" t="s">
        <v>2</v>
      </c>
      <c r="D102" s="1">
        <v>21.400000000000002</v>
      </c>
      <c r="E102" s="2">
        <v>5579.4</v>
      </c>
      <c r="F102" s="2">
        <v>9299</v>
      </c>
      <c r="G102" s="2">
        <v>198998.6</v>
      </c>
      <c r="H102" s="2">
        <v>189048.67</v>
      </c>
      <c r="I102" s="2">
        <v>136115.04240000001</v>
      </c>
      <c r="J102" s="2">
        <v>52933.627600000007</v>
      </c>
      <c r="K102" s="3">
        <v>44105</v>
      </c>
      <c r="L102">
        <v>10</v>
      </c>
      <c r="M102" t="s">
        <v>26</v>
      </c>
      <c r="N102">
        <v>2020</v>
      </c>
    </row>
    <row r="103" spans="1:14" x14ac:dyDescent="0.3">
      <c r="A103" t="s">
        <v>0</v>
      </c>
      <c r="B103" t="s">
        <v>19</v>
      </c>
      <c r="C103" t="s">
        <v>2</v>
      </c>
      <c r="D103" s="1">
        <v>214.5</v>
      </c>
      <c r="E103" s="2">
        <v>5579.4</v>
      </c>
      <c r="F103" s="2">
        <v>9299</v>
      </c>
      <c r="G103" s="2">
        <v>1994635.5</v>
      </c>
      <c r="H103" s="2">
        <v>1894903.7250000001</v>
      </c>
      <c r="I103" s="2">
        <v>1478024.9055000001</v>
      </c>
      <c r="J103" s="2">
        <v>416878.81949999998</v>
      </c>
      <c r="K103" s="3">
        <v>44136</v>
      </c>
      <c r="L103">
        <v>11</v>
      </c>
      <c r="M103" t="s">
        <v>30</v>
      </c>
      <c r="N103">
        <v>2020</v>
      </c>
    </row>
    <row r="104" spans="1:14" x14ac:dyDescent="0.3">
      <c r="A104" t="s">
        <v>0</v>
      </c>
      <c r="B104" t="s">
        <v>22</v>
      </c>
      <c r="C104" t="s">
        <v>2</v>
      </c>
      <c r="D104" s="1">
        <v>285.2</v>
      </c>
      <c r="E104" s="2">
        <v>5579.4</v>
      </c>
      <c r="F104" s="2">
        <v>9299</v>
      </c>
      <c r="G104" s="2">
        <v>2652074.7999999998</v>
      </c>
      <c r="H104" s="2">
        <v>2519471.0599999996</v>
      </c>
      <c r="I104" s="2">
        <v>1965187.4267999998</v>
      </c>
      <c r="J104" s="2">
        <v>554283.63319999981</v>
      </c>
      <c r="K104" s="3">
        <v>44531</v>
      </c>
      <c r="L104">
        <v>12</v>
      </c>
      <c r="M104" t="s">
        <v>11</v>
      </c>
      <c r="N104">
        <v>2021</v>
      </c>
    </row>
    <row r="105" spans="1:14" x14ac:dyDescent="0.3">
      <c r="A105" t="s">
        <v>15</v>
      </c>
      <c r="B105" t="s">
        <v>6</v>
      </c>
      <c r="C105" t="s">
        <v>13</v>
      </c>
      <c r="D105" s="1">
        <v>114.2</v>
      </c>
      <c r="E105" s="2">
        <v>8999.4</v>
      </c>
      <c r="F105" s="2">
        <v>14999</v>
      </c>
      <c r="G105" s="2">
        <v>1712885.8</v>
      </c>
      <c r="H105" s="2">
        <v>1627241.51</v>
      </c>
      <c r="I105" s="2">
        <v>976344.90599999996</v>
      </c>
      <c r="J105" s="2">
        <v>650896.60400000005</v>
      </c>
      <c r="K105" s="3">
        <v>44348</v>
      </c>
      <c r="L105">
        <v>6</v>
      </c>
      <c r="M105" t="s">
        <v>7</v>
      </c>
      <c r="N105">
        <v>2021</v>
      </c>
    </row>
    <row r="106" spans="1:14" x14ac:dyDescent="0.3">
      <c r="A106" t="s">
        <v>0</v>
      </c>
      <c r="B106" t="s">
        <v>25</v>
      </c>
      <c r="C106" t="s">
        <v>13</v>
      </c>
      <c r="D106" s="1">
        <v>156.60000000000002</v>
      </c>
      <c r="E106" s="2">
        <v>8999.4</v>
      </c>
      <c r="F106" s="2">
        <v>14999</v>
      </c>
      <c r="G106" s="2">
        <v>2348843.4000000004</v>
      </c>
      <c r="H106" s="2">
        <v>2231401.2300000004</v>
      </c>
      <c r="I106" s="2">
        <v>1740492.9594000005</v>
      </c>
      <c r="J106" s="2">
        <v>490908.27059999993</v>
      </c>
      <c r="K106" s="3">
        <v>44470</v>
      </c>
      <c r="L106">
        <v>10</v>
      </c>
      <c r="M106" t="s">
        <v>26</v>
      </c>
      <c r="N106">
        <v>2021</v>
      </c>
    </row>
    <row r="107" spans="1:14" x14ac:dyDescent="0.3">
      <c r="A107" t="s">
        <v>15</v>
      </c>
      <c r="B107" t="s">
        <v>19</v>
      </c>
      <c r="C107" t="s">
        <v>13</v>
      </c>
      <c r="D107" s="1">
        <v>69</v>
      </c>
      <c r="E107" s="2">
        <v>8999.4</v>
      </c>
      <c r="F107" s="2">
        <v>14999</v>
      </c>
      <c r="G107" s="2">
        <v>1034931</v>
      </c>
      <c r="H107" s="2">
        <v>983184.45</v>
      </c>
      <c r="I107" s="2">
        <v>589910.66999999993</v>
      </c>
      <c r="J107" s="2">
        <v>393273.78</v>
      </c>
      <c r="K107" s="3">
        <v>44501</v>
      </c>
      <c r="L107">
        <v>11</v>
      </c>
      <c r="M107" t="s">
        <v>30</v>
      </c>
      <c r="N107">
        <v>2021</v>
      </c>
    </row>
    <row r="108" spans="1:14" x14ac:dyDescent="0.3">
      <c r="A108" t="s">
        <v>18</v>
      </c>
      <c r="B108" t="s">
        <v>4</v>
      </c>
      <c r="C108" t="s">
        <v>13</v>
      </c>
      <c r="D108" s="1">
        <v>166</v>
      </c>
      <c r="E108" s="2">
        <v>8999.4</v>
      </c>
      <c r="F108" s="2">
        <v>14999</v>
      </c>
      <c r="G108" s="2">
        <v>2489834</v>
      </c>
      <c r="H108" s="2">
        <v>2365342.2999999998</v>
      </c>
      <c r="I108" s="2">
        <v>1844966.9939999999</v>
      </c>
      <c r="J108" s="2">
        <v>520375.30599999987</v>
      </c>
      <c r="K108" s="3">
        <v>44136</v>
      </c>
      <c r="L108">
        <v>11</v>
      </c>
      <c r="M108" t="s">
        <v>30</v>
      </c>
      <c r="N108">
        <v>2020</v>
      </c>
    </row>
    <row r="109" spans="1:14" x14ac:dyDescent="0.3">
      <c r="A109" t="s">
        <v>5</v>
      </c>
      <c r="B109" t="s">
        <v>29</v>
      </c>
      <c r="C109" t="s">
        <v>27</v>
      </c>
      <c r="D109" s="1">
        <v>236.3</v>
      </c>
      <c r="E109" s="2">
        <v>11999.4</v>
      </c>
      <c r="F109" s="2">
        <v>19999</v>
      </c>
      <c r="G109" s="2">
        <v>4725763.7</v>
      </c>
      <c r="H109" s="2">
        <v>4489475.5150000006</v>
      </c>
      <c r="I109" s="2">
        <v>2918159.0847500004</v>
      </c>
      <c r="J109" s="2">
        <v>1571316.4302500002</v>
      </c>
      <c r="K109" s="3">
        <v>44228</v>
      </c>
      <c r="L109">
        <v>2</v>
      </c>
      <c r="M109" t="s">
        <v>28</v>
      </c>
      <c r="N109">
        <v>2021</v>
      </c>
    </row>
    <row r="110" spans="1:14" x14ac:dyDescent="0.3">
      <c r="A110" t="s">
        <v>21</v>
      </c>
      <c r="B110" t="s">
        <v>1</v>
      </c>
      <c r="C110" t="s">
        <v>27</v>
      </c>
      <c r="D110" s="1">
        <v>91.800000000000011</v>
      </c>
      <c r="E110" s="2">
        <v>11999.4</v>
      </c>
      <c r="F110" s="2">
        <v>19999</v>
      </c>
      <c r="G110" s="2">
        <v>1835908.2000000002</v>
      </c>
      <c r="H110" s="2">
        <v>1744112.7900000003</v>
      </c>
      <c r="I110" s="2">
        <v>1255761.2088000001</v>
      </c>
      <c r="J110" s="2">
        <v>488351.58120000013</v>
      </c>
      <c r="K110" s="3">
        <v>44317</v>
      </c>
      <c r="L110">
        <v>5</v>
      </c>
      <c r="M110" t="s">
        <v>35</v>
      </c>
      <c r="N110">
        <v>2021</v>
      </c>
    </row>
    <row r="111" spans="1:14" x14ac:dyDescent="0.3">
      <c r="A111" t="s">
        <v>21</v>
      </c>
      <c r="B111" t="s">
        <v>4</v>
      </c>
      <c r="C111" t="s">
        <v>27</v>
      </c>
      <c r="D111" s="1">
        <v>172.8</v>
      </c>
      <c r="E111" s="2">
        <v>11999.4</v>
      </c>
      <c r="F111" s="2">
        <v>19999</v>
      </c>
      <c r="G111" s="2">
        <v>3455827.2</v>
      </c>
      <c r="H111" s="2">
        <v>3283035.8400000003</v>
      </c>
      <c r="I111" s="2">
        <v>2363785.8048</v>
      </c>
      <c r="J111" s="2">
        <v>919250.03520000027</v>
      </c>
      <c r="K111" s="3">
        <v>44317</v>
      </c>
      <c r="L111">
        <v>5</v>
      </c>
      <c r="M111" t="s">
        <v>35</v>
      </c>
      <c r="N111">
        <v>2021</v>
      </c>
    </row>
    <row r="112" spans="1:14" x14ac:dyDescent="0.3">
      <c r="A112" t="s">
        <v>15</v>
      </c>
      <c r="B112" t="s">
        <v>6</v>
      </c>
      <c r="C112" t="s">
        <v>27</v>
      </c>
      <c r="D112" s="1">
        <v>114.2</v>
      </c>
      <c r="E112" s="2">
        <v>11999.4</v>
      </c>
      <c r="F112" s="2">
        <v>19999</v>
      </c>
      <c r="G112" s="2">
        <v>2283885.8000000003</v>
      </c>
      <c r="H112" s="2">
        <v>2169691.5100000002</v>
      </c>
      <c r="I112" s="2">
        <v>1301814.9060000002</v>
      </c>
      <c r="J112" s="2">
        <v>867876.60400000005</v>
      </c>
      <c r="K112" s="3">
        <v>44348</v>
      </c>
      <c r="L112">
        <v>6</v>
      </c>
      <c r="M112" t="s">
        <v>7</v>
      </c>
      <c r="N112">
        <v>2021</v>
      </c>
    </row>
    <row r="113" spans="1:14" x14ac:dyDescent="0.3">
      <c r="A113" t="s">
        <v>18</v>
      </c>
      <c r="B113" t="s">
        <v>8</v>
      </c>
      <c r="C113" t="s">
        <v>27</v>
      </c>
      <c r="D113" s="1">
        <v>66.2</v>
      </c>
      <c r="E113" s="2">
        <v>11999.4</v>
      </c>
      <c r="F113" s="2">
        <v>19999</v>
      </c>
      <c r="G113" s="2">
        <v>1323933.8</v>
      </c>
      <c r="H113" s="2">
        <v>1257737.1100000001</v>
      </c>
      <c r="I113" s="2">
        <v>981034.9458000001</v>
      </c>
      <c r="J113" s="2">
        <v>276702.1642</v>
      </c>
      <c r="K113" s="3">
        <v>44348</v>
      </c>
      <c r="L113">
        <v>6</v>
      </c>
      <c r="M113" t="s">
        <v>7</v>
      </c>
      <c r="N113">
        <v>2021</v>
      </c>
    </row>
    <row r="114" spans="1:14" x14ac:dyDescent="0.3">
      <c r="A114" t="s">
        <v>15</v>
      </c>
      <c r="B114" t="s">
        <v>9</v>
      </c>
      <c r="C114" t="s">
        <v>27</v>
      </c>
      <c r="D114" s="1">
        <v>129.5</v>
      </c>
      <c r="E114" s="2">
        <v>11999.4</v>
      </c>
      <c r="F114" s="2">
        <v>19999</v>
      </c>
      <c r="G114" s="2">
        <v>2589870.5</v>
      </c>
      <c r="H114" s="2">
        <v>2460376.9750000001</v>
      </c>
      <c r="I114" s="2">
        <v>1476226.1850000001</v>
      </c>
      <c r="J114" s="2">
        <v>984150.79</v>
      </c>
      <c r="K114" s="3">
        <v>44470</v>
      </c>
      <c r="L114">
        <v>10</v>
      </c>
      <c r="M114" t="s">
        <v>26</v>
      </c>
      <c r="N114">
        <v>2021</v>
      </c>
    </row>
    <row r="115" spans="1:14" x14ac:dyDescent="0.3">
      <c r="A115" t="s">
        <v>18</v>
      </c>
      <c r="B115" t="s">
        <v>10</v>
      </c>
      <c r="C115" t="s">
        <v>27</v>
      </c>
      <c r="D115" s="1">
        <v>80.900000000000006</v>
      </c>
      <c r="E115" s="2">
        <v>11999.4</v>
      </c>
      <c r="F115" s="2">
        <v>19999</v>
      </c>
      <c r="G115" s="2">
        <v>1617919.1</v>
      </c>
      <c r="H115" s="2">
        <v>1537023.145</v>
      </c>
      <c r="I115" s="2">
        <v>1198878.0531000001</v>
      </c>
      <c r="J115" s="2">
        <v>338145.09189999988</v>
      </c>
      <c r="K115" s="3">
        <v>44105</v>
      </c>
      <c r="L115">
        <v>10</v>
      </c>
      <c r="M115" t="s">
        <v>26</v>
      </c>
      <c r="N115">
        <v>2020</v>
      </c>
    </row>
    <row r="116" spans="1:14" x14ac:dyDescent="0.3">
      <c r="A116" t="s">
        <v>18</v>
      </c>
      <c r="B116" t="s">
        <v>12</v>
      </c>
      <c r="C116" t="s">
        <v>27</v>
      </c>
      <c r="D116" s="1">
        <v>214.5</v>
      </c>
      <c r="E116" s="2">
        <v>11999.4</v>
      </c>
      <c r="F116" s="2">
        <v>19999</v>
      </c>
      <c r="G116" s="2">
        <v>4289785.5</v>
      </c>
      <c r="H116" s="2">
        <v>4075296.2250000001</v>
      </c>
      <c r="I116" s="2">
        <v>3178731.0555000002</v>
      </c>
      <c r="J116" s="2">
        <v>896565.16949999984</v>
      </c>
      <c r="K116" s="3">
        <v>44105</v>
      </c>
      <c r="L116">
        <v>10</v>
      </c>
      <c r="M116" t="s">
        <v>26</v>
      </c>
      <c r="N116">
        <v>2020</v>
      </c>
    </row>
    <row r="117" spans="1:14" x14ac:dyDescent="0.3">
      <c r="A117" t="s">
        <v>15</v>
      </c>
      <c r="B117" t="s">
        <v>10</v>
      </c>
      <c r="C117" t="s">
        <v>27</v>
      </c>
      <c r="D117" s="1">
        <v>178.5</v>
      </c>
      <c r="E117" s="2">
        <v>11999.4</v>
      </c>
      <c r="F117" s="2">
        <v>19999</v>
      </c>
      <c r="G117" s="2">
        <v>3569821.5</v>
      </c>
      <c r="H117" s="2">
        <v>3391330.4249999998</v>
      </c>
      <c r="I117" s="2">
        <v>2034798.2549999999</v>
      </c>
      <c r="J117" s="2">
        <v>1356532.17</v>
      </c>
      <c r="K117" s="3">
        <v>44136</v>
      </c>
      <c r="L117">
        <v>11</v>
      </c>
      <c r="M117" t="s">
        <v>30</v>
      </c>
      <c r="N117">
        <v>2020</v>
      </c>
    </row>
    <row r="118" spans="1:14" x14ac:dyDescent="0.3">
      <c r="A118" t="s">
        <v>21</v>
      </c>
      <c r="B118" t="s">
        <v>16</v>
      </c>
      <c r="C118" t="s">
        <v>27</v>
      </c>
      <c r="D118" s="1">
        <v>191.60000000000002</v>
      </c>
      <c r="E118" s="2">
        <v>11999.4</v>
      </c>
      <c r="F118" s="2">
        <v>19999</v>
      </c>
      <c r="G118" s="2">
        <v>3831808.4000000004</v>
      </c>
      <c r="H118" s="2">
        <v>3640217.9800000004</v>
      </c>
      <c r="I118" s="2">
        <v>2620956.9456000002</v>
      </c>
      <c r="J118" s="2">
        <v>1019261.0344000002</v>
      </c>
      <c r="K118" s="3">
        <v>44531</v>
      </c>
      <c r="L118">
        <v>12</v>
      </c>
      <c r="M118" t="s">
        <v>11</v>
      </c>
      <c r="N118">
        <v>2021</v>
      </c>
    </row>
    <row r="119" spans="1:14" x14ac:dyDescent="0.3">
      <c r="A119" t="s">
        <v>0</v>
      </c>
      <c r="B119" t="s">
        <v>9</v>
      </c>
      <c r="C119" t="s">
        <v>27</v>
      </c>
      <c r="D119" s="1">
        <v>285.2</v>
      </c>
      <c r="E119" s="2">
        <v>11999.4</v>
      </c>
      <c r="F119" s="2">
        <v>19999</v>
      </c>
      <c r="G119" s="2">
        <v>5703714.7999999998</v>
      </c>
      <c r="H119" s="2">
        <v>5418529.0599999996</v>
      </c>
      <c r="I119" s="2">
        <v>4226452.6667999998</v>
      </c>
      <c r="J119" s="2">
        <v>1192076.3931999998</v>
      </c>
      <c r="K119" s="3">
        <v>44531</v>
      </c>
      <c r="L119">
        <v>12</v>
      </c>
      <c r="M119" t="s">
        <v>11</v>
      </c>
      <c r="N119">
        <v>2021</v>
      </c>
    </row>
    <row r="120" spans="1:14" x14ac:dyDescent="0.3">
      <c r="A120" t="s">
        <v>18</v>
      </c>
      <c r="B120" t="s">
        <v>17</v>
      </c>
      <c r="C120" t="s">
        <v>27</v>
      </c>
      <c r="D120" s="1">
        <v>272.90000000000003</v>
      </c>
      <c r="E120" s="2">
        <v>11999.4</v>
      </c>
      <c r="F120" s="2">
        <v>19999</v>
      </c>
      <c r="G120" s="2">
        <v>5457727.1000000006</v>
      </c>
      <c r="H120" s="2">
        <v>5184840.7450000001</v>
      </c>
      <c r="I120" s="2">
        <v>4044175.7811000003</v>
      </c>
      <c r="J120" s="2">
        <v>1140664.9638999999</v>
      </c>
      <c r="K120" s="3">
        <v>44531</v>
      </c>
      <c r="L120">
        <v>12</v>
      </c>
      <c r="M120" t="s">
        <v>11</v>
      </c>
      <c r="N120">
        <v>2021</v>
      </c>
    </row>
    <row r="121" spans="1:14" x14ac:dyDescent="0.3">
      <c r="A121" t="s">
        <v>5</v>
      </c>
      <c r="B121" t="s">
        <v>19</v>
      </c>
      <c r="C121" t="s">
        <v>27</v>
      </c>
      <c r="D121" s="1">
        <v>192.5</v>
      </c>
      <c r="E121" s="2">
        <v>11999.4</v>
      </c>
      <c r="F121" s="2">
        <v>19999</v>
      </c>
      <c r="G121" s="2">
        <v>3849807.5</v>
      </c>
      <c r="H121" s="2">
        <v>3657317.125</v>
      </c>
      <c r="I121" s="2">
        <v>2377256.1312500001</v>
      </c>
      <c r="J121" s="2">
        <v>1280060.9937499999</v>
      </c>
      <c r="K121" s="3">
        <v>44166</v>
      </c>
      <c r="L121">
        <v>12</v>
      </c>
      <c r="M121" t="s">
        <v>11</v>
      </c>
      <c r="N121">
        <v>2020</v>
      </c>
    </row>
    <row r="122" spans="1:14" x14ac:dyDescent="0.3">
      <c r="A122" t="s">
        <v>0</v>
      </c>
      <c r="B122" t="s">
        <v>22</v>
      </c>
      <c r="C122" t="s">
        <v>27</v>
      </c>
      <c r="D122" s="1">
        <v>201.3</v>
      </c>
      <c r="E122" s="2">
        <v>11999.4</v>
      </c>
      <c r="F122" s="2">
        <v>19999</v>
      </c>
      <c r="G122" s="2">
        <v>4025798.7</v>
      </c>
      <c r="H122" s="2">
        <v>3824508.7650000001</v>
      </c>
      <c r="I122" s="2">
        <v>2983116.8367000003</v>
      </c>
      <c r="J122" s="2">
        <v>841391.9282999998</v>
      </c>
      <c r="K122" s="3">
        <v>44166</v>
      </c>
      <c r="L122">
        <v>12</v>
      </c>
      <c r="M122" t="s">
        <v>11</v>
      </c>
      <c r="N122">
        <v>2020</v>
      </c>
    </row>
    <row r="123" spans="1:14" x14ac:dyDescent="0.3">
      <c r="A123" t="s">
        <v>15</v>
      </c>
      <c r="B123" t="s">
        <v>6</v>
      </c>
      <c r="C123" t="s">
        <v>27</v>
      </c>
      <c r="D123" s="1">
        <v>105.5</v>
      </c>
      <c r="E123" s="2">
        <v>11999.4</v>
      </c>
      <c r="F123" s="2">
        <v>19999</v>
      </c>
      <c r="G123" s="2">
        <v>2109894.5</v>
      </c>
      <c r="H123" s="2">
        <v>2004399.7749999999</v>
      </c>
      <c r="I123" s="2">
        <v>1202639.865</v>
      </c>
      <c r="J123" s="2">
        <v>801759.90999999992</v>
      </c>
      <c r="K123" s="3">
        <v>44531</v>
      </c>
      <c r="L123">
        <v>12</v>
      </c>
      <c r="M123" t="s">
        <v>11</v>
      </c>
      <c r="N123">
        <v>2021</v>
      </c>
    </row>
    <row r="124" spans="1:14" x14ac:dyDescent="0.3">
      <c r="A124" t="s">
        <v>15</v>
      </c>
      <c r="B124" t="s">
        <v>25</v>
      </c>
      <c r="C124" t="s">
        <v>27</v>
      </c>
      <c r="D124" s="1">
        <v>108.4</v>
      </c>
      <c r="E124" s="2">
        <v>11999.4</v>
      </c>
      <c r="F124" s="2">
        <v>19999</v>
      </c>
      <c r="G124" s="2">
        <v>2167891.6</v>
      </c>
      <c r="H124" s="2">
        <v>2059497.02</v>
      </c>
      <c r="I124" s="2">
        <v>1235698.2120000001</v>
      </c>
      <c r="J124" s="2">
        <v>823798.80799999996</v>
      </c>
      <c r="K124" s="3">
        <v>44531</v>
      </c>
      <c r="L124">
        <v>12</v>
      </c>
      <c r="M124" t="s">
        <v>11</v>
      </c>
      <c r="N124">
        <v>2021</v>
      </c>
    </row>
    <row r="125" spans="1:14" x14ac:dyDescent="0.3">
      <c r="A125" t="s">
        <v>0</v>
      </c>
      <c r="B125" t="s">
        <v>19</v>
      </c>
      <c r="C125" t="s">
        <v>31</v>
      </c>
      <c r="D125" s="1">
        <v>156.60000000000002</v>
      </c>
      <c r="E125" s="2">
        <v>19794</v>
      </c>
      <c r="F125" s="2">
        <v>32990</v>
      </c>
      <c r="G125" s="2">
        <v>5166234.0000000009</v>
      </c>
      <c r="H125" s="2">
        <v>4907922.3000000007</v>
      </c>
      <c r="I125" s="2">
        <v>3828179.3940000008</v>
      </c>
      <c r="J125" s="2">
        <v>1079742.906</v>
      </c>
      <c r="K125" s="3">
        <v>44470</v>
      </c>
      <c r="L125">
        <v>10</v>
      </c>
      <c r="M125" t="s">
        <v>26</v>
      </c>
      <c r="N125">
        <v>2021</v>
      </c>
    </row>
    <row r="126" spans="1:14" x14ac:dyDescent="0.3">
      <c r="A126" t="s">
        <v>0</v>
      </c>
      <c r="B126" t="s">
        <v>4</v>
      </c>
      <c r="C126" t="s">
        <v>31</v>
      </c>
      <c r="D126" s="1">
        <v>296.60000000000002</v>
      </c>
      <c r="E126" s="2">
        <v>19794</v>
      </c>
      <c r="F126" s="2">
        <v>32990</v>
      </c>
      <c r="G126" s="2">
        <v>9784834</v>
      </c>
      <c r="H126" s="2">
        <v>9295592.3000000007</v>
      </c>
      <c r="I126" s="2">
        <v>7250561.9940000009</v>
      </c>
      <c r="J126" s="2">
        <v>2045030.3059999999</v>
      </c>
      <c r="K126" s="3">
        <v>44105</v>
      </c>
      <c r="L126">
        <v>10</v>
      </c>
      <c r="M126" t="s">
        <v>26</v>
      </c>
      <c r="N126">
        <v>2020</v>
      </c>
    </row>
    <row r="127" spans="1:14" x14ac:dyDescent="0.3">
      <c r="A127" t="s">
        <v>0</v>
      </c>
      <c r="B127" t="s">
        <v>29</v>
      </c>
      <c r="C127" t="s">
        <v>31</v>
      </c>
      <c r="D127" s="1">
        <v>287.7</v>
      </c>
      <c r="E127" s="2">
        <v>19794</v>
      </c>
      <c r="F127" s="2">
        <v>32990</v>
      </c>
      <c r="G127" s="2">
        <v>9491223</v>
      </c>
      <c r="H127" s="2">
        <v>9016661.8499999996</v>
      </c>
      <c r="I127" s="2">
        <v>7032996.2429999998</v>
      </c>
      <c r="J127" s="2">
        <v>1983665.6069999998</v>
      </c>
      <c r="K127" s="3">
        <v>44470</v>
      </c>
      <c r="L127">
        <v>10</v>
      </c>
      <c r="M127" t="s">
        <v>26</v>
      </c>
      <c r="N127">
        <v>2021</v>
      </c>
    </row>
    <row r="128" spans="1:14" x14ac:dyDescent="0.3">
      <c r="A128" t="s">
        <v>18</v>
      </c>
      <c r="B128" t="s">
        <v>1</v>
      </c>
      <c r="C128" t="s">
        <v>31</v>
      </c>
      <c r="D128" s="1">
        <v>80.900000000000006</v>
      </c>
      <c r="E128" s="2">
        <v>19794</v>
      </c>
      <c r="F128" s="2">
        <v>32990</v>
      </c>
      <c r="G128" s="2">
        <v>2668891</v>
      </c>
      <c r="H128" s="2">
        <v>2535446.4500000002</v>
      </c>
      <c r="I128" s="2">
        <v>1977648.2310000001</v>
      </c>
      <c r="J128" s="2">
        <v>557798.21900000004</v>
      </c>
      <c r="K128" s="3">
        <v>44105</v>
      </c>
      <c r="L128">
        <v>10</v>
      </c>
      <c r="M128" t="s">
        <v>26</v>
      </c>
      <c r="N128">
        <v>2020</v>
      </c>
    </row>
    <row r="129" spans="1:14" x14ac:dyDescent="0.3">
      <c r="A129" t="s">
        <v>18</v>
      </c>
      <c r="B129" t="s">
        <v>4</v>
      </c>
      <c r="C129" t="s">
        <v>31</v>
      </c>
      <c r="D129" s="1">
        <v>214.5</v>
      </c>
      <c r="E129" s="2">
        <v>19794</v>
      </c>
      <c r="F129" s="2">
        <v>32990</v>
      </c>
      <c r="G129" s="2">
        <v>7076355</v>
      </c>
      <c r="H129" s="2">
        <v>6722537.25</v>
      </c>
      <c r="I129" s="2">
        <v>5243579.0550000006</v>
      </c>
      <c r="J129" s="2">
        <v>1478958.1949999994</v>
      </c>
      <c r="K129" s="3">
        <v>44105</v>
      </c>
      <c r="L129">
        <v>10</v>
      </c>
      <c r="M129" t="s">
        <v>26</v>
      </c>
      <c r="N129">
        <v>2020</v>
      </c>
    </row>
    <row r="130" spans="1:14" x14ac:dyDescent="0.3">
      <c r="A130" t="s">
        <v>15</v>
      </c>
      <c r="B130" t="s">
        <v>6</v>
      </c>
      <c r="C130" t="s">
        <v>31</v>
      </c>
      <c r="D130" s="1">
        <v>105.5</v>
      </c>
      <c r="E130" s="2">
        <v>19794</v>
      </c>
      <c r="F130" s="2">
        <v>32990</v>
      </c>
      <c r="G130" s="2">
        <v>3480445</v>
      </c>
      <c r="H130" s="2">
        <v>3306422.75</v>
      </c>
      <c r="I130" s="2">
        <v>1983853.65</v>
      </c>
      <c r="J130" s="2">
        <v>1322569.1000000001</v>
      </c>
      <c r="K130" s="3">
        <v>44531</v>
      </c>
      <c r="L130">
        <v>12</v>
      </c>
      <c r="M130" t="s">
        <v>11</v>
      </c>
      <c r="N130">
        <v>2021</v>
      </c>
    </row>
    <row r="131" spans="1:14" x14ac:dyDescent="0.3">
      <c r="A131" t="s">
        <v>0</v>
      </c>
      <c r="B131" t="s">
        <v>8</v>
      </c>
      <c r="C131" t="s">
        <v>31</v>
      </c>
      <c r="D131" s="1">
        <v>54.400000000000006</v>
      </c>
      <c r="E131" s="2">
        <v>19794</v>
      </c>
      <c r="F131" s="2">
        <v>32990</v>
      </c>
      <c r="G131" s="2">
        <v>1794656.0000000002</v>
      </c>
      <c r="H131" s="2">
        <v>1704923.2000000002</v>
      </c>
      <c r="I131" s="2">
        <v>1329840.0960000001</v>
      </c>
      <c r="J131" s="2">
        <v>375083.10400000005</v>
      </c>
      <c r="K131" s="3">
        <v>44166</v>
      </c>
      <c r="L131">
        <v>12</v>
      </c>
      <c r="M131" t="s">
        <v>11</v>
      </c>
      <c r="N131">
        <v>2020</v>
      </c>
    </row>
    <row r="132" spans="1:14" x14ac:dyDescent="0.3">
      <c r="A132" t="s">
        <v>15</v>
      </c>
      <c r="B132" t="s">
        <v>9</v>
      </c>
      <c r="C132" t="s">
        <v>31</v>
      </c>
      <c r="D132" s="1">
        <v>108.4</v>
      </c>
      <c r="E132" s="2">
        <v>19794</v>
      </c>
      <c r="F132" s="2">
        <v>32990</v>
      </c>
      <c r="G132" s="2">
        <v>3576116</v>
      </c>
      <c r="H132" s="2">
        <v>3397310.2</v>
      </c>
      <c r="I132" s="2">
        <v>2038386.12</v>
      </c>
      <c r="J132" s="2">
        <v>1358924.08</v>
      </c>
      <c r="K132" s="3">
        <v>44531</v>
      </c>
      <c r="L132">
        <v>12</v>
      </c>
      <c r="M132" t="s">
        <v>11</v>
      </c>
      <c r="N132">
        <v>2021</v>
      </c>
    </row>
    <row r="133" spans="1:14" x14ac:dyDescent="0.3">
      <c r="A133" t="s">
        <v>18</v>
      </c>
      <c r="B133" t="s">
        <v>10</v>
      </c>
      <c r="C133" t="s">
        <v>32</v>
      </c>
      <c r="D133" s="1">
        <v>66.2</v>
      </c>
      <c r="E133" s="2">
        <v>13938</v>
      </c>
      <c r="F133" s="2">
        <v>23230</v>
      </c>
      <c r="G133" s="2">
        <v>1537826</v>
      </c>
      <c r="H133" s="2">
        <v>1460934.7</v>
      </c>
      <c r="I133" s="2">
        <v>1139529.0660000001</v>
      </c>
      <c r="J133" s="2">
        <v>321405.63399999985</v>
      </c>
      <c r="K133" s="3">
        <v>44348</v>
      </c>
      <c r="L133">
        <v>6</v>
      </c>
      <c r="M133" t="s">
        <v>7</v>
      </c>
      <c r="N133">
        <v>2021</v>
      </c>
    </row>
    <row r="134" spans="1:14" x14ac:dyDescent="0.3">
      <c r="A134" t="s">
        <v>21</v>
      </c>
      <c r="B134" t="s">
        <v>12</v>
      </c>
      <c r="C134" t="s">
        <v>32</v>
      </c>
      <c r="D134" s="1">
        <v>21.400000000000002</v>
      </c>
      <c r="E134" s="2">
        <v>13938</v>
      </c>
      <c r="F134" s="2">
        <v>23230</v>
      </c>
      <c r="G134" s="2">
        <v>497122.00000000006</v>
      </c>
      <c r="H134" s="2">
        <v>472265.9</v>
      </c>
      <c r="I134" s="2">
        <v>340031.44800000003</v>
      </c>
      <c r="J134" s="2">
        <v>132234.45199999999</v>
      </c>
      <c r="K134" s="3">
        <v>44105</v>
      </c>
      <c r="L134">
        <v>10</v>
      </c>
      <c r="M134" t="s">
        <v>26</v>
      </c>
      <c r="N134">
        <v>2020</v>
      </c>
    </row>
    <row r="135" spans="1:14" x14ac:dyDescent="0.3">
      <c r="A135" t="s">
        <v>0</v>
      </c>
      <c r="B135" t="s">
        <v>10</v>
      </c>
      <c r="C135" t="s">
        <v>32</v>
      </c>
      <c r="D135" s="1">
        <v>287.7</v>
      </c>
      <c r="E135" s="2">
        <v>13938</v>
      </c>
      <c r="F135" s="2">
        <v>23230</v>
      </c>
      <c r="G135" s="2">
        <v>6683271</v>
      </c>
      <c r="H135" s="2">
        <v>6349107.4500000002</v>
      </c>
      <c r="I135" s="2">
        <v>4952303.8110000007</v>
      </c>
      <c r="J135" s="2">
        <v>1396803.6389999995</v>
      </c>
      <c r="K135" s="3">
        <v>44470</v>
      </c>
      <c r="L135">
        <v>10</v>
      </c>
      <c r="M135" t="s">
        <v>26</v>
      </c>
      <c r="N135">
        <v>2021</v>
      </c>
    </row>
    <row r="136" spans="1:14" x14ac:dyDescent="0.3">
      <c r="A136" t="s">
        <v>18</v>
      </c>
      <c r="B136" t="s">
        <v>16</v>
      </c>
      <c r="C136" t="s">
        <v>32</v>
      </c>
      <c r="D136" s="1">
        <v>272.90000000000003</v>
      </c>
      <c r="E136" s="2">
        <v>13938</v>
      </c>
      <c r="F136" s="2">
        <v>23230</v>
      </c>
      <c r="G136" s="2">
        <v>6339467.0000000009</v>
      </c>
      <c r="H136" s="2">
        <v>6022493.6500000004</v>
      </c>
      <c r="I136" s="2">
        <v>4697545.0470000003</v>
      </c>
      <c r="J136" s="2">
        <v>1324948.6030000001</v>
      </c>
      <c r="K136" s="3">
        <v>44531</v>
      </c>
      <c r="L136">
        <v>12</v>
      </c>
      <c r="M136" t="s">
        <v>11</v>
      </c>
      <c r="N136">
        <v>2021</v>
      </c>
    </row>
    <row r="137" spans="1:14" x14ac:dyDescent="0.3">
      <c r="A137" t="s">
        <v>0</v>
      </c>
      <c r="B137" t="s">
        <v>9</v>
      </c>
      <c r="C137" t="s">
        <v>32</v>
      </c>
      <c r="D137" s="1">
        <v>26.6</v>
      </c>
      <c r="E137" s="2">
        <v>13938</v>
      </c>
      <c r="F137" s="2">
        <v>23230</v>
      </c>
      <c r="G137" s="2">
        <v>617918</v>
      </c>
      <c r="H137" s="2">
        <v>587022.1</v>
      </c>
      <c r="I137" s="2">
        <v>457877.23800000001</v>
      </c>
      <c r="J137" s="2">
        <v>129144.86199999996</v>
      </c>
      <c r="K137" s="3">
        <v>44166</v>
      </c>
      <c r="L137">
        <v>12</v>
      </c>
      <c r="M137" t="s">
        <v>11</v>
      </c>
      <c r="N137">
        <v>2020</v>
      </c>
    </row>
    <row r="138" spans="1:14" x14ac:dyDescent="0.3">
      <c r="A138" t="s">
        <v>0</v>
      </c>
      <c r="B138" t="s">
        <v>17</v>
      </c>
      <c r="C138" t="s">
        <v>32</v>
      </c>
      <c r="D138" s="1">
        <v>194</v>
      </c>
      <c r="E138" s="2">
        <v>13938</v>
      </c>
      <c r="F138" s="2">
        <v>23230</v>
      </c>
      <c r="G138" s="2">
        <v>4506620</v>
      </c>
      <c r="H138" s="2">
        <v>4281289</v>
      </c>
      <c r="I138" s="2">
        <v>3339405.42</v>
      </c>
      <c r="J138" s="2">
        <v>941883.58000000007</v>
      </c>
      <c r="K138" s="3">
        <v>44166</v>
      </c>
      <c r="L138">
        <v>12</v>
      </c>
      <c r="M138" t="s">
        <v>11</v>
      </c>
      <c r="N138">
        <v>2020</v>
      </c>
    </row>
    <row r="139" spans="1:14" x14ac:dyDescent="0.3">
      <c r="A139" t="s">
        <v>21</v>
      </c>
      <c r="B139" t="s">
        <v>19</v>
      </c>
      <c r="C139" t="s">
        <v>34</v>
      </c>
      <c r="D139" s="1">
        <v>25.900000000000002</v>
      </c>
      <c r="E139" s="2">
        <v>11999.4</v>
      </c>
      <c r="F139" s="2">
        <v>19999</v>
      </c>
      <c r="G139" s="2">
        <v>517974.10000000003</v>
      </c>
      <c r="H139" s="2">
        <v>492075.39500000002</v>
      </c>
      <c r="I139" s="2">
        <v>354294.2844</v>
      </c>
      <c r="J139" s="2">
        <v>137781.11060000001</v>
      </c>
      <c r="K139" s="3">
        <v>44256</v>
      </c>
      <c r="L139">
        <v>3</v>
      </c>
      <c r="M139" t="s">
        <v>14</v>
      </c>
      <c r="N139">
        <v>2021</v>
      </c>
    </row>
    <row r="140" spans="1:14" x14ac:dyDescent="0.3">
      <c r="A140" t="s">
        <v>21</v>
      </c>
      <c r="B140" t="s">
        <v>22</v>
      </c>
      <c r="C140" t="s">
        <v>34</v>
      </c>
      <c r="D140" s="1">
        <v>110.10000000000001</v>
      </c>
      <c r="E140" s="2">
        <v>11999.4</v>
      </c>
      <c r="F140" s="2">
        <v>19999</v>
      </c>
      <c r="G140" s="2">
        <v>2201889.9000000004</v>
      </c>
      <c r="H140" s="2">
        <v>2091795.4050000003</v>
      </c>
      <c r="I140" s="2">
        <v>1506092.6916</v>
      </c>
      <c r="J140" s="2">
        <v>585702.71340000024</v>
      </c>
      <c r="K140" s="3">
        <v>44256</v>
      </c>
      <c r="L140">
        <v>3</v>
      </c>
      <c r="M140" t="s">
        <v>14</v>
      </c>
      <c r="N140">
        <v>2021</v>
      </c>
    </row>
    <row r="141" spans="1:14" x14ac:dyDescent="0.3">
      <c r="A141" t="s">
        <v>18</v>
      </c>
      <c r="B141" t="s">
        <v>6</v>
      </c>
      <c r="C141" t="s">
        <v>34</v>
      </c>
      <c r="D141" s="1">
        <v>227.60000000000002</v>
      </c>
      <c r="E141" s="2">
        <v>11999.4</v>
      </c>
      <c r="F141" s="2">
        <v>19999</v>
      </c>
      <c r="G141" s="2">
        <v>4551772.4000000004</v>
      </c>
      <c r="H141" s="2">
        <v>4324183.78</v>
      </c>
      <c r="I141" s="2">
        <v>3372863.3484000005</v>
      </c>
      <c r="J141" s="2">
        <v>951320.43159999978</v>
      </c>
      <c r="K141" s="3">
        <v>44317</v>
      </c>
      <c r="L141">
        <v>5</v>
      </c>
      <c r="M141" t="s">
        <v>35</v>
      </c>
      <c r="N141">
        <v>2021</v>
      </c>
    </row>
    <row r="142" spans="1:14" x14ac:dyDescent="0.3">
      <c r="A142" t="s">
        <v>0</v>
      </c>
      <c r="B142" t="s">
        <v>25</v>
      </c>
      <c r="C142" t="s">
        <v>34</v>
      </c>
      <c r="D142" s="1">
        <v>296.60000000000002</v>
      </c>
      <c r="E142" s="2">
        <v>11999.4</v>
      </c>
      <c r="F142" s="2">
        <v>19999</v>
      </c>
      <c r="G142" s="2">
        <v>5931703.4000000004</v>
      </c>
      <c r="H142" s="2">
        <v>5635118.2300000004</v>
      </c>
      <c r="I142" s="2">
        <v>4395392.2194000008</v>
      </c>
      <c r="J142" s="2">
        <v>1239726.0105999997</v>
      </c>
      <c r="K142" s="3">
        <v>44105</v>
      </c>
      <c r="L142">
        <v>10</v>
      </c>
      <c r="M142" t="s">
        <v>26</v>
      </c>
      <c r="N142">
        <v>2020</v>
      </c>
    </row>
    <row r="143" spans="1:14" x14ac:dyDescent="0.3">
      <c r="A143" t="s">
        <v>0</v>
      </c>
      <c r="B143" t="s">
        <v>19</v>
      </c>
      <c r="C143" t="s">
        <v>34</v>
      </c>
      <c r="D143" s="1">
        <v>123.60000000000001</v>
      </c>
      <c r="E143" s="2">
        <v>11999.4</v>
      </c>
      <c r="F143" s="2">
        <v>19999</v>
      </c>
      <c r="G143" s="2">
        <v>2471876.4000000004</v>
      </c>
      <c r="H143" s="2">
        <v>2348282.5800000005</v>
      </c>
      <c r="I143" s="2">
        <v>1831660.4124000005</v>
      </c>
      <c r="J143" s="2">
        <v>516622.16760000004</v>
      </c>
      <c r="K143" s="3">
        <v>44501</v>
      </c>
      <c r="L143">
        <v>11</v>
      </c>
      <c r="M143" t="s">
        <v>30</v>
      </c>
      <c r="N143">
        <v>2021</v>
      </c>
    </row>
    <row r="144" spans="1:14" x14ac:dyDescent="0.3">
      <c r="A144" t="s">
        <v>0</v>
      </c>
      <c r="B144" t="s">
        <v>4</v>
      </c>
      <c r="C144" t="s">
        <v>34</v>
      </c>
      <c r="D144" s="1">
        <v>94.100000000000009</v>
      </c>
      <c r="E144" s="2">
        <v>11999.4</v>
      </c>
      <c r="F144" s="2">
        <v>19999</v>
      </c>
      <c r="G144" s="2">
        <v>1881905.9000000001</v>
      </c>
      <c r="H144" s="2">
        <v>1787810.6050000002</v>
      </c>
      <c r="I144" s="2">
        <v>1394492.2719000003</v>
      </c>
      <c r="J144" s="2">
        <v>393318.33309999993</v>
      </c>
      <c r="K144" s="3">
        <v>44501</v>
      </c>
      <c r="L144">
        <v>11</v>
      </c>
      <c r="M144" t="s">
        <v>30</v>
      </c>
      <c r="N144">
        <v>2021</v>
      </c>
    </row>
    <row r="145" spans="1:14" x14ac:dyDescent="0.3">
      <c r="A145" t="s">
        <v>21</v>
      </c>
      <c r="B145" t="s">
        <v>29</v>
      </c>
      <c r="C145" t="s">
        <v>34</v>
      </c>
      <c r="D145" s="1">
        <v>191.60000000000002</v>
      </c>
      <c r="E145" s="2">
        <v>11999.4</v>
      </c>
      <c r="F145" s="2">
        <v>19999</v>
      </c>
      <c r="G145" s="2">
        <v>3831808.4000000004</v>
      </c>
      <c r="H145" s="2">
        <v>3640217.9800000004</v>
      </c>
      <c r="I145" s="2">
        <v>2620956.9456000002</v>
      </c>
      <c r="J145" s="2">
        <v>1019261.0344000002</v>
      </c>
      <c r="K145" s="3">
        <v>44531</v>
      </c>
      <c r="L145">
        <v>12</v>
      </c>
      <c r="M145" t="s">
        <v>11</v>
      </c>
      <c r="N145">
        <v>2021</v>
      </c>
    </row>
    <row r="146" spans="1:14" x14ac:dyDescent="0.3">
      <c r="A146" t="s">
        <v>18</v>
      </c>
      <c r="B146" t="s">
        <v>1</v>
      </c>
      <c r="C146" t="s">
        <v>2</v>
      </c>
      <c r="D146" s="1">
        <v>424.35</v>
      </c>
      <c r="E146" s="2">
        <v>5579.4</v>
      </c>
      <c r="F146" s="2">
        <v>9299</v>
      </c>
      <c r="G146" s="2">
        <v>3946030.6500000004</v>
      </c>
      <c r="H146" s="2">
        <v>3748729.1175000002</v>
      </c>
      <c r="I146" s="2">
        <v>2924008.7116500004</v>
      </c>
      <c r="J146" s="2">
        <v>824720.40584999975</v>
      </c>
      <c r="K146" s="3">
        <v>44287</v>
      </c>
      <c r="L146">
        <v>4</v>
      </c>
      <c r="M146" t="s">
        <v>33</v>
      </c>
      <c r="N146">
        <v>2021</v>
      </c>
    </row>
    <row r="147" spans="1:14" x14ac:dyDescent="0.3">
      <c r="A147" t="s">
        <v>0</v>
      </c>
      <c r="B147" t="s">
        <v>4</v>
      </c>
      <c r="C147" t="s">
        <v>2</v>
      </c>
      <c r="D147" s="1">
        <v>258</v>
      </c>
      <c r="E147" s="2">
        <v>5579.4</v>
      </c>
      <c r="F147" s="2">
        <v>9299</v>
      </c>
      <c r="G147" s="2">
        <v>2399142</v>
      </c>
      <c r="H147" s="2">
        <v>2279184.9</v>
      </c>
      <c r="I147" s="2">
        <v>1777764.2220000001</v>
      </c>
      <c r="J147" s="2">
        <v>501420.67799999984</v>
      </c>
      <c r="K147" s="3">
        <v>44287</v>
      </c>
      <c r="L147">
        <v>4</v>
      </c>
      <c r="M147" t="s">
        <v>33</v>
      </c>
      <c r="N147">
        <v>2021</v>
      </c>
    </row>
    <row r="148" spans="1:14" x14ac:dyDescent="0.3">
      <c r="A148" t="s">
        <v>21</v>
      </c>
      <c r="B148" t="s">
        <v>6</v>
      </c>
      <c r="C148" t="s">
        <v>2</v>
      </c>
      <c r="D148" s="1">
        <v>68.900000000000006</v>
      </c>
      <c r="E148" s="2">
        <v>5579.4</v>
      </c>
      <c r="F148" s="2">
        <v>9299</v>
      </c>
      <c r="G148" s="2">
        <v>640701.10000000009</v>
      </c>
      <c r="H148" s="2">
        <v>608666.04500000004</v>
      </c>
      <c r="I148" s="2">
        <v>438239.55239999999</v>
      </c>
      <c r="J148" s="2">
        <v>170426.49260000006</v>
      </c>
      <c r="K148" s="3">
        <v>44348</v>
      </c>
      <c r="L148">
        <v>6</v>
      </c>
      <c r="M148" t="s">
        <v>7</v>
      </c>
      <c r="N148">
        <v>2021</v>
      </c>
    </row>
    <row r="149" spans="1:14" x14ac:dyDescent="0.3">
      <c r="A149" t="s">
        <v>15</v>
      </c>
      <c r="B149" t="s">
        <v>8</v>
      </c>
      <c r="C149" t="s">
        <v>2</v>
      </c>
      <c r="D149" s="1">
        <v>194.70000000000002</v>
      </c>
      <c r="E149" s="2">
        <v>5579.4</v>
      </c>
      <c r="F149" s="2">
        <v>9299</v>
      </c>
      <c r="G149" s="2">
        <v>1810515.3</v>
      </c>
      <c r="H149" s="2">
        <v>1719989.5350000001</v>
      </c>
      <c r="I149" s="2">
        <v>1031993.721</v>
      </c>
      <c r="J149" s="2">
        <v>687995.81400000013</v>
      </c>
      <c r="K149" s="3">
        <v>44440</v>
      </c>
      <c r="L149">
        <v>9</v>
      </c>
      <c r="M149" t="s">
        <v>24</v>
      </c>
      <c r="N149">
        <v>2021</v>
      </c>
    </row>
    <row r="150" spans="1:14" x14ac:dyDescent="0.3">
      <c r="A150" t="s">
        <v>15</v>
      </c>
      <c r="B150" t="s">
        <v>9</v>
      </c>
      <c r="C150" t="s">
        <v>2</v>
      </c>
      <c r="D150" s="1">
        <v>90.800000000000011</v>
      </c>
      <c r="E150" s="2">
        <v>5579.4</v>
      </c>
      <c r="F150" s="2">
        <v>9299</v>
      </c>
      <c r="G150" s="2">
        <v>844349.20000000007</v>
      </c>
      <c r="H150" s="2">
        <v>802131.74000000011</v>
      </c>
      <c r="I150" s="2">
        <v>481279.04400000005</v>
      </c>
      <c r="J150" s="2">
        <v>320852.69600000005</v>
      </c>
      <c r="K150" s="3">
        <v>44166</v>
      </c>
      <c r="L150">
        <v>12</v>
      </c>
      <c r="M150" t="s">
        <v>11</v>
      </c>
      <c r="N150">
        <v>2020</v>
      </c>
    </row>
    <row r="151" spans="1:14" x14ac:dyDescent="0.3">
      <c r="A151" t="s">
        <v>0</v>
      </c>
      <c r="B151" t="s">
        <v>10</v>
      </c>
      <c r="C151" t="s">
        <v>13</v>
      </c>
      <c r="D151" s="1">
        <v>195.8</v>
      </c>
      <c r="E151" s="2">
        <v>8999.4</v>
      </c>
      <c r="F151" s="2">
        <v>14999</v>
      </c>
      <c r="G151" s="2">
        <v>2936804.2</v>
      </c>
      <c r="H151" s="2">
        <v>2789963.99</v>
      </c>
      <c r="I151" s="2">
        <v>2176171.9122000001</v>
      </c>
      <c r="J151" s="2">
        <v>613792.07780000009</v>
      </c>
      <c r="K151" s="3">
        <v>44228</v>
      </c>
      <c r="L151">
        <v>2</v>
      </c>
      <c r="M151" t="s">
        <v>28</v>
      </c>
      <c r="N151">
        <v>2021</v>
      </c>
    </row>
    <row r="152" spans="1:14" x14ac:dyDescent="0.3">
      <c r="A152" t="s">
        <v>15</v>
      </c>
      <c r="B152" t="s">
        <v>12</v>
      </c>
      <c r="C152" t="s">
        <v>13</v>
      </c>
      <c r="D152" s="1">
        <v>190.10000000000002</v>
      </c>
      <c r="E152" s="2">
        <v>8999.4</v>
      </c>
      <c r="F152" s="2">
        <v>14999</v>
      </c>
      <c r="G152" s="2">
        <v>2851309.9000000004</v>
      </c>
      <c r="H152" s="2">
        <v>2708744.4050000003</v>
      </c>
      <c r="I152" s="2">
        <v>1625246.6430000002</v>
      </c>
      <c r="J152" s="2">
        <v>1083497.7620000001</v>
      </c>
      <c r="K152" s="3">
        <v>44348</v>
      </c>
      <c r="L152">
        <v>6</v>
      </c>
      <c r="M152" t="s">
        <v>7</v>
      </c>
      <c r="N152">
        <v>2021</v>
      </c>
    </row>
    <row r="153" spans="1:14" x14ac:dyDescent="0.3">
      <c r="A153" t="s">
        <v>0</v>
      </c>
      <c r="B153" t="s">
        <v>10</v>
      </c>
      <c r="C153" t="s">
        <v>13</v>
      </c>
      <c r="D153" s="1">
        <v>54.400000000000006</v>
      </c>
      <c r="E153" s="2">
        <v>8999.4</v>
      </c>
      <c r="F153" s="2">
        <v>14999</v>
      </c>
      <c r="G153" s="2">
        <v>815945.60000000009</v>
      </c>
      <c r="H153" s="2">
        <v>775148.32000000007</v>
      </c>
      <c r="I153" s="2">
        <v>604615.68960000004</v>
      </c>
      <c r="J153" s="2">
        <v>170532.63040000002</v>
      </c>
      <c r="K153" s="3">
        <v>44440</v>
      </c>
      <c r="L153">
        <v>9</v>
      </c>
      <c r="M153" t="s">
        <v>24</v>
      </c>
      <c r="N153">
        <v>2021</v>
      </c>
    </row>
    <row r="154" spans="1:14" x14ac:dyDescent="0.3">
      <c r="A154" t="s">
        <v>0</v>
      </c>
      <c r="B154" t="s">
        <v>16</v>
      </c>
      <c r="C154" t="s">
        <v>13</v>
      </c>
      <c r="D154" s="1">
        <v>179.70000000000002</v>
      </c>
      <c r="E154" s="2">
        <v>8999.4</v>
      </c>
      <c r="F154" s="2">
        <v>14999</v>
      </c>
      <c r="G154" s="2">
        <v>2695320.3000000003</v>
      </c>
      <c r="H154" s="2">
        <v>2560554.2850000001</v>
      </c>
      <c r="I154" s="2">
        <v>1997232.3423000001</v>
      </c>
      <c r="J154" s="2">
        <v>563321.94270000001</v>
      </c>
      <c r="K154" s="3">
        <v>44075</v>
      </c>
      <c r="L154">
        <v>9</v>
      </c>
      <c r="M154" t="s">
        <v>24</v>
      </c>
      <c r="N154">
        <v>2020</v>
      </c>
    </row>
    <row r="155" spans="1:14" x14ac:dyDescent="0.3">
      <c r="A155" t="s">
        <v>18</v>
      </c>
      <c r="B155" t="s">
        <v>9</v>
      </c>
      <c r="C155" t="s">
        <v>13</v>
      </c>
      <c r="D155" s="1">
        <v>128.70000000000002</v>
      </c>
      <c r="E155" s="2">
        <v>8999.4</v>
      </c>
      <c r="F155" s="2">
        <v>14999</v>
      </c>
      <c r="G155" s="2">
        <v>1930371.3000000003</v>
      </c>
      <c r="H155" s="2">
        <v>1833852.7350000003</v>
      </c>
      <c r="I155" s="2">
        <v>1430405.1333000003</v>
      </c>
      <c r="J155" s="2">
        <v>403447.6017</v>
      </c>
      <c r="K155" s="3">
        <v>44531</v>
      </c>
      <c r="L155">
        <v>12</v>
      </c>
      <c r="M155" t="s">
        <v>11</v>
      </c>
      <c r="N155">
        <v>2021</v>
      </c>
    </row>
    <row r="156" spans="1:14" x14ac:dyDescent="0.3">
      <c r="A156" t="s">
        <v>18</v>
      </c>
      <c r="B156" t="s">
        <v>17</v>
      </c>
      <c r="C156" t="s">
        <v>13</v>
      </c>
      <c r="D156" s="1">
        <v>170.60000000000002</v>
      </c>
      <c r="E156" s="2">
        <v>8999.4</v>
      </c>
      <c r="F156" s="2">
        <v>14999</v>
      </c>
      <c r="G156" s="2">
        <v>2558829.4000000004</v>
      </c>
      <c r="H156" s="2">
        <v>2430887.9300000002</v>
      </c>
      <c r="I156" s="2">
        <v>1896092.5854000002</v>
      </c>
      <c r="J156" s="2">
        <v>534795.34459999995</v>
      </c>
      <c r="K156" s="3">
        <v>44531</v>
      </c>
      <c r="L156">
        <v>12</v>
      </c>
      <c r="M156" t="s">
        <v>11</v>
      </c>
      <c r="N156">
        <v>2021</v>
      </c>
    </row>
    <row r="157" spans="1:14" x14ac:dyDescent="0.3">
      <c r="A157" t="s">
        <v>21</v>
      </c>
      <c r="B157" t="s">
        <v>19</v>
      </c>
      <c r="C157" t="s">
        <v>27</v>
      </c>
      <c r="D157" s="1">
        <v>243.45000000000002</v>
      </c>
      <c r="E157" s="2">
        <v>11999.4</v>
      </c>
      <c r="F157" s="2">
        <v>19999</v>
      </c>
      <c r="G157" s="2">
        <v>4868756.5500000007</v>
      </c>
      <c r="H157" s="2">
        <v>4625318.7225000011</v>
      </c>
      <c r="I157" s="2">
        <v>3330229.4802000006</v>
      </c>
      <c r="J157" s="2">
        <v>1295089.2423000005</v>
      </c>
      <c r="K157" s="3">
        <v>44197</v>
      </c>
      <c r="L157">
        <v>1</v>
      </c>
      <c r="M157" t="s">
        <v>3</v>
      </c>
      <c r="N157">
        <v>2021</v>
      </c>
    </row>
    <row r="158" spans="1:14" x14ac:dyDescent="0.3">
      <c r="A158" t="s">
        <v>18</v>
      </c>
      <c r="B158" t="s">
        <v>22</v>
      </c>
      <c r="C158" t="s">
        <v>27</v>
      </c>
      <c r="D158" s="1">
        <v>177.4</v>
      </c>
      <c r="E158" s="2">
        <v>11999.4</v>
      </c>
      <c r="F158" s="2">
        <v>19999</v>
      </c>
      <c r="G158" s="2">
        <v>3547822.6</v>
      </c>
      <c r="H158" s="2">
        <v>3370431.47</v>
      </c>
      <c r="I158" s="2">
        <v>2628936.5466000005</v>
      </c>
      <c r="J158" s="2">
        <v>741494.92339999974</v>
      </c>
      <c r="K158" s="3">
        <v>44256</v>
      </c>
      <c r="L158">
        <v>3</v>
      </c>
      <c r="M158" t="s">
        <v>14</v>
      </c>
      <c r="N158">
        <v>2021</v>
      </c>
    </row>
    <row r="159" spans="1:14" x14ac:dyDescent="0.3">
      <c r="A159" t="s">
        <v>15</v>
      </c>
      <c r="B159" t="s">
        <v>6</v>
      </c>
      <c r="C159" t="s">
        <v>27</v>
      </c>
      <c r="D159" s="1">
        <v>190.10000000000002</v>
      </c>
      <c r="E159" s="2">
        <v>11999.4</v>
      </c>
      <c r="F159" s="2">
        <v>19999</v>
      </c>
      <c r="G159" s="2">
        <v>3801809.9000000004</v>
      </c>
      <c r="H159" s="2">
        <v>3611719.4050000003</v>
      </c>
      <c r="I159" s="2">
        <v>2167031.6430000002</v>
      </c>
      <c r="J159" s="2">
        <v>1444687.7620000001</v>
      </c>
      <c r="K159" s="3">
        <v>44348</v>
      </c>
      <c r="L159">
        <v>6</v>
      </c>
      <c r="M159" t="s">
        <v>7</v>
      </c>
      <c r="N159">
        <v>2021</v>
      </c>
    </row>
    <row r="160" spans="1:14" x14ac:dyDescent="0.3">
      <c r="A160" t="s">
        <v>21</v>
      </c>
      <c r="B160" t="s">
        <v>25</v>
      </c>
      <c r="C160" t="s">
        <v>27</v>
      </c>
      <c r="D160" s="1">
        <v>68.900000000000006</v>
      </c>
      <c r="E160" s="2">
        <v>11999.4</v>
      </c>
      <c r="F160" s="2">
        <v>19999</v>
      </c>
      <c r="G160" s="2">
        <v>1377931.1</v>
      </c>
      <c r="H160" s="2">
        <v>1309034.5450000002</v>
      </c>
      <c r="I160" s="2">
        <v>942504.87240000011</v>
      </c>
      <c r="J160" s="2">
        <v>366529.67260000005</v>
      </c>
      <c r="K160" s="3">
        <v>44348</v>
      </c>
      <c r="L160">
        <v>6</v>
      </c>
      <c r="M160" t="s">
        <v>7</v>
      </c>
      <c r="N160">
        <v>2021</v>
      </c>
    </row>
    <row r="161" spans="1:14" x14ac:dyDescent="0.3">
      <c r="A161" t="s">
        <v>18</v>
      </c>
      <c r="B161" t="s">
        <v>19</v>
      </c>
      <c r="C161" t="s">
        <v>27</v>
      </c>
      <c r="D161" s="1">
        <v>157</v>
      </c>
      <c r="E161" s="2">
        <v>11999.4</v>
      </c>
      <c r="F161" s="2">
        <v>19999</v>
      </c>
      <c r="G161" s="2">
        <v>3139843</v>
      </c>
      <c r="H161" s="2">
        <v>2982850.85</v>
      </c>
      <c r="I161" s="2">
        <v>2326623.6630000002</v>
      </c>
      <c r="J161" s="2">
        <v>656227.18699999992</v>
      </c>
      <c r="K161" s="3">
        <v>44348</v>
      </c>
      <c r="L161">
        <v>6</v>
      </c>
      <c r="M161" t="s">
        <v>7</v>
      </c>
      <c r="N161">
        <v>2021</v>
      </c>
    </row>
    <row r="162" spans="1:14" x14ac:dyDescent="0.3">
      <c r="A162" t="s">
        <v>15</v>
      </c>
      <c r="B162" t="s">
        <v>4</v>
      </c>
      <c r="C162" t="s">
        <v>27</v>
      </c>
      <c r="D162" s="1">
        <v>136.95000000000002</v>
      </c>
      <c r="E162" s="2">
        <v>11999.4</v>
      </c>
      <c r="F162" s="2">
        <v>19999</v>
      </c>
      <c r="G162" s="2">
        <v>2738863.0500000003</v>
      </c>
      <c r="H162" s="2">
        <v>2601919.8975000004</v>
      </c>
      <c r="I162" s="2">
        <v>1561151.9385000002</v>
      </c>
      <c r="J162" s="2">
        <v>1040767.9590000003</v>
      </c>
      <c r="K162" s="3">
        <v>44378</v>
      </c>
      <c r="L162">
        <v>7</v>
      </c>
      <c r="M162" t="s">
        <v>20</v>
      </c>
      <c r="N162">
        <v>2021</v>
      </c>
    </row>
    <row r="163" spans="1:14" x14ac:dyDescent="0.3">
      <c r="A163" t="s">
        <v>18</v>
      </c>
      <c r="B163" t="s">
        <v>29</v>
      </c>
      <c r="C163" t="s">
        <v>27</v>
      </c>
      <c r="D163" s="1">
        <v>200.9</v>
      </c>
      <c r="E163" s="2">
        <v>11999.4</v>
      </c>
      <c r="F163" s="2">
        <v>19999</v>
      </c>
      <c r="G163" s="2">
        <v>4017799.1</v>
      </c>
      <c r="H163" s="2">
        <v>3816909.145</v>
      </c>
      <c r="I163" s="2">
        <v>2977189.1331000002</v>
      </c>
      <c r="J163" s="2">
        <v>839720.01189999981</v>
      </c>
      <c r="K163" s="3">
        <v>44470</v>
      </c>
      <c r="L163">
        <v>10</v>
      </c>
      <c r="M163" t="s">
        <v>26</v>
      </c>
      <c r="N163">
        <v>2021</v>
      </c>
    </row>
    <row r="164" spans="1:14" x14ac:dyDescent="0.3">
      <c r="A164" t="s">
        <v>5</v>
      </c>
      <c r="B164" t="s">
        <v>1</v>
      </c>
      <c r="C164" t="s">
        <v>27</v>
      </c>
      <c r="D164" s="1">
        <v>194.5</v>
      </c>
      <c r="E164" s="2">
        <v>11999.4</v>
      </c>
      <c r="F164" s="2">
        <v>19999</v>
      </c>
      <c r="G164" s="2">
        <v>3889805.5</v>
      </c>
      <c r="H164" s="2">
        <v>3695315.2250000001</v>
      </c>
      <c r="I164" s="2">
        <v>2401954.8962500002</v>
      </c>
      <c r="J164" s="2">
        <v>1293360.3287499999</v>
      </c>
      <c r="K164" s="3">
        <v>44105</v>
      </c>
      <c r="L164">
        <v>10</v>
      </c>
      <c r="M164" t="s">
        <v>26</v>
      </c>
      <c r="N164">
        <v>2020</v>
      </c>
    </row>
    <row r="165" spans="1:14" x14ac:dyDescent="0.3">
      <c r="A165" t="s">
        <v>18</v>
      </c>
      <c r="B165" t="s">
        <v>4</v>
      </c>
      <c r="C165" t="s">
        <v>27</v>
      </c>
      <c r="D165" s="1">
        <v>128.70000000000002</v>
      </c>
      <c r="E165" s="2">
        <v>11999.4</v>
      </c>
      <c r="F165" s="2">
        <v>19999</v>
      </c>
      <c r="G165" s="2">
        <v>2573871.3000000003</v>
      </c>
      <c r="H165" s="2">
        <v>2445177.7350000003</v>
      </c>
      <c r="I165" s="2">
        <v>1907238.6333000003</v>
      </c>
      <c r="J165" s="2">
        <v>537939.1017</v>
      </c>
      <c r="K165" s="3">
        <v>44531</v>
      </c>
      <c r="L165">
        <v>12</v>
      </c>
      <c r="M165" t="s">
        <v>11</v>
      </c>
      <c r="N165">
        <v>2021</v>
      </c>
    </row>
    <row r="166" spans="1:14" x14ac:dyDescent="0.3">
      <c r="A166" t="s">
        <v>18</v>
      </c>
      <c r="B166" t="s">
        <v>6</v>
      </c>
      <c r="C166" t="s">
        <v>27</v>
      </c>
      <c r="D166" s="1">
        <v>170.60000000000002</v>
      </c>
      <c r="E166" s="2">
        <v>11999.4</v>
      </c>
      <c r="F166" s="2">
        <v>19999</v>
      </c>
      <c r="G166" s="2">
        <v>3411829.4000000004</v>
      </c>
      <c r="H166" s="2">
        <v>3241237.93</v>
      </c>
      <c r="I166" s="2">
        <v>2528165.5854000002</v>
      </c>
      <c r="J166" s="2">
        <v>713072.34459999995</v>
      </c>
      <c r="K166" s="3">
        <v>44531</v>
      </c>
      <c r="L166">
        <v>12</v>
      </c>
      <c r="M166" t="s">
        <v>11</v>
      </c>
      <c r="N166">
        <v>2021</v>
      </c>
    </row>
    <row r="167" spans="1:14" x14ac:dyDescent="0.3">
      <c r="A167" t="s">
        <v>18</v>
      </c>
      <c r="B167" t="s">
        <v>8</v>
      </c>
      <c r="C167" t="s">
        <v>31</v>
      </c>
      <c r="D167" s="1">
        <v>200.9</v>
      </c>
      <c r="E167" s="2">
        <v>19794</v>
      </c>
      <c r="F167" s="2">
        <v>32990</v>
      </c>
      <c r="G167" s="2">
        <v>6627691</v>
      </c>
      <c r="H167" s="2">
        <v>6296306.4500000002</v>
      </c>
      <c r="I167" s="2">
        <v>4911119.0310000004</v>
      </c>
      <c r="J167" s="2">
        <v>1385187.4189999998</v>
      </c>
      <c r="K167" s="3">
        <v>44470</v>
      </c>
      <c r="L167">
        <v>10</v>
      </c>
      <c r="M167" t="s">
        <v>26</v>
      </c>
      <c r="N167">
        <v>2021</v>
      </c>
    </row>
    <row r="168" spans="1:14" x14ac:dyDescent="0.3">
      <c r="A168" t="s">
        <v>21</v>
      </c>
      <c r="B168" t="s">
        <v>9</v>
      </c>
      <c r="C168" t="s">
        <v>32</v>
      </c>
      <c r="D168" s="1">
        <v>284.40000000000003</v>
      </c>
      <c r="E168" s="2">
        <v>13938</v>
      </c>
      <c r="F168" s="2">
        <v>23230</v>
      </c>
      <c r="G168" s="2">
        <v>6606612.0000000009</v>
      </c>
      <c r="H168" s="2">
        <v>6276281.4000000004</v>
      </c>
      <c r="I168" s="2">
        <v>4518922.608</v>
      </c>
      <c r="J168" s="2">
        <v>1757358.7920000004</v>
      </c>
      <c r="K168" s="3">
        <v>44228</v>
      </c>
      <c r="L168">
        <v>2</v>
      </c>
      <c r="M168" t="s">
        <v>28</v>
      </c>
      <c r="N168">
        <v>2021</v>
      </c>
    </row>
    <row r="169" spans="1:14" x14ac:dyDescent="0.3">
      <c r="A169" t="s">
        <v>15</v>
      </c>
      <c r="B169" t="s">
        <v>10</v>
      </c>
      <c r="C169" t="s">
        <v>32</v>
      </c>
      <c r="D169" s="1">
        <v>191.60000000000002</v>
      </c>
      <c r="E169" s="2">
        <v>13938</v>
      </c>
      <c r="F169" s="2">
        <v>23230</v>
      </c>
      <c r="G169" s="2">
        <v>4450868.0000000009</v>
      </c>
      <c r="H169" s="2">
        <v>4228324.6000000006</v>
      </c>
      <c r="I169" s="2">
        <v>2536994.7600000002</v>
      </c>
      <c r="J169" s="2">
        <v>1691329.8400000003</v>
      </c>
      <c r="K169" s="3">
        <v>44287</v>
      </c>
      <c r="L169">
        <v>4</v>
      </c>
      <c r="M169" t="s">
        <v>33</v>
      </c>
      <c r="N169">
        <v>2021</v>
      </c>
    </row>
    <row r="170" spans="1:14" x14ac:dyDescent="0.3">
      <c r="A170" t="s">
        <v>18</v>
      </c>
      <c r="B170" t="s">
        <v>12</v>
      </c>
      <c r="C170" t="s">
        <v>32</v>
      </c>
      <c r="D170" s="1">
        <v>157</v>
      </c>
      <c r="E170" s="2">
        <v>13938</v>
      </c>
      <c r="F170" s="2">
        <v>23230</v>
      </c>
      <c r="G170" s="2">
        <v>3647110</v>
      </c>
      <c r="H170" s="2">
        <v>3464754.5</v>
      </c>
      <c r="I170" s="2">
        <v>2702508.5100000002</v>
      </c>
      <c r="J170" s="2">
        <v>762245.98999999976</v>
      </c>
      <c r="K170" s="3">
        <v>44348</v>
      </c>
      <c r="L170">
        <v>6</v>
      </c>
      <c r="M170" t="s">
        <v>7</v>
      </c>
      <c r="N170">
        <v>2021</v>
      </c>
    </row>
    <row r="171" spans="1:14" x14ac:dyDescent="0.3">
      <c r="A171" t="s">
        <v>21</v>
      </c>
      <c r="B171" t="s">
        <v>10</v>
      </c>
      <c r="C171" t="s">
        <v>32</v>
      </c>
      <c r="D171" s="1">
        <v>187.4</v>
      </c>
      <c r="E171" s="2">
        <v>13938</v>
      </c>
      <c r="F171" s="2">
        <v>23230</v>
      </c>
      <c r="G171" s="2">
        <v>4353302</v>
      </c>
      <c r="H171" s="2">
        <v>4135636.9</v>
      </c>
      <c r="I171" s="2">
        <v>2977658.568</v>
      </c>
      <c r="J171" s="2">
        <v>1157978.3319999999</v>
      </c>
      <c r="K171" s="3">
        <v>44409</v>
      </c>
      <c r="L171">
        <v>8</v>
      </c>
      <c r="M171" t="s">
        <v>23</v>
      </c>
      <c r="N171">
        <v>2021</v>
      </c>
    </row>
    <row r="172" spans="1:14" x14ac:dyDescent="0.3">
      <c r="A172" t="s">
        <v>0</v>
      </c>
      <c r="B172" t="s">
        <v>16</v>
      </c>
      <c r="C172" t="s">
        <v>32</v>
      </c>
      <c r="D172" s="1">
        <v>164.20000000000002</v>
      </c>
      <c r="E172" s="2">
        <v>13938</v>
      </c>
      <c r="F172" s="2">
        <v>23230</v>
      </c>
      <c r="G172" s="2">
        <v>3814366.0000000005</v>
      </c>
      <c r="H172" s="2">
        <v>3623647.7</v>
      </c>
      <c r="I172" s="2">
        <v>2826445.2060000002</v>
      </c>
      <c r="J172" s="2">
        <v>797202.49399999995</v>
      </c>
      <c r="K172" s="3">
        <v>44409</v>
      </c>
      <c r="L172">
        <v>8</v>
      </c>
      <c r="M172" t="s">
        <v>23</v>
      </c>
      <c r="N172">
        <v>2021</v>
      </c>
    </row>
    <row r="173" spans="1:14" x14ac:dyDescent="0.3">
      <c r="A173" t="s">
        <v>5</v>
      </c>
      <c r="B173" t="s">
        <v>9</v>
      </c>
      <c r="C173" t="s">
        <v>32</v>
      </c>
      <c r="D173" s="1">
        <v>194.5</v>
      </c>
      <c r="E173" s="2">
        <v>13938</v>
      </c>
      <c r="F173" s="2">
        <v>23230</v>
      </c>
      <c r="G173" s="2">
        <v>4518235</v>
      </c>
      <c r="H173" s="2">
        <v>4292323.25</v>
      </c>
      <c r="I173" s="2">
        <v>2790010.1125000003</v>
      </c>
      <c r="J173" s="2">
        <v>1502313.1374999997</v>
      </c>
      <c r="K173" s="3">
        <v>44105</v>
      </c>
      <c r="L173">
        <v>10</v>
      </c>
      <c r="M173" t="s">
        <v>26</v>
      </c>
      <c r="N173">
        <v>2020</v>
      </c>
    </row>
    <row r="174" spans="1:14" x14ac:dyDescent="0.3">
      <c r="A174" t="s">
        <v>0</v>
      </c>
      <c r="B174" t="s">
        <v>17</v>
      </c>
      <c r="C174" t="s">
        <v>2</v>
      </c>
      <c r="D174" s="1">
        <v>83.100000000000009</v>
      </c>
      <c r="E174" s="2">
        <v>5579.4</v>
      </c>
      <c r="F174" s="2">
        <v>9299</v>
      </c>
      <c r="G174" s="2">
        <v>772746.9</v>
      </c>
      <c r="H174" s="2">
        <v>734109.55500000005</v>
      </c>
      <c r="I174" s="2">
        <v>572605.45290000003</v>
      </c>
      <c r="J174" s="2">
        <v>161504.10210000002</v>
      </c>
      <c r="K174" s="3">
        <v>44317</v>
      </c>
      <c r="L174">
        <v>5</v>
      </c>
      <c r="M174" t="s">
        <v>35</v>
      </c>
      <c r="N174">
        <v>2021</v>
      </c>
    </row>
    <row r="175" spans="1:14" x14ac:dyDescent="0.3">
      <c r="A175" t="s">
        <v>0</v>
      </c>
      <c r="B175" t="s">
        <v>19</v>
      </c>
      <c r="C175" t="s">
        <v>27</v>
      </c>
      <c r="D175" s="1">
        <v>176</v>
      </c>
      <c r="E175" s="2">
        <v>11999.4</v>
      </c>
      <c r="F175" s="2">
        <v>19999</v>
      </c>
      <c r="G175" s="2">
        <v>3519824</v>
      </c>
      <c r="H175" s="2">
        <v>3343832.8</v>
      </c>
      <c r="I175" s="2">
        <v>2608189.5839999998</v>
      </c>
      <c r="J175" s="2">
        <v>735643.21600000001</v>
      </c>
      <c r="K175" s="3">
        <v>44075</v>
      </c>
      <c r="L175">
        <v>9</v>
      </c>
      <c r="M175" t="s">
        <v>24</v>
      </c>
      <c r="N175">
        <v>2020</v>
      </c>
    </row>
    <row r="176" spans="1:14" x14ac:dyDescent="0.3">
      <c r="A176" t="s">
        <v>0</v>
      </c>
      <c r="B176" t="s">
        <v>22</v>
      </c>
      <c r="C176" t="s">
        <v>31</v>
      </c>
      <c r="D176" s="1">
        <v>385.05</v>
      </c>
      <c r="E176" s="2">
        <v>19794</v>
      </c>
      <c r="F176" s="2">
        <v>32990</v>
      </c>
      <c r="G176" s="2">
        <v>12702799.5</v>
      </c>
      <c r="H176" s="2">
        <v>12067659.525</v>
      </c>
      <c r="I176" s="2">
        <v>9412774.4295000006</v>
      </c>
      <c r="J176" s="2">
        <v>2654885.0954999998</v>
      </c>
      <c r="K176" s="3">
        <v>44287</v>
      </c>
      <c r="L176">
        <v>4</v>
      </c>
      <c r="M176" t="s">
        <v>33</v>
      </c>
      <c r="N176">
        <v>2021</v>
      </c>
    </row>
    <row r="177" spans="1:14" x14ac:dyDescent="0.3">
      <c r="A177" t="s">
        <v>15</v>
      </c>
      <c r="B177" t="s">
        <v>6</v>
      </c>
      <c r="C177" t="s">
        <v>32</v>
      </c>
      <c r="D177" s="1">
        <v>247.9</v>
      </c>
      <c r="E177" s="2">
        <v>13938</v>
      </c>
      <c r="F177" s="2">
        <v>23230</v>
      </c>
      <c r="G177" s="2">
        <v>5758717</v>
      </c>
      <c r="H177" s="2">
        <v>5470781.1500000004</v>
      </c>
      <c r="I177" s="2">
        <v>3282468.69</v>
      </c>
      <c r="J177" s="2">
        <v>2188312.4600000004</v>
      </c>
      <c r="K177" s="3">
        <v>44197</v>
      </c>
      <c r="L177">
        <v>1</v>
      </c>
      <c r="M177" t="s">
        <v>3</v>
      </c>
      <c r="N177">
        <v>2021</v>
      </c>
    </row>
    <row r="178" spans="1:14" x14ac:dyDescent="0.3">
      <c r="A178" t="s">
        <v>5</v>
      </c>
      <c r="B178" t="s">
        <v>25</v>
      </c>
      <c r="C178" t="s">
        <v>13</v>
      </c>
      <c r="D178" s="1">
        <v>203.10000000000002</v>
      </c>
      <c r="E178" s="2">
        <v>8999.4</v>
      </c>
      <c r="F178" s="2">
        <v>14999</v>
      </c>
      <c r="G178" s="2">
        <v>3046296.9000000004</v>
      </c>
      <c r="H178" s="2">
        <v>2893982.0550000002</v>
      </c>
      <c r="I178" s="2">
        <v>1881088.3357500001</v>
      </c>
      <c r="J178" s="2">
        <v>1012893.7192500001</v>
      </c>
      <c r="K178" s="3">
        <v>44470</v>
      </c>
      <c r="L178">
        <v>10</v>
      </c>
      <c r="M178" t="s">
        <v>26</v>
      </c>
      <c r="N178">
        <v>2021</v>
      </c>
    </row>
    <row r="179" spans="1:14" x14ac:dyDescent="0.3">
      <c r="A179" t="s">
        <v>5</v>
      </c>
      <c r="B179" t="s">
        <v>19</v>
      </c>
      <c r="C179" t="s">
        <v>27</v>
      </c>
      <c r="D179" s="1">
        <v>203.10000000000002</v>
      </c>
      <c r="E179" s="2">
        <v>11999.4</v>
      </c>
      <c r="F179" s="2">
        <v>19999</v>
      </c>
      <c r="G179" s="2">
        <v>4061796.9000000004</v>
      </c>
      <c r="H179" s="2">
        <v>3858707.0550000002</v>
      </c>
      <c r="I179" s="2">
        <v>2508159.5857500001</v>
      </c>
      <c r="J179" s="2">
        <v>1350547.4692500001</v>
      </c>
      <c r="K179" s="3">
        <v>44470</v>
      </c>
      <c r="L179">
        <v>10</v>
      </c>
      <c r="M179" t="s">
        <v>26</v>
      </c>
      <c r="N179">
        <v>2021</v>
      </c>
    </row>
    <row r="180" spans="1:14" x14ac:dyDescent="0.3">
      <c r="A180" t="s">
        <v>5</v>
      </c>
      <c r="B180" t="s">
        <v>4</v>
      </c>
      <c r="C180" t="s">
        <v>27</v>
      </c>
      <c r="D180" s="1">
        <v>226.10000000000002</v>
      </c>
      <c r="E180" s="2">
        <v>11999.4</v>
      </c>
      <c r="F180" s="2">
        <v>19999</v>
      </c>
      <c r="G180" s="2">
        <v>4521773.9000000004</v>
      </c>
      <c r="H180" s="2">
        <v>4295685.2050000001</v>
      </c>
      <c r="I180" s="2">
        <v>2792195.38325</v>
      </c>
      <c r="J180" s="2">
        <v>1503489.8217500001</v>
      </c>
      <c r="K180" s="3">
        <v>44166</v>
      </c>
      <c r="L180">
        <v>12</v>
      </c>
      <c r="M180" t="s">
        <v>11</v>
      </c>
      <c r="N180">
        <v>2020</v>
      </c>
    </row>
    <row r="181" spans="1:14" x14ac:dyDescent="0.3">
      <c r="A181" t="s">
        <v>0</v>
      </c>
      <c r="B181" t="s">
        <v>29</v>
      </c>
      <c r="C181" t="s">
        <v>31</v>
      </c>
      <c r="D181" s="1">
        <v>73.600000000000009</v>
      </c>
      <c r="E181" s="2">
        <v>19794</v>
      </c>
      <c r="F181" s="2">
        <v>32990</v>
      </c>
      <c r="G181" s="2">
        <v>2428064.0000000005</v>
      </c>
      <c r="H181" s="2">
        <v>2306660.8000000003</v>
      </c>
      <c r="I181" s="2">
        <v>1799195.4240000003</v>
      </c>
      <c r="J181" s="2">
        <v>507465.37599999993</v>
      </c>
      <c r="K181" s="3">
        <v>44075</v>
      </c>
      <c r="L181">
        <v>9</v>
      </c>
      <c r="M181" t="s">
        <v>24</v>
      </c>
      <c r="N181">
        <v>2020</v>
      </c>
    </row>
    <row r="182" spans="1:14" x14ac:dyDescent="0.3">
      <c r="A182" t="s">
        <v>0</v>
      </c>
      <c r="B182" t="s">
        <v>1</v>
      </c>
      <c r="C182" t="s">
        <v>2</v>
      </c>
      <c r="D182" s="1">
        <v>285.10000000000002</v>
      </c>
      <c r="E182" s="2">
        <v>5579.4</v>
      </c>
      <c r="F182" s="2">
        <v>9299</v>
      </c>
      <c r="G182" s="2">
        <v>2651144.9000000004</v>
      </c>
      <c r="H182" s="2">
        <v>2518587.6550000003</v>
      </c>
      <c r="I182" s="2">
        <v>1964498.3709000002</v>
      </c>
      <c r="J182" s="2">
        <v>554089.28410000005</v>
      </c>
      <c r="K182" s="3">
        <v>44105</v>
      </c>
      <c r="L182">
        <v>10</v>
      </c>
      <c r="M182" t="s">
        <v>26</v>
      </c>
      <c r="N182">
        <v>2020</v>
      </c>
    </row>
    <row r="183" spans="1:14" x14ac:dyDescent="0.3">
      <c r="A183" t="s">
        <v>21</v>
      </c>
      <c r="B183" t="s">
        <v>4</v>
      </c>
      <c r="C183" t="s">
        <v>2</v>
      </c>
      <c r="D183" s="1">
        <v>202.10000000000002</v>
      </c>
      <c r="E183" s="2">
        <v>5579.4</v>
      </c>
      <c r="F183" s="2">
        <v>9299</v>
      </c>
      <c r="G183" s="2">
        <v>1879327.9000000001</v>
      </c>
      <c r="H183" s="2">
        <v>1785361.5050000001</v>
      </c>
      <c r="I183" s="2">
        <v>1285460.2836</v>
      </c>
      <c r="J183" s="2">
        <v>499901.22140000015</v>
      </c>
      <c r="K183" s="3">
        <v>44470</v>
      </c>
      <c r="L183">
        <v>10</v>
      </c>
      <c r="M183" t="s">
        <v>26</v>
      </c>
      <c r="N183">
        <v>2021</v>
      </c>
    </row>
    <row r="184" spans="1:14" x14ac:dyDescent="0.3">
      <c r="A184" t="s">
        <v>0</v>
      </c>
      <c r="B184" t="s">
        <v>6</v>
      </c>
      <c r="C184" t="s">
        <v>2</v>
      </c>
      <c r="D184" s="1">
        <v>27.400000000000002</v>
      </c>
      <c r="E184" s="2">
        <v>5579.4</v>
      </c>
      <c r="F184" s="2">
        <v>9299</v>
      </c>
      <c r="G184" s="2">
        <v>254792.6</v>
      </c>
      <c r="H184" s="2">
        <v>242052.97</v>
      </c>
      <c r="I184" s="2">
        <v>188801.31660000002</v>
      </c>
      <c r="J184" s="2">
        <v>53251.653399999981</v>
      </c>
      <c r="K184" s="3">
        <v>44531</v>
      </c>
      <c r="L184">
        <v>12</v>
      </c>
      <c r="M184" t="s">
        <v>11</v>
      </c>
      <c r="N184">
        <v>2021</v>
      </c>
    </row>
    <row r="185" spans="1:14" x14ac:dyDescent="0.3">
      <c r="A185" t="s">
        <v>5</v>
      </c>
      <c r="B185" t="s">
        <v>8</v>
      </c>
      <c r="C185" t="s">
        <v>13</v>
      </c>
      <c r="D185" s="1">
        <v>196.70000000000002</v>
      </c>
      <c r="E185" s="2">
        <v>8999.4</v>
      </c>
      <c r="F185" s="2">
        <v>14999</v>
      </c>
      <c r="G185" s="2">
        <v>2950303.3000000003</v>
      </c>
      <c r="H185" s="2">
        <v>2802788.1350000002</v>
      </c>
      <c r="I185" s="2">
        <v>1821812.2877500001</v>
      </c>
      <c r="J185" s="2">
        <v>980975.84725000011</v>
      </c>
      <c r="K185" s="3">
        <v>44256</v>
      </c>
      <c r="L185">
        <v>3</v>
      </c>
      <c r="M185" t="s">
        <v>14</v>
      </c>
      <c r="N185">
        <v>2021</v>
      </c>
    </row>
    <row r="186" spans="1:14" x14ac:dyDescent="0.3">
      <c r="A186" t="s">
        <v>21</v>
      </c>
      <c r="B186" t="s">
        <v>9</v>
      </c>
      <c r="C186" t="s">
        <v>13</v>
      </c>
      <c r="D186" s="1">
        <v>185.9</v>
      </c>
      <c r="E186" s="2">
        <v>8999.4</v>
      </c>
      <c r="F186" s="2">
        <v>14999</v>
      </c>
      <c r="G186" s="2">
        <v>2788314.1</v>
      </c>
      <c r="H186" s="2">
        <v>2648898.395</v>
      </c>
      <c r="I186" s="2">
        <v>1907206.8443999998</v>
      </c>
      <c r="J186" s="2">
        <v>741691.55060000019</v>
      </c>
      <c r="K186" s="3">
        <v>44409</v>
      </c>
      <c r="L186">
        <v>8</v>
      </c>
      <c r="M186" t="s">
        <v>23</v>
      </c>
      <c r="N186">
        <v>2021</v>
      </c>
    </row>
    <row r="187" spans="1:14" x14ac:dyDescent="0.3">
      <c r="A187" t="s">
        <v>0</v>
      </c>
      <c r="B187" t="s">
        <v>10</v>
      </c>
      <c r="C187" t="s">
        <v>13</v>
      </c>
      <c r="D187" s="1">
        <v>285.10000000000002</v>
      </c>
      <c r="E187" s="2">
        <v>8999.4</v>
      </c>
      <c r="F187" s="2">
        <v>14999</v>
      </c>
      <c r="G187" s="2">
        <v>4276214.9000000004</v>
      </c>
      <c r="H187" s="2">
        <v>4062404.1550000003</v>
      </c>
      <c r="I187" s="2">
        <v>3168675.2409000001</v>
      </c>
      <c r="J187" s="2">
        <v>893728.91410000017</v>
      </c>
      <c r="K187" s="3">
        <v>44105</v>
      </c>
      <c r="L187">
        <v>10</v>
      </c>
      <c r="M187" t="s">
        <v>26</v>
      </c>
      <c r="N187">
        <v>2020</v>
      </c>
    </row>
    <row r="188" spans="1:14" x14ac:dyDescent="0.3">
      <c r="A188" t="s">
        <v>21</v>
      </c>
      <c r="B188" t="s">
        <v>12</v>
      </c>
      <c r="C188" t="s">
        <v>13</v>
      </c>
      <c r="D188" s="1">
        <v>202.10000000000002</v>
      </c>
      <c r="E188" s="2">
        <v>8999.4</v>
      </c>
      <c r="F188" s="2">
        <v>14999</v>
      </c>
      <c r="G188" s="2">
        <v>3031297.9000000004</v>
      </c>
      <c r="H188" s="2">
        <v>2879733.0050000004</v>
      </c>
      <c r="I188" s="2">
        <v>2073407.7636000002</v>
      </c>
      <c r="J188" s="2">
        <v>806325.24140000017</v>
      </c>
      <c r="K188" s="3">
        <v>44470</v>
      </c>
      <c r="L188">
        <v>10</v>
      </c>
      <c r="M188" t="s">
        <v>26</v>
      </c>
      <c r="N188">
        <v>2021</v>
      </c>
    </row>
    <row r="189" spans="1:14" x14ac:dyDescent="0.3">
      <c r="A189" t="s">
        <v>18</v>
      </c>
      <c r="B189" t="s">
        <v>10</v>
      </c>
      <c r="C189" t="s">
        <v>13</v>
      </c>
      <c r="D189" s="1">
        <v>113.80000000000001</v>
      </c>
      <c r="E189" s="2">
        <v>8999.4</v>
      </c>
      <c r="F189" s="2">
        <v>14999</v>
      </c>
      <c r="G189" s="2">
        <v>1706886.2000000002</v>
      </c>
      <c r="H189" s="2">
        <v>1621541.8900000001</v>
      </c>
      <c r="I189" s="2">
        <v>1264802.6742000002</v>
      </c>
      <c r="J189" s="2">
        <v>356739.21579999989</v>
      </c>
      <c r="K189" s="3">
        <v>44531</v>
      </c>
      <c r="L189">
        <v>12</v>
      </c>
      <c r="M189" t="s">
        <v>11</v>
      </c>
      <c r="N189">
        <v>2021</v>
      </c>
    </row>
    <row r="190" spans="1:14" x14ac:dyDescent="0.3">
      <c r="A190" t="s">
        <v>0</v>
      </c>
      <c r="B190" t="s">
        <v>16</v>
      </c>
      <c r="C190" t="s">
        <v>27</v>
      </c>
      <c r="D190" s="1">
        <v>425.1</v>
      </c>
      <c r="E190" s="2">
        <v>11999.4</v>
      </c>
      <c r="F190" s="2">
        <v>19999</v>
      </c>
      <c r="G190" s="2">
        <v>8501574.9000000004</v>
      </c>
      <c r="H190" s="2">
        <v>8076496.1550000003</v>
      </c>
      <c r="I190" s="2">
        <v>6299667.0009000003</v>
      </c>
      <c r="J190" s="2">
        <v>1776829.1540999999</v>
      </c>
      <c r="K190" s="3">
        <v>44197</v>
      </c>
      <c r="L190">
        <v>1</v>
      </c>
      <c r="M190" t="s">
        <v>3</v>
      </c>
      <c r="N190">
        <v>2021</v>
      </c>
    </row>
    <row r="191" spans="1:14" x14ac:dyDescent="0.3">
      <c r="A191" t="s">
        <v>18</v>
      </c>
      <c r="B191" t="s">
        <v>9</v>
      </c>
      <c r="C191" t="s">
        <v>27</v>
      </c>
      <c r="D191" s="1">
        <v>79.5</v>
      </c>
      <c r="E191" s="2">
        <v>11999.4</v>
      </c>
      <c r="F191" s="2">
        <v>19999</v>
      </c>
      <c r="G191" s="2">
        <v>1589920.5</v>
      </c>
      <c r="H191" s="2">
        <v>1510424.4750000001</v>
      </c>
      <c r="I191" s="2">
        <v>1178131.0905000002</v>
      </c>
      <c r="J191" s="2">
        <v>332293.38449999993</v>
      </c>
      <c r="K191" s="3">
        <v>44256</v>
      </c>
      <c r="L191">
        <v>3</v>
      </c>
      <c r="M191" t="s">
        <v>14</v>
      </c>
      <c r="N191">
        <v>2021</v>
      </c>
    </row>
    <row r="192" spans="1:14" x14ac:dyDescent="0.3">
      <c r="A192" t="s">
        <v>21</v>
      </c>
      <c r="B192" t="s">
        <v>17</v>
      </c>
      <c r="C192" t="s">
        <v>27</v>
      </c>
      <c r="D192" s="1">
        <v>141.45000000000002</v>
      </c>
      <c r="E192" s="2">
        <v>11999.4</v>
      </c>
      <c r="F192" s="2">
        <v>19999</v>
      </c>
      <c r="G192" s="2">
        <v>2828858.5500000003</v>
      </c>
      <c r="H192" s="2">
        <v>2687415.6225000001</v>
      </c>
      <c r="I192" s="2">
        <v>1934939.2482</v>
      </c>
      <c r="J192" s="2">
        <v>752476.37430000002</v>
      </c>
      <c r="K192" s="3">
        <v>44287</v>
      </c>
      <c r="L192">
        <v>4</v>
      </c>
      <c r="M192" t="s">
        <v>33</v>
      </c>
      <c r="N192">
        <v>2021</v>
      </c>
    </row>
    <row r="193" spans="1:14" x14ac:dyDescent="0.3">
      <c r="A193" t="s">
        <v>21</v>
      </c>
      <c r="B193" t="s">
        <v>19</v>
      </c>
      <c r="C193" t="s">
        <v>27</v>
      </c>
      <c r="D193" s="1">
        <v>291.8</v>
      </c>
      <c r="E193" s="2">
        <v>11999.4</v>
      </c>
      <c r="F193" s="2">
        <v>19999</v>
      </c>
      <c r="G193" s="2">
        <v>5835708.2000000002</v>
      </c>
      <c r="H193" s="2">
        <v>5543922.79</v>
      </c>
      <c r="I193" s="2">
        <v>3991624.4087999999</v>
      </c>
      <c r="J193" s="2">
        <v>1552298.3812000002</v>
      </c>
      <c r="K193" s="3">
        <v>44317</v>
      </c>
      <c r="L193">
        <v>5</v>
      </c>
      <c r="M193" t="s">
        <v>35</v>
      </c>
      <c r="N193">
        <v>2021</v>
      </c>
    </row>
    <row r="194" spans="1:14" x14ac:dyDescent="0.3">
      <c r="A194" t="s">
        <v>0</v>
      </c>
      <c r="B194" t="s">
        <v>22</v>
      </c>
      <c r="C194" t="s">
        <v>27</v>
      </c>
      <c r="D194" s="1">
        <v>345</v>
      </c>
      <c r="E194" s="2">
        <v>11999.4</v>
      </c>
      <c r="F194" s="2">
        <v>19999</v>
      </c>
      <c r="G194" s="2">
        <v>6899655</v>
      </c>
      <c r="H194" s="2">
        <v>6554672.25</v>
      </c>
      <c r="I194" s="2">
        <v>5112644.3550000004</v>
      </c>
      <c r="J194" s="2">
        <v>1442027.8949999996</v>
      </c>
      <c r="K194" s="3">
        <v>44378</v>
      </c>
      <c r="L194">
        <v>7</v>
      </c>
      <c r="M194" t="s">
        <v>20</v>
      </c>
      <c r="N194">
        <v>2021</v>
      </c>
    </row>
    <row r="195" spans="1:14" x14ac:dyDescent="0.3">
      <c r="A195" t="s">
        <v>18</v>
      </c>
      <c r="B195" t="s">
        <v>6</v>
      </c>
      <c r="C195" t="s">
        <v>27</v>
      </c>
      <c r="D195" s="1">
        <v>298.8</v>
      </c>
      <c r="E195" s="2">
        <v>11999.4</v>
      </c>
      <c r="F195" s="2">
        <v>19999</v>
      </c>
      <c r="G195" s="2">
        <v>5975701.2000000002</v>
      </c>
      <c r="H195" s="2">
        <v>5676916.1400000006</v>
      </c>
      <c r="I195" s="2">
        <v>4427994.5892000003</v>
      </c>
      <c r="J195" s="2">
        <v>1248921.5508000003</v>
      </c>
      <c r="K195" s="3">
        <v>44378</v>
      </c>
      <c r="L195">
        <v>7</v>
      </c>
      <c r="M195" t="s">
        <v>20</v>
      </c>
      <c r="N195">
        <v>2021</v>
      </c>
    </row>
    <row r="196" spans="1:14" x14ac:dyDescent="0.3">
      <c r="A196" t="s">
        <v>5</v>
      </c>
      <c r="B196" t="s">
        <v>25</v>
      </c>
      <c r="C196" t="s">
        <v>27</v>
      </c>
      <c r="D196" s="1">
        <v>21.8</v>
      </c>
      <c r="E196" s="2">
        <v>11999.4</v>
      </c>
      <c r="F196" s="2">
        <v>19999</v>
      </c>
      <c r="G196" s="2">
        <v>435978.2</v>
      </c>
      <c r="H196" s="2">
        <v>414179.29000000004</v>
      </c>
      <c r="I196" s="2">
        <v>269216.53850000002</v>
      </c>
      <c r="J196" s="2">
        <v>144962.75150000001</v>
      </c>
      <c r="K196" s="3">
        <v>44440</v>
      </c>
      <c r="L196">
        <v>9</v>
      </c>
      <c r="M196" t="s">
        <v>24</v>
      </c>
      <c r="N196">
        <v>2021</v>
      </c>
    </row>
    <row r="197" spans="1:14" x14ac:dyDescent="0.3">
      <c r="A197" t="s">
        <v>0</v>
      </c>
      <c r="B197" t="s">
        <v>19</v>
      </c>
      <c r="C197" t="s">
        <v>27</v>
      </c>
      <c r="D197" s="1">
        <v>207.4</v>
      </c>
      <c r="E197" s="2">
        <v>11999.4</v>
      </c>
      <c r="F197" s="2">
        <v>19999</v>
      </c>
      <c r="G197" s="2">
        <v>4147792.6</v>
      </c>
      <c r="H197" s="2">
        <v>3940402.97</v>
      </c>
      <c r="I197" s="2">
        <v>3073514.3166000005</v>
      </c>
      <c r="J197" s="2">
        <v>866888.65339999972</v>
      </c>
      <c r="K197" s="3">
        <v>44440</v>
      </c>
      <c r="L197">
        <v>9</v>
      </c>
      <c r="M197" t="s">
        <v>24</v>
      </c>
      <c r="N197">
        <v>2021</v>
      </c>
    </row>
    <row r="198" spans="1:14" x14ac:dyDescent="0.3">
      <c r="A198" t="s">
        <v>0</v>
      </c>
      <c r="B198" t="s">
        <v>4</v>
      </c>
      <c r="C198" t="s">
        <v>27</v>
      </c>
      <c r="D198" s="1">
        <v>105.60000000000001</v>
      </c>
      <c r="E198" s="2">
        <v>11999.4</v>
      </c>
      <c r="F198" s="2">
        <v>19999</v>
      </c>
      <c r="G198" s="2">
        <v>2111894.4000000004</v>
      </c>
      <c r="H198" s="2">
        <v>2006299.6800000004</v>
      </c>
      <c r="I198" s="2">
        <v>1564913.7504000003</v>
      </c>
      <c r="J198" s="2">
        <v>441385.92960000015</v>
      </c>
      <c r="K198" s="3">
        <v>44440</v>
      </c>
      <c r="L198">
        <v>9</v>
      </c>
      <c r="M198" t="s">
        <v>24</v>
      </c>
      <c r="N198">
        <v>2021</v>
      </c>
    </row>
    <row r="199" spans="1:14" x14ac:dyDescent="0.3">
      <c r="A199" t="s">
        <v>5</v>
      </c>
      <c r="B199" t="s">
        <v>29</v>
      </c>
      <c r="C199" t="s">
        <v>27</v>
      </c>
      <c r="D199" s="1">
        <v>67.100000000000009</v>
      </c>
      <c r="E199" s="2">
        <v>11999.4</v>
      </c>
      <c r="F199" s="2">
        <v>19999</v>
      </c>
      <c r="G199" s="2">
        <v>1341932.9000000001</v>
      </c>
      <c r="H199" s="2">
        <v>1274836.2550000001</v>
      </c>
      <c r="I199" s="2">
        <v>828643.56575000007</v>
      </c>
      <c r="J199" s="2">
        <v>446192.68925000005</v>
      </c>
      <c r="K199" s="3">
        <v>44105</v>
      </c>
      <c r="L199">
        <v>10</v>
      </c>
      <c r="M199" t="s">
        <v>26</v>
      </c>
      <c r="N199">
        <v>2020</v>
      </c>
    </row>
    <row r="200" spans="1:14" x14ac:dyDescent="0.3">
      <c r="A200" t="s">
        <v>5</v>
      </c>
      <c r="B200" t="s">
        <v>1</v>
      </c>
      <c r="C200" t="s">
        <v>27</v>
      </c>
      <c r="D200" s="1">
        <v>151.4</v>
      </c>
      <c r="E200" s="2">
        <v>11999.4</v>
      </c>
      <c r="F200" s="2">
        <v>19999</v>
      </c>
      <c r="G200" s="2">
        <v>3027848.6</v>
      </c>
      <c r="H200" s="2">
        <v>2876456.17</v>
      </c>
      <c r="I200" s="2">
        <v>1869696.5105000001</v>
      </c>
      <c r="J200" s="2">
        <v>1006759.6594999998</v>
      </c>
      <c r="K200" s="3">
        <v>44105</v>
      </c>
      <c r="L200">
        <v>10</v>
      </c>
      <c r="M200" t="s">
        <v>26</v>
      </c>
      <c r="N200">
        <v>2020</v>
      </c>
    </row>
    <row r="201" spans="1:14" x14ac:dyDescent="0.3">
      <c r="A201" t="s">
        <v>0</v>
      </c>
      <c r="B201" t="s">
        <v>4</v>
      </c>
      <c r="C201" t="s">
        <v>27</v>
      </c>
      <c r="D201" s="1">
        <v>27.400000000000002</v>
      </c>
      <c r="E201" s="2">
        <v>11999.4</v>
      </c>
      <c r="F201" s="2">
        <v>19999</v>
      </c>
      <c r="G201" s="2">
        <v>547972.60000000009</v>
      </c>
      <c r="H201" s="2">
        <v>520573.97000000009</v>
      </c>
      <c r="I201" s="2">
        <v>406047.69660000008</v>
      </c>
      <c r="J201" s="2">
        <v>114526.27340000001</v>
      </c>
      <c r="K201" s="3">
        <v>44531</v>
      </c>
      <c r="L201">
        <v>12</v>
      </c>
      <c r="M201" t="s">
        <v>11</v>
      </c>
      <c r="N201">
        <v>2021</v>
      </c>
    </row>
    <row r="202" spans="1:14" x14ac:dyDescent="0.3">
      <c r="A202" t="s">
        <v>18</v>
      </c>
      <c r="B202" t="s">
        <v>6</v>
      </c>
      <c r="C202" t="s">
        <v>27</v>
      </c>
      <c r="D202" s="1">
        <v>113.80000000000001</v>
      </c>
      <c r="E202" s="2">
        <v>11999.4</v>
      </c>
      <c r="F202" s="2">
        <v>19999</v>
      </c>
      <c r="G202" s="2">
        <v>2275886.2000000002</v>
      </c>
      <c r="H202" s="2">
        <v>2162091.89</v>
      </c>
      <c r="I202" s="2">
        <v>1686431.6742000002</v>
      </c>
      <c r="J202" s="2">
        <v>475660.21579999989</v>
      </c>
      <c r="K202" s="3">
        <v>44531</v>
      </c>
      <c r="L202">
        <v>12</v>
      </c>
      <c r="M202" t="s">
        <v>11</v>
      </c>
      <c r="N202">
        <v>2021</v>
      </c>
    </row>
    <row r="203" spans="1:14" x14ac:dyDescent="0.3">
      <c r="A203" t="s">
        <v>15</v>
      </c>
      <c r="B203" t="s">
        <v>8</v>
      </c>
      <c r="C203" t="s">
        <v>31</v>
      </c>
      <c r="D203" s="1">
        <v>146.5</v>
      </c>
      <c r="E203" s="2">
        <v>19794</v>
      </c>
      <c r="F203" s="2">
        <v>32990</v>
      </c>
      <c r="G203" s="2">
        <v>4833035</v>
      </c>
      <c r="H203" s="2">
        <v>4591383.25</v>
      </c>
      <c r="I203" s="2">
        <v>2754829.9499999997</v>
      </c>
      <c r="J203" s="2">
        <v>1836553.3000000003</v>
      </c>
      <c r="K203" s="3">
        <v>44256</v>
      </c>
      <c r="L203">
        <v>3</v>
      </c>
      <c r="M203" t="s">
        <v>14</v>
      </c>
      <c r="N203">
        <v>2021</v>
      </c>
    </row>
    <row r="204" spans="1:14" x14ac:dyDescent="0.3">
      <c r="A204" t="s">
        <v>0</v>
      </c>
      <c r="B204" t="s">
        <v>9</v>
      </c>
      <c r="C204" t="s">
        <v>31</v>
      </c>
      <c r="D204" s="1">
        <v>264.60000000000002</v>
      </c>
      <c r="E204" s="2">
        <v>19794</v>
      </c>
      <c r="F204" s="2">
        <v>32990</v>
      </c>
      <c r="G204" s="2">
        <v>8729154</v>
      </c>
      <c r="H204" s="2">
        <v>8292696.2999999998</v>
      </c>
      <c r="I204" s="2">
        <v>6468303.1140000001</v>
      </c>
      <c r="J204" s="2">
        <v>1824393.1859999998</v>
      </c>
      <c r="K204" s="3">
        <v>44075</v>
      </c>
      <c r="L204">
        <v>9</v>
      </c>
      <c r="M204" t="s">
        <v>24</v>
      </c>
      <c r="N204">
        <v>2020</v>
      </c>
    </row>
    <row r="205" spans="1:14" x14ac:dyDescent="0.3">
      <c r="A205" t="s">
        <v>0</v>
      </c>
      <c r="B205" t="s">
        <v>10</v>
      </c>
      <c r="C205" t="s">
        <v>31</v>
      </c>
      <c r="D205" s="1">
        <v>217.70000000000002</v>
      </c>
      <c r="E205" s="2">
        <v>19794</v>
      </c>
      <c r="F205" s="2">
        <v>32990</v>
      </c>
      <c r="G205" s="2">
        <v>7181923.0000000009</v>
      </c>
      <c r="H205" s="2">
        <v>6822826.8500000006</v>
      </c>
      <c r="I205" s="2">
        <v>5321804.9430000009</v>
      </c>
      <c r="J205" s="2">
        <v>1501021.9069999997</v>
      </c>
      <c r="K205" s="3">
        <v>44470</v>
      </c>
      <c r="L205">
        <v>10</v>
      </c>
      <c r="M205" t="s">
        <v>26</v>
      </c>
      <c r="N205">
        <v>2021</v>
      </c>
    </row>
    <row r="206" spans="1:14" x14ac:dyDescent="0.3">
      <c r="A206" t="s">
        <v>15</v>
      </c>
      <c r="B206" t="s">
        <v>12</v>
      </c>
      <c r="C206" t="s">
        <v>32</v>
      </c>
      <c r="D206" s="1">
        <v>86.600000000000009</v>
      </c>
      <c r="E206" s="2">
        <v>13938</v>
      </c>
      <c r="F206" s="2">
        <v>23230</v>
      </c>
      <c r="G206" s="2">
        <v>2011718.0000000002</v>
      </c>
      <c r="H206" s="2">
        <v>1911132.1</v>
      </c>
      <c r="I206" s="2">
        <v>1146679.26</v>
      </c>
      <c r="J206" s="2">
        <v>764452.84000000008</v>
      </c>
      <c r="K206" s="3">
        <v>44317</v>
      </c>
      <c r="L206">
        <v>5</v>
      </c>
      <c r="M206" t="s">
        <v>35</v>
      </c>
      <c r="N206">
        <v>2021</v>
      </c>
    </row>
    <row r="207" spans="1:14" x14ac:dyDescent="0.3">
      <c r="A207" t="s">
        <v>0</v>
      </c>
      <c r="B207" t="s">
        <v>10</v>
      </c>
      <c r="C207" t="s">
        <v>32</v>
      </c>
      <c r="D207" s="1">
        <v>34.9</v>
      </c>
      <c r="E207" s="2">
        <v>13938</v>
      </c>
      <c r="F207" s="2">
        <v>23230</v>
      </c>
      <c r="G207" s="2">
        <v>810727</v>
      </c>
      <c r="H207" s="2">
        <v>770190.65</v>
      </c>
      <c r="I207" s="2">
        <v>600748.70700000005</v>
      </c>
      <c r="J207" s="2">
        <v>169441.94299999997</v>
      </c>
      <c r="K207" s="3">
        <v>44075</v>
      </c>
      <c r="L207">
        <v>9</v>
      </c>
      <c r="M207" t="s">
        <v>24</v>
      </c>
      <c r="N207">
        <v>2020</v>
      </c>
    </row>
    <row r="208" spans="1:14" x14ac:dyDescent="0.3">
      <c r="A208" t="s">
        <v>0</v>
      </c>
      <c r="B208" t="s">
        <v>16</v>
      </c>
      <c r="C208" t="s">
        <v>32</v>
      </c>
      <c r="D208" s="1">
        <v>217.70000000000002</v>
      </c>
      <c r="E208" s="2">
        <v>13938</v>
      </c>
      <c r="F208" s="2">
        <v>23230</v>
      </c>
      <c r="G208" s="2">
        <v>5057171</v>
      </c>
      <c r="H208" s="2">
        <v>4804312.45</v>
      </c>
      <c r="I208" s="2">
        <v>3747363.7110000001</v>
      </c>
      <c r="J208" s="2">
        <v>1056948.7390000001</v>
      </c>
      <c r="K208" s="3">
        <v>44470</v>
      </c>
      <c r="L208">
        <v>10</v>
      </c>
      <c r="M208" t="s">
        <v>26</v>
      </c>
      <c r="N208">
        <v>2021</v>
      </c>
    </row>
    <row r="209" spans="1:14" x14ac:dyDescent="0.3">
      <c r="A209" t="s">
        <v>5</v>
      </c>
      <c r="B209" t="s">
        <v>9</v>
      </c>
      <c r="C209" t="s">
        <v>32</v>
      </c>
      <c r="D209" s="1">
        <v>151.4</v>
      </c>
      <c r="E209" s="2">
        <v>13938</v>
      </c>
      <c r="F209" s="2">
        <v>23230</v>
      </c>
      <c r="G209" s="2">
        <v>3517022</v>
      </c>
      <c r="H209" s="2">
        <v>3341170.9</v>
      </c>
      <c r="I209" s="2">
        <v>2171761.085</v>
      </c>
      <c r="J209" s="2">
        <v>1169409.8149999999</v>
      </c>
      <c r="K209" s="3">
        <v>44105</v>
      </c>
      <c r="L209">
        <v>10</v>
      </c>
      <c r="M209" t="s">
        <v>26</v>
      </c>
      <c r="N209">
        <v>2020</v>
      </c>
    </row>
    <row r="210" spans="1:14" x14ac:dyDescent="0.3">
      <c r="A210" t="s">
        <v>0</v>
      </c>
      <c r="B210" t="s">
        <v>17</v>
      </c>
      <c r="C210" t="s">
        <v>34</v>
      </c>
      <c r="D210" s="1">
        <v>186.5</v>
      </c>
      <c r="E210" s="2">
        <v>11999.4</v>
      </c>
      <c r="F210" s="2">
        <v>19999</v>
      </c>
      <c r="G210" s="2">
        <v>3729813.5</v>
      </c>
      <c r="H210" s="2">
        <v>3543322.8250000002</v>
      </c>
      <c r="I210" s="2">
        <v>2763791.8035000004</v>
      </c>
      <c r="J210" s="2">
        <v>779531.0214999998</v>
      </c>
      <c r="K210" s="3">
        <v>44228</v>
      </c>
      <c r="L210">
        <v>2</v>
      </c>
      <c r="M210" t="s">
        <v>28</v>
      </c>
      <c r="N210">
        <v>2021</v>
      </c>
    </row>
    <row r="211" spans="1:14" x14ac:dyDescent="0.3">
      <c r="A211" t="s">
        <v>18</v>
      </c>
      <c r="B211" t="s">
        <v>19</v>
      </c>
      <c r="C211" t="s">
        <v>34</v>
      </c>
      <c r="D211" s="1">
        <v>107.4</v>
      </c>
      <c r="E211" s="2">
        <v>11999.4</v>
      </c>
      <c r="F211" s="2">
        <v>19999</v>
      </c>
      <c r="G211" s="2">
        <v>2147892.6</v>
      </c>
      <c r="H211" s="2">
        <v>2040497.9700000002</v>
      </c>
      <c r="I211" s="2">
        <v>1591588.4166000001</v>
      </c>
      <c r="J211" s="2">
        <v>448909.55340000009</v>
      </c>
      <c r="K211" s="3">
        <v>44287</v>
      </c>
      <c r="L211">
        <v>4</v>
      </c>
      <c r="M211" t="s">
        <v>33</v>
      </c>
      <c r="N211">
        <v>2021</v>
      </c>
    </row>
    <row r="212" spans="1:14" x14ac:dyDescent="0.3">
      <c r="A212" t="s">
        <v>0</v>
      </c>
      <c r="B212" t="s">
        <v>22</v>
      </c>
      <c r="C212" t="s">
        <v>34</v>
      </c>
      <c r="D212" s="1">
        <v>190.70000000000002</v>
      </c>
      <c r="E212" s="2">
        <v>11999.4</v>
      </c>
      <c r="F212" s="2">
        <v>19999</v>
      </c>
      <c r="G212" s="2">
        <v>3813809.3000000003</v>
      </c>
      <c r="H212" s="2">
        <v>3623118.8350000004</v>
      </c>
      <c r="I212" s="2">
        <v>2826032.6913000005</v>
      </c>
      <c r="J212" s="2">
        <v>797086.1436999999</v>
      </c>
      <c r="K212" s="3">
        <v>44440</v>
      </c>
      <c r="L212">
        <v>9</v>
      </c>
      <c r="M212" t="s">
        <v>24</v>
      </c>
      <c r="N212">
        <v>2021</v>
      </c>
    </row>
    <row r="213" spans="1:14" x14ac:dyDescent="0.3">
      <c r="A213" t="s">
        <v>5</v>
      </c>
      <c r="B213" t="s">
        <v>6</v>
      </c>
      <c r="C213" t="s">
        <v>34</v>
      </c>
      <c r="D213" s="1">
        <v>67.100000000000009</v>
      </c>
      <c r="E213" s="2">
        <v>11999.4</v>
      </c>
      <c r="F213" s="2">
        <v>19999</v>
      </c>
      <c r="G213" s="2">
        <v>1341932.9000000001</v>
      </c>
      <c r="H213" s="2">
        <v>1274836.2550000001</v>
      </c>
      <c r="I213" s="2">
        <v>828643.56575000007</v>
      </c>
      <c r="J213" s="2">
        <v>446192.68925000005</v>
      </c>
      <c r="K213" s="3">
        <v>44105</v>
      </c>
      <c r="L213">
        <v>10</v>
      </c>
      <c r="M213" t="s">
        <v>26</v>
      </c>
      <c r="N213">
        <v>2020</v>
      </c>
    </row>
    <row r="214" spans="1:14" x14ac:dyDescent="0.3">
      <c r="A214" t="s">
        <v>0</v>
      </c>
      <c r="B214" t="s">
        <v>25</v>
      </c>
      <c r="C214" t="s">
        <v>34</v>
      </c>
      <c r="D214" s="1">
        <v>177.8</v>
      </c>
      <c r="E214" s="2">
        <v>11999.4</v>
      </c>
      <c r="F214" s="2">
        <v>19999</v>
      </c>
      <c r="G214" s="2">
        <v>3555822.2</v>
      </c>
      <c r="H214" s="2">
        <v>3378031.0900000003</v>
      </c>
      <c r="I214" s="2">
        <v>2634864.2502000001</v>
      </c>
      <c r="J214" s="2">
        <v>743166.83980000019</v>
      </c>
      <c r="K214" s="3">
        <v>44166</v>
      </c>
      <c r="L214">
        <v>12</v>
      </c>
      <c r="M214" t="s">
        <v>11</v>
      </c>
      <c r="N214">
        <v>2020</v>
      </c>
    </row>
    <row r="215" spans="1:14" x14ac:dyDescent="0.3">
      <c r="A215" t="s">
        <v>0</v>
      </c>
      <c r="B215" t="s">
        <v>19</v>
      </c>
      <c r="C215" t="s">
        <v>13</v>
      </c>
      <c r="D215" s="1">
        <v>115.9</v>
      </c>
      <c r="E215" s="2">
        <v>8999.4</v>
      </c>
      <c r="F215" s="2">
        <v>14999</v>
      </c>
      <c r="G215" s="2">
        <v>1738384.1</v>
      </c>
      <c r="H215" s="2">
        <v>1564545.69</v>
      </c>
      <c r="I215" s="2">
        <v>1220345.6381999999</v>
      </c>
      <c r="J215" s="2">
        <v>344200.05180000002</v>
      </c>
      <c r="K215" s="3">
        <v>44105</v>
      </c>
      <c r="L215">
        <v>10</v>
      </c>
      <c r="M215" t="s">
        <v>26</v>
      </c>
      <c r="N215">
        <v>2020</v>
      </c>
    </row>
    <row r="216" spans="1:14" x14ac:dyDescent="0.3">
      <c r="A216" t="s">
        <v>0</v>
      </c>
      <c r="B216" t="s">
        <v>4</v>
      </c>
      <c r="C216" t="s">
        <v>27</v>
      </c>
      <c r="D216" s="1">
        <v>137.20000000000002</v>
      </c>
      <c r="E216" s="2">
        <v>11999.4</v>
      </c>
      <c r="F216" s="2">
        <v>19999</v>
      </c>
      <c r="G216" s="2">
        <v>2743862.8000000003</v>
      </c>
      <c r="H216" s="2">
        <v>2469476.5200000005</v>
      </c>
      <c r="I216" s="2">
        <v>1926191.6856000004</v>
      </c>
      <c r="J216" s="2">
        <v>543284.83440000005</v>
      </c>
      <c r="K216" s="3">
        <v>44197</v>
      </c>
      <c r="L216">
        <v>1</v>
      </c>
      <c r="M216" t="s">
        <v>3</v>
      </c>
      <c r="N216">
        <v>2021</v>
      </c>
    </row>
    <row r="217" spans="1:14" x14ac:dyDescent="0.3">
      <c r="A217" t="s">
        <v>0</v>
      </c>
      <c r="B217" t="s">
        <v>29</v>
      </c>
      <c r="C217" t="s">
        <v>27</v>
      </c>
      <c r="D217" s="1">
        <v>234.9</v>
      </c>
      <c r="E217" s="2">
        <v>11999.4</v>
      </c>
      <c r="F217" s="2">
        <v>19999</v>
      </c>
      <c r="G217" s="2">
        <v>4697765.1000000006</v>
      </c>
      <c r="H217" s="2">
        <v>4227988.5900000008</v>
      </c>
      <c r="I217" s="2">
        <v>3297831.1002000007</v>
      </c>
      <c r="J217" s="2">
        <v>930157.4898000001</v>
      </c>
      <c r="K217" s="3">
        <v>44075</v>
      </c>
      <c r="L217">
        <v>9</v>
      </c>
      <c r="M217" t="s">
        <v>24</v>
      </c>
      <c r="N217">
        <v>2020</v>
      </c>
    </row>
    <row r="218" spans="1:14" x14ac:dyDescent="0.3">
      <c r="A218" t="s">
        <v>0</v>
      </c>
      <c r="B218" t="s">
        <v>1</v>
      </c>
      <c r="C218" t="s">
        <v>27</v>
      </c>
      <c r="D218" s="1">
        <v>268.90000000000003</v>
      </c>
      <c r="E218" s="2">
        <v>11999.4</v>
      </c>
      <c r="F218" s="2">
        <v>19999</v>
      </c>
      <c r="G218" s="2">
        <v>5377731.1000000006</v>
      </c>
      <c r="H218" s="2">
        <v>4839957.99</v>
      </c>
      <c r="I218" s="2">
        <v>3775167.2322000004</v>
      </c>
      <c r="J218" s="2">
        <v>1064790.7577999998</v>
      </c>
      <c r="K218" s="3">
        <v>44470</v>
      </c>
      <c r="L218">
        <v>10</v>
      </c>
      <c r="M218" t="s">
        <v>26</v>
      </c>
      <c r="N218">
        <v>2021</v>
      </c>
    </row>
    <row r="219" spans="1:14" x14ac:dyDescent="0.3">
      <c r="A219" t="s">
        <v>15</v>
      </c>
      <c r="B219" t="s">
        <v>4</v>
      </c>
      <c r="C219" t="s">
        <v>27</v>
      </c>
      <c r="D219" s="1">
        <v>243.10000000000002</v>
      </c>
      <c r="E219" s="2">
        <v>11999.4</v>
      </c>
      <c r="F219" s="2">
        <v>19999</v>
      </c>
      <c r="G219" s="2">
        <v>4861756.9000000004</v>
      </c>
      <c r="H219" s="2">
        <v>4375581.21</v>
      </c>
      <c r="I219" s="2">
        <v>2625348.7259999998</v>
      </c>
      <c r="J219" s="2">
        <v>1750232.4840000002</v>
      </c>
      <c r="K219" s="3">
        <v>44531</v>
      </c>
      <c r="L219">
        <v>12</v>
      </c>
      <c r="M219" t="s">
        <v>11</v>
      </c>
      <c r="N219">
        <v>2021</v>
      </c>
    </row>
    <row r="220" spans="1:14" x14ac:dyDescent="0.3">
      <c r="A220" t="s">
        <v>15</v>
      </c>
      <c r="B220" t="s">
        <v>6</v>
      </c>
      <c r="C220" t="s">
        <v>31</v>
      </c>
      <c r="D220" s="1">
        <v>243.10000000000002</v>
      </c>
      <c r="E220" s="2">
        <v>19794</v>
      </c>
      <c r="F220" s="2">
        <v>32990</v>
      </c>
      <c r="G220" s="2">
        <v>8019869.0000000009</v>
      </c>
      <c r="H220" s="2">
        <v>7217882.1000000006</v>
      </c>
      <c r="I220" s="2">
        <v>4330729.26</v>
      </c>
      <c r="J220" s="2">
        <v>2887152.8400000008</v>
      </c>
      <c r="K220" s="3">
        <v>44531</v>
      </c>
      <c r="L220">
        <v>12</v>
      </c>
      <c r="M220" t="s">
        <v>11</v>
      </c>
      <c r="N220">
        <v>2021</v>
      </c>
    </row>
    <row r="221" spans="1:14" x14ac:dyDescent="0.3">
      <c r="A221" t="s">
        <v>0</v>
      </c>
      <c r="B221" t="s">
        <v>8</v>
      </c>
      <c r="C221" t="s">
        <v>32</v>
      </c>
      <c r="D221" s="1">
        <v>268.90000000000003</v>
      </c>
      <c r="E221" s="2">
        <v>13938</v>
      </c>
      <c r="F221" s="2">
        <v>23230</v>
      </c>
      <c r="G221" s="2">
        <v>6246547.0000000009</v>
      </c>
      <c r="H221" s="2">
        <v>5621892.3000000007</v>
      </c>
      <c r="I221" s="2">
        <v>4385075.9940000009</v>
      </c>
      <c r="J221" s="2">
        <v>1236816.3059999999</v>
      </c>
      <c r="K221" s="3">
        <v>44470</v>
      </c>
      <c r="L221">
        <v>10</v>
      </c>
      <c r="M221" t="s">
        <v>26</v>
      </c>
      <c r="N221">
        <v>2021</v>
      </c>
    </row>
    <row r="222" spans="1:14" x14ac:dyDescent="0.3">
      <c r="A222" t="s">
        <v>0</v>
      </c>
      <c r="B222" t="s">
        <v>9</v>
      </c>
      <c r="C222" t="s">
        <v>34</v>
      </c>
      <c r="D222" s="1">
        <v>168.3</v>
      </c>
      <c r="E222" s="2">
        <v>11999.4</v>
      </c>
      <c r="F222" s="2">
        <v>19999</v>
      </c>
      <c r="G222" s="2">
        <v>3365831.7</v>
      </c>
      <c r="H222" s="2">
        <v>3029248.5300000003</v>
      </c>
      <c r="I222" s="2">
        <v>2362813.8534000004</v>
      </c>
      <c r="J222" s="2">
        <v>666434.67659999989</v>
      </c>
      <c r="K222" s="3">
        <v>44378</v>
      </c>
      <c r="L222">
        <v>7</v>
      </c>
      <c r="M222" t="s">
        <v>20</v>
      </c>
      <c r="N222">
        <v>2021</v>
      </c>
    </row>
    <row r="223" spans="1:14" x14ac:dyDescent="0.3">
      <c r="A223" t="s">
        <v>15</v>
      </c>
      <c r="B223" t="s">
        <v>10</v>
      </c>
      <c r="C223" t="s">
        <v>34</v>
      </c>
      <c r="D223" s="1">
        <v>112.30000000000001</v>
      </c>
      <c r="E223" s="2">
        <v>11999.4</v>
      </c>
      <c r="F223" s="2">
        <v>19999</v>
      </c>
      <c r="G223" s="2">
        <v>2245887.7000000002</v>
      </c>
      <c r="H223" s="2">
        <v>2021298.9300000002</v>
      </c>
      <c r="I223" s="2">
        <v>1212779.358</v>
      </c>
      <c r="J223" s="2">
        <v>808519.57200000016</v>
      </c>
      <c r="K223" s="3">
        <v>44409</v>
      </c>
      <c r="L223">
        <v>8</v>
      </c>
      <c r="M223" t="s">
        <v>23</v>
      </c>
      <c r="N223">
        <v>2021</v>
      </c>
    </row>
    <row r="224" spans="1:14" x14ac:dyDescent="0.3">
      <c r="A224" t="s">
        <v>0</v>
      </c>
      <c r="B224" t="s">
        <v>12</v>
      </c>
      <c r="C224" t="s">
        <v>34</v>
      </c>
      <c r="D224" s="1">
        <v>115.9</v>
      </c>
      <c r="E224" s="2">
        <v>11999.4</v>
      </c>
      <c r="F224" s="2">
        <v>19999</v>
      </c>
      <c r="G224" s="2">
        <v>2317884.1</v>
      </c>
      <c r="H224" s="2">
        <v>2086095.69</v>
      </c>
      <c r="I224" s="2">
        <v>1627154.6381999999</v>
      </c>
      <c r="J224" s="2">
        <v>458941.05180000002</v>
      </c>
      <c r="K224" s="3">
        <v>44105</v>
      </c>
      <c r="L224">
        <v>10</v>
      </c>
      <c r="M224" t="s">
        <v>26</v>
      </c>
      <c r="N224">
        <v>2020</v>
      </c>
    </row>
    <row r="225" spans="1:14" x14ac:dyDescent="0.3">
      <c r="A225" t="s">
        <v>15</v>
      </c>
      <c r="B225" t="s">
        <v>10</v>
      </c>
      <c r="C225" t="s">
        <v>2</v>
      </c>
      <c r="D225" s="1">
        <v>186.5</v>
      </c>
      <c r="E225" s="2">
        <v>5579.4</v>
      </c>
      <c r="F225" s="2">
        <v>9299</v>
      </c>
      <c r="G225" s="2">
        <v>1734263.5</v>
      </c>
      <c r="H225" s="2">
        <v>1560837.15</v>
      </c>
      <c r="I225" s="2">
        <v>936502.28999999992</v>
      </c>
      <c r="J225" s="2">
        <v>624334.86</v>
      </c>
      <c r="K225" s="3">
        <v>44228</v>
      </c>
      <c r="L225">
        <v>2</v>
      </c>
      <c r="M225" t="s">
        <v>28</v>
      </c>
      <c r="N225">
        <v>2021</v>
      </c>
    </row>
    <row r="226" spans="1:14" x14ac:dyDescent="0.3">
      <c r="A226" t="s">
        <v>15</v>
      </c>
      <c r="B226" t="s">
        <v>16</v>
      </c>
      <c r="C226" t="s">
        <v>2</v>
      </c>
      <c r="D226" s="1">
        <v>111.60000000000001</v>
      </c>
      <c r="E226" s="2">
        <v>5579.4</v>
      </c>
      <c r="F226" s="2">
        <v>9299</v>
      </c>
      <c r="G226" s="2">
        <v>1037768.4</v>
      </c>
      <c r="H226" s="2">
        <v>933991.56</v>
      </c>
      <c r="I226" s="2">
        <v>560394.93599999999</v>
      </c>
      <c r="J226" s="2">
        <v>373596.62400000007</v>
      </c>
      <c r="K226" s="3">
        <v>44228</v>
      </c>
      <c r="L226">
        <v>2</v>
      </c>
      <c r="M226" t="s">
        <v>28</v>
      </c>
      <c r="N226">
        <v>2021</v>
      </c>
    </row>
    <row r="227" spans="1:14" x14ac:dyDescent="0.3">
      <c r="A227" t="s">
        <v>0</v>
      </c>
      <c r="B227" t="s">
        <v>9</v>
      </c>
      <c r="C227" t="s">
        <v>2</v>
      </c>
      <c r="D227" s="1">
        <v>156.30000000000001</v>
      </c>
      <c r="E227" s="2">
        <v>5579.4</v>
      </c>
      <c r="F227" s="2">
        <v>9299</v>
      </c>
      <c r="G227" s="2">
        <v>1453433.7000000002</v>
      </c>
      <c r="H227" s="2">
        <v>1308090.33</v>
      </c>
      <c r="I227" s="2">
        <v>1020310.4574000001</v>
      </c>
      <c r="J227" s="2">
        <v>287779.8726</v>
      </c>
      <c r="K227" s="3">
        <v>44317</v>
      </c>
      <c r="L227">
        <v>5</v>
      </c>
      <c r="M227" t="s">
        <v>35</v>
      </c>
      <c r="N227">
        <v>2021</v>
      </c>
    </row>
    <row r="228" spans="1:14" x14ac:dyDescent="0.3">
      <c r="A228" t="s">
        <v>21</v>
      </c>
      <c r="B228" t="s">
        <v>17</v>
      </c>
      <c r="C228" t="s">
        <v>2</v>
      </c>
      <c r="D228" s="1">
        <v>99.100000000000009</v>
      </c>
      <c r="E228" s="2">
        <v>5579.4</v>
      </c>
      <c r="F228" s="2">
        <v>9299</v>
      </c>
      <c r="G228" s="2">
        <v>921530.9</v>
      </c>
      <c r="H228" s="2">
        <v>829377.81</v>
      </c>
      <c r="I228" s="2">
        <v>597152.02320000005</v>
      </c>
      <c r="J228" s="2">
        <v>232225.7868</v>
      </c>
      <c r="K228" s="3">
        <v>44348</v>
      </c>
      <c r="L228">
        <v>6</v>
      </c>
      <c r="M228" t="s">
        <v>7</v>
      </c>
      <c r="N228">
        <v>2021</v>
      </c>
    </row>
    <row r="229" spans="1:14" x14ac:dyDescent="0.3">
      <c r="A229" t="s">
        <v>0</v>
      </c>
      <c r="B229" t="s">
        <v>19</v>
      </c>
      <c r="C229" t="s">
        <v>2</v>
      </c>
      <c r="D229" s="1">
        <v>101.60000000000001</v>
      </c>
      <c r="E229" s="2">
        <v>5579.4</v>
      </c>
      <c r="F229" s="2">
        <v>9299</v>
      </c>
      <c r="G229" s="2">
        <v>944778.4</v>
      </c>
      <c r="H229" s="2">
        <v>850300.56</v>
      </c>
      <c r="I229" s="2">
        <v>663234.43680000002</v>
      </c>
      <c r="J229" s="2">
        <v>187066.12320000003</v>
      </c>
      <c r="K229" s="3">
        <v>44136</v>
      </c>
      <c r="L229">
        <v>11</v>
      </c>
      <c r="M229" t="s">
        <v>30</v>
      </c>
      <c r="N229">
        <v>2020</v>
      </c>
    </row>
    <row r="230" spans="1:14" x14ac:dyDescent="0.3">
      <c r="A230" t="s">
        <v>5</v>
      </c>
      <c r="B230" t="s">
        <v>22</v>
      </c>
      <c r="C230" t="s">
        <v>2</v>
      </c>
      <c r="D230" s="1">
        <v>279.10000000000002</v>
      </c>
      <c r="E230" s="2">
        <v>5579.4</v>
      </c>
      <c r="F230" s="2">
        <v>9299</v>
      </c>
      <c r="G230" s="2">
        <v>2595350.9000000004</v>
      </c>
      <c r="H230" s="2">
        <v>2335815.8100000005</v>
      </c>
      <c r="I230" s="2">
        <v>1518280.2765000004</v>
      </c>
      <c r="J230" s="2">
        <v>817535.53350000014</v>
      </c>
      <c r="K230" s="3">
        <v>44501</v>
      </c>
      <c r="L230">
        <v>11</v>
      </c>
      <c r="M230" t="s">
        <v>30</v>
      </c>
      <c r="N230">
        <v>2021</v>
      </c>
    </row>
    <row r="231" spans="1:14" x14ac:dyDescent="0.3">
      <c r="A231" t="s">
        <v>0</v>
      </c>
      <c r="B231" t="s">
        <v>6</v>
      </c>
      <c r="C231" t="s">
        <v>2</v>
      </c>
      <c r="D231" s="1">
        <v>57</v>
      </c>
      <c r="E231" s="2">
        <v>5579.4</v>
      </c>
      <c r="F231" s="2">
        <v>9299</v>
      </c>
      <c r="G231" s="2">
        <v>530043</v>
      </c>
      <c r="H231" s="2">
        <v>477038.7</v>
      </c>
      <c r="I231" s="2">
        <v>372090.18600000005</v>
      </c>
      <c r="J231" s="2">
        <v>104948.51399999997</v>
      </c>
      <c r="K231" s="3">
        <v>44531</v>
      </c>
      <c r="L231">
        <v>12</v>
      </c>
      <c r="M231" t="s">
        <v>11</v>
      </c>
      <c r="N231">
        <v>2021</v>
      </c>
    </row>
    <row r="232" spans="1:14" x14ac:dyDescent="0.3">
      <c r="A232" t="s">
        <v>0</v>
      </c>
      <c r="B232" t="s">
        <v>25</v>
      </c>
      <c r="C232" t="s">
        <v>2</v>
      </c>
      <c r="D232" s="1">
        <v>248.70000000000002</v>
      </c>
      <c r="E232" s="2">
        <v>5579.4</v>
      </c>
      <c r="F232" s="2">
        <v>9299</v>
      </c>
      <c r="G232" s="2">
        <v>2312661.3000000003</v>
      </c>
      <c r="H232" s="2">
        <v>2081395.1700000002</v>
      </c>
      <c r="I232" s="2">
        <v>1623488.2326000002</v>
      </c>
      <c r="J232" s="2">
        <v>457906.93739999994</v>
      </c>
      <c r="K232" s="3">
        <v>44531</v>
      </c>
      <c r="L232">
        <v>12</v>
      </c>
      <c r="M232" t="s">
        <v>11</v>
      </c>
      <c r="N232">
        <v>2021</v>
      </c>
    </row>
    <row r="233" spans="1:14" x14ac:dyDescent="0.3">
      <c r="A233" t="s">
        <v>0</v>
      </c>
      <c r="B233" t="s">
        <v>19</v>
      </c>
      <c r="C233" t="s">
        <v>13</v>
      </c>
      <c r="D233" s="1">
        <v>138.45000000000002</v>
      </c>
      <c r="E233" s="2">
        <v>8999.4</v>
      </c>
      <c r="F233" s="2">
        <v>14999</v>
      </c>
      <c r="G233" s="2">
        <v>2076611.5500000003</v>
      </c>
      <c r="H233" s="2">
        <v>1868950.3950000003</v>
      </c>
      <c r="I233" s="2">
        <v>1457781.3081000003</v>
      </c>
      <c r="J233" s="2">
        <v>411169.08689999999</v>
      </c>
      <c r="K233" s="3">
        <v>44197</v>
      </c>
      <c r="L233">
        <v>1</v>
      </c>
      <c r="M233" t="s">
        <v>3</v>
      </c>
      <c r="N233">
        <v>2021</v>
      </c>
    </row>
    <row r="234" spans="1:14" x14ac:dyDescent="0.3">
      <c r="A234" t="s">
        <v>18</v>
      </c>
      <c r="B234" t="s">
        <v>4</v>
      </c>
      <c r="C234" t="s">
        <v>13</v>
      </c>
      <c r="D234" s="1">
        <v>362.70000000000005</v>
      </c>
      <c r="E234" s="2">
        <v>8999.4</v>
      </c>
      <c r="F234" s="2">
        <v>14999</v>
      </c>
      <c r="G234" s="2">
        <v>5440137.3000000007</v>
      </c>
      <c r="H234" s="2">
        <v>4896123.57</v>
      </c>
      <c r="I234" s="2">
        <v>3818976.3846000005</v>
      </c>
      <c r="J234" s="2">
        <v>1077147.1853999998</v>
      </c>
      <c r="K234" s="3">
        <v>44378</v>
      </c>
      <c r="L234">
        <v>7</v>
      </c>
      <c r="M234" t="s">
        <v>20</v>
      </c>
      <c r="N234">
        <v>2021</v>
      </c>
    </row>
    <row r="235" spans="1:14" x14ac:dyDescent="0.3">
      <c r="A235" t="s">
        <v>0</v>
      </c>
      <c r="B235" t="s">
        <v>29</v>
      </c>
      <c r="C235" t="s">
        <v>13</v>
      </c>
      <c r="D235" s="1">
        <v>72</v>
      </c>
      <c r="E235" s="2">
        <v>8999.4</v>
      </c>
      <c r="F235" s="2">
        <v>14999</v>
      </c>
      <c r="G235" s="2">
        <v>1079928</v>
      </c>
      <c r="H235" s="2">
        <v>971935.2</v>
      </c>
      <c r="I235" s="2">
        <v>758109.45600000001</v>
      </c>
      <c r="J235" s="2">
        <v>213825.74399999995</v>
      </c>
      <c r="K235" s="3">
        <v>44075</v>
      </c>
      <c r="L235">
        <v>9</v>
      </c>
      <c r="M235" t="s">
        <v>24</v>
      </c>
      <c r="N235">
        <v>2020</v>
      </c>
    </row>
    <row r="236" spans="1:14" x14ac:dyDescent="0.3">
      <c r="A236" t="s">
        <v>15</v>
      </c>
      <c r="B236" t="s">
        <v>1</v>
      </c>
      <c r="C236" t="s">
        <v>13</v>
      </c>
      <c r="D236" s="1">
        <v>234.20000000000002</v>
      </c>
      <c r="E236" s="2">
        <v>8999.4</v>
      </c>
      <c r="F236" s="2">
        <v>14999</v>
      </c>
      <c r="G236" s="2">
        <v>3512765.8000000003</v>
      </c>
      <c r="H236" s="2">
        <v>3161489.22</v>
      </c>
      <c r="I236" s="2">
        <v>1896893.5320000001</v>
      </c>
      <c r="J236" s="2">
        <v>1264595.6880000001</v>
      </c>
      <c r="K236" s="3">
        <v>44501</v>
      </c>
      <c r="L236">
        <v>11</v>
      </c>
      <c r="M236" t="s">
        <v>30</v>
      </c>
      <c r="N236">
        <v>2021</v>
      </c>
    </row>
    <row r="237" spans="1:14" x14ac:dyDescent="0.3">
      <c r="A237" t="s">
        <v>21</v>
      </c>
      <c r="B237" t="s">
        <v>4</v>
      </c>
      <c r="C237" t="s">
        <v>13</v>
      </c>
      <c r="D237" s="1">
        <v>110</v>
      </c>
      <c r="E237" s="2">
        <v>8999.4</v>
      </c>
      <c r="F237" s="2">
        <v>14999</v>
      </c>
      <c r="G237" s="2">
        <v>1649890</v>
      </c>
      <c r="H237" s="2">
        <v>1484901</v>
      </c>
      <c r="I237" s="2">
        <v>1069128.72</v>
      </c>
      <c r="J237" s="2">
        <v>415772.28</v>
      </c>
      <c r="K237" s="3">
        <v>44166</v>
      </c>
      <c r="L237">
        <v>12</v>
      </c>
      <c r="M237" t="s">
        <v>11</v>
      </c>
      <c r="N237">
        <v>2020</v>
      </c>
    </row>
    <row r="238" spans="1:14" x14ac:dyDescent="0.3">
      <c r="A238" t="s">
        <v>0</v>
      </c>
      <c r="B238" t="s">
        <v>6</v>
      </c>
      <c r="C238" t="s">
        <v>27</v>
      </c>
      <c r="D238" s="1">
        <v>130.30000000000001</v>
      </c>
      <c r="E238" s="2">
        <v>11999.4</v>
      </c>
      <c r="F238" s="2">
        <v>19999</v>
      </c>
      <c r="G238" s="2">
        <v>2605869.7000000002</v>
      </c>
      <c r="H238" s="2">
        <v>2345282.73</v>
      </c>
      <c r="I238" s="2">
        <v>1829320.5294000001</v>
      </c>
      <c r="J238" s="2">
        <v>515962.20059999987</v>
      </c>
      <c r="K238" s="3">
        <v>44228</v>
      </c>
      <c r="L238">
        <v>2</v>
      </c>
      <c r="M238" t="s">
        <v>28</v>
      </c>
      <c r="N238">
        <v>2021</v>
      </c>
    </row>
    <row r="239" spans="1:14" x14ac:dyDescent="0.3">
      <c r="A239" t="s">
        <v>18</v>
      </c>
      <c r="B239" t="s">
        <v>8</v>
      </c>
      <c r="C239" t="s">
        <v>27</v>
      </c>
      <c r="D239" s="1">
        <v>299.2</v>
      </c>
      <c r="E239" s="2">
        <v>11999.4</v>
      </c>
      <c r="F239" s="2">
        <v>19999</v>
      </c>
      <c r="G239" s="2">
        <v>5983700.7999999998</v>
      </c>
      <c r="H239" s="2">
        <v>5385330.7199999997</v>
      </c>
      <c r="I239" s="2">
        <v>4200557.9616</v>
      </c>
      <c r="J239" s="2">
        <v>1184772.7583999997</v>
      </c>
      <c r="K239" s="3">
        <v>44256</v>
      </c>
      <c r="L239">
        <v>3</v>
      </c>
      <c r="M239" t="s">
        <v>14</v>
      </c>
      <c r="N239">
        <v>2021</v>
      </c>
    </row>
    <row r="240" spans="1:14" x14ac:dyDescent="0.3">
      <c r="A240" t="s">
        <v>18</v>
      </c>
      <c r="B240" t="s">
        <v>9</v>
      </c>
      <c r="C240" t="s">
        <v>27</v>
      </c>
      <c r="D240" s="1">
        <v>238.5</v>
      </c>
      <c r="E240" s="2">
        <v>11999.4</v>
      </c>
      <c r="F240" s="2">
        <v>19999</v>
      </c>
      <c r="G240" s="2">
        <v>4769761.5</v>
      </c>
      <c r="H240" s="2">
        <v>4292785.3499999996</v>
      </c>
      <c r="I240" s="2">
        <v>3348372.5729999999</v>
      </c>
      <c r="J240" s="2">
        <v>944412.77699999977</v>
      </c>
      <c r="K240" s="3">
        <v>44256</v>
      </c>
      <c r="L240">
        <v>3</v>
      </c>
      <c r="M240" t="s">
        <v>14</v>
      </c>
      <c r="N240">
        <v>2021</v>
      </c>
    </row>
    <row r="241" spans="1:14" x14ac:dyDescent="0.3">
      <c r="A241" t="s">
        <v>21</v>
      </c>
      <c r="B241" t="s">
        <v>10</v>
      </c>
      <c r="C241" t="s">
        <v>27</v>
      </c>
      <c r="D241" s="1">
        <v>160.70000000000002</v>
      </c>
      <c r="E241" s="2">
        <v>11999.4</v>
      </c>
      <c r="F241" s="2">
        <v>19999</v>
      </c>
      <c r="G241" s="2">
        <v>3213839.3000000003</v>
      </c>
      <c r="H241" s="2">
        <v>2892455.37</v>
      </c>
      <c r="I241" s="2">
        <v>2082567.8663999999</v>
      </c>
      <c r="J241" s="2">
        <v>809887.50360000017</v>
      </c>
      <c r="K241" s="3">
        <v>44287</v>
      </c>
      <c r="L241">
        <v>4</v>
      </c>
      <c r="M241" t="s">
        <v>33</v>
      </c>
      <c r="N241">
        <v>2021</v>
      </c>
    </row>
    <row r="242" spans="1:14" x14ac:dyDescent="0.3">
      <c r="A242" t="s">
        <v>0</v>
      </c>
      <c r="B242" t="s">
        <v>12</v>
      </c>
      <c r="C242" t="s">
        <v>27</v>
      </c>
      <c r="D242" s="1">
        <v>232.70000000000002</v>
      </c>
      <c r="E242" s="2">
        <v>11999.4</v>
      </c>
      <c r="F242" s="2">
        <v>19999</v>
      </c>
      <c r="G242" s="2">
        <v>4653767.3000000007</v>
      </c>
      <c r="H242" s="2">
        <v>4188390.5700000008</v>
      </c>
      <c r="I242" s="2">
        <v>3266944.6446000007</v>
      </c>
      <c r="J242" s="2">
        <v>921445.92540000007</v>
      </c>
      <c r="K242" s="3">
        <v>44317</v>
      </c>
      <c r="L242">
        <v>5</v>
      </c>
      <c r="M242" t="s">
        <v>35</v>
      </c>
      <c r="N242">
        <v>2021</v>
      </c>
    </row>
    <row r="243" spans="1:14" x14ac:dyDescent="0.3">
      <c r="A243" t="s">
        <v>21</v>
      </c>
      <c r="B243" t="s">
        <v>10</v>
      </c>
      <c r="C243" t="s">
        <v>27</v>
      </c>
      <c r="D243" s="1">
        <v>99.100000000000009</v>
      </c>
      <c r="E243" s="2">
        <v>11999.4</v>
      </c>
      <c r="F243" s="2">
        <v>19999</v>
      </c>
      <c r="G243" s="2">
        <v>1981900.9000000001</v>
      </c>
      <c r="H243" s="2">
        <v>1783710.81</v>
      </c>
      <c r="I243" s="2">
        <v>1284271.7831999999</v>
      </c>
      <c r="J243" s="2">
        <v>499439.02680000011</v>
      </c>
      <c r="K243" s="3">
        <v>44348</v>
      </c>
      <c r="L243">
        <v>6</v>
      </c>
      <c r="M243" t="s">
        <v>7</v>
      </c>
      <c r="N243">
        <v>2021</v>
      </c>
    </row>
    <row r="244" spans="1:14" x14ac:dyDescent="0.3">
      <c r="A244" t="s">
        <v>0</v>
      </c>
      <c r="B244" t="s">
        <v>16</v>
      </c>
      <c r="C244" t="s">
        <v>27</v>
      </c>
      <c r="D244" s="1">
        <v>60.2</v>
      </c>
      <c r="E244" s="2">
        <v>11999.4</v>
      </c>
      <c r="F244" s="2">
        <v>19999</v>
      </c>
      <c r="G244" s="2">
        <v>1203939.8</v>
      </c>
      <c r="H244" s="2">
        <v>1083545.82</v>
      </c>
      <c r="I244" s="2">
        <v>845165.73960000009</v>
      </c>
      <c r="J244" s="2">
        <v>238380.08039999998</v>
      </c>
      <c r="K244" s="3">
        <v>44348</v>
      </c>
      <c r="L244">
        <v>6</v>
      </c>
      <c r="M244" t="s">
        <v>7</v>
      </c>
      <c r="N244">
        <v>2021</v>
      </c>
    </row>
    <row r="245" spans="1:14" x14ac:dyDescent="0.3">
      <c r="A245" t="s">
        <v>5</v>
      </c>
      <c r="B245" t="s">
        <v>9</v>
      </c>
      <c r="C245" t="s">
        <v>27</v>
      </c>
      <c r="D245" s="1">
        <v>262</v>
      </c>
      <c r="E245" s="2">
        <v>11999.4</v>
      </c>
      <c r="F245" s="2">
        <v>19999</v>
      </c>
      <c r="G245" s="2">
        <v>5239738</v>
      </c>
      <c r="H245" s="2">
        <v>4715764.2</v>
      </c>
      <c r="I245" s="2">
        <v>3065246.7300000004</v>
      </c>
      <c r="J245" s="2">
        <v>1650517.4699999997</v>
      </c>
      <c r="K245" s="3">
        <v>44440</v>
      </c>
      <c r="L245">
        <v>9</v>
      </c>
      <c r="M245" t="s">
        <v>24</v>
      </c>
      <c r="N245">
        <v>2021</v>
      </c>
    </row>
    <row r="246" spans="1:14" x14ac:dyDescent="0.3">
      <c r="A246" t="s">
        <v>0</v>
      </c>
      <c r="B246" t="s">
        <v>17</v>
      </c>
      <c r="C246" t="s">
        <v>27</v>
      </c>
      <c r="D246" s="1">
        <v>122.80000000000001</v>
      </c>
      <c r="E246" s="2">
        <v>11999.4</v>
      </c>
      <c r="F246" s="2">
        <v>19999</v>
      </c>
      <c r="G246" s="2">
        <v>2455877.2000000002</v>
      </c>
      <c r="H246" s="2">
        <v>2210289.48</v>
      </c>
      <c r="I246" s="2">
        <v>1724025.7944</v>
      </c>
      <c r="J246" s="2">
        <v>486263.68559999997</v>
      </c>
      <c r="K246" s="3">
        <v>44105</v>
      </c>
      <c r="L246">
        <v>10</v>
      </c>
      <c r="M246" t="s">
        <v>26</v>
      </c>
      <c r="N246">
        <v>2020</v>
      </c>
    </row>
    <row r="247" spans="1:14" x14ac:dyDescent="0.3">
      <c r="A247" t="s">
        <v>0</v>
      </c>
      <c r="B247" t="s">
        <v>19</v>
      </c>
      <c r="C247" t="s">
        <v>27</v>
      </c>
      <c r="D247" s="1">
        <v>138.9</v>
      </c>
      <c r="E247" s="2">
        <v>11999.4</v>
      </c>
      <c r="F247" s="2">
        <v>19999</v>
      </c>
      <c r="G247" s="2">
        <v>2777861.1</v>
      </c>
      <c r="H247" s="2">
        <v>2500074.9900000002</v>
      </c>
      <c r="I247" s="2">
        <v>1950058.4922000002</v>
      </c>
      <c r="J247" s="2">
        <v>550016.49780000001</v>
      </c>
      <c r="K247" s="3">
        <v>44105</v>
      </c>
      <c r="L247">
        <v>10</v>
      </c>
      <c r="M247" t="s">
        <v>26</v>
      </c>
      <c r="N247">
        <v>2020</v>
      </c>
    </row>
    <row r="248" spans="1:14" x14ac:dyDescent="0.3">
      <c r="A248" t="s">
        <v>18</v>
      </c>
      <c r="B248" t="s">
        <v>22</v>
      </c>
      <c r="C248" t="s">
        <v>27</v>
      </c>
      <c r="D248" s="1">
        <v>86.100000000000009</v>
      </c>
      <c r="E248" s="2">
        <v>11999.4</v>
      </c>
      <c r="F248" s="2">
        <v>19999</v>
      </c>
      <c r="G248" s="2">
        <v>1721913.9000000001</v>
      </c>
      <c r="H248" s="2">
        <v>1549722.5100000002</v>
      </c>
      <c r="I248" s="2">
        <v>1208783.5578000003</v>
      </c>
      <c r="J248" s="2">
        <v>340938.95219999994</v>
      </c>
      <c r="K248" s="3">
        <v>44470</v>
      </c>
      <c r="L248">
        <v>10</v>
      </c>
      <c r="M248" t="s">
        <v>26</v>
      </c>
      <c r="N248">
        <v>2021</v>
      </c>
    </row>
    <row r="249" spans="1:14" x14ac:dyDescent="0.3">
      <c r="A249" t="s">
        <v>18</v>
      </c>
      <c r="B249" t="s">
        <v>6</v>
      </c>
      <c r="C249" t="s">
        <v>27</v>
      </c>
      <c r="D249" s="1">
        <v>70.400000000000006</v>
      </c>
      <c r="E249" s="2">
        <v>11999.4</v>
      </c>
      <c r="F249" s="2">
        <v>19999</v>
      </c>
      <c r="G249" s="2">
        <v>1407929.6</v>
      </c>
      <c r="H249" s="2">
        <v>1267136.6400000001</v>
      </c>
      <c r="I249" s="2">
        <v>988366.57920000015</v>
      </c>
      <c r="J249" s="2">
        <v>278770.06079999998</v>
      </c>
      <c r="K249" s="3">
        <v>44105</v>
      </c>
      <c r="L249">
        <v>10</v>
      </c>
      <c r="M249" t="s">
        <v>26</v>
      </c>
      <c r="N249">
        <v>2020</v>
      </c>
    </row>
    <row r="250" spans="1:14" x14ac:dyDescent="0.3">
      <c r="A250" t="s">
        <v>0</v>
      </c>
      <c r="B250" t="s">
        <v>25</v>
      </c>
      <c r="C250" t="s">
        <v>27</v>
      </c>
      <c r="D250" s="1">
        <v>180.20000000000002</v>
      </c>
      <c r="E250" s="2">
        <v>11999.4</v>
      </c>
      <c r="F250" s="2">
        <v>19999</v>
      </c>
      <c r="G250" s="2">
        <v>3603819.8000000003</v>
      </c>
      <c r="H250" s="2">
        <v>3243437.8200000003</v>
      </c>
      <c r="I250" s="2">
        <v>2529881.4996000002</v>
      </c>
      <c r="J250" s="2">
        <v>713556.32040000008</v>
      </c>
      <c r="K250" s="3">
        <v>44166</v>
      </c>
      <c r="L250">
        <v>12</v>
      </c>
      <c r="M250" t="s">
        <v>11</v>
      </c>
      <c r="N250">
        <v>2020</v>
      </c>
    </row>
    <row r="251" spans="1:14" x14ac:dyDescent="0.3">
      <c r="A251" t="s">
        <v>0</v>
      </c>
      <c r="B251" t="s">
        <v>19</v>
      </c>
      <c r="C251" t="s">
        <v>27</v>
      </c>
      <c r="D251" s="1">
        <v>266.3</v>
      </c>
      <c r="E251" s="2">
        <v>11999.4</v>
      </c>
      <c r="F251" s="2">
        <v>19999</v>
      </c>
      <c r="G251" s="2">
        <v>5325733.7</v>
      </c>
      <c r="H251" s="2">
        <v>4793160.33</v>
      </c>
      <c r="I251" s="2">
        <v>3738665.0574000003</v>
      </c>
      <c r="J251" s="2">
        <v>1054495.2725999998</v>
      </c>
      <c r="K251" s="3">
        <v>44531</v>
      </c>
      <c r="L251">
        <v>12</v>
      </c>
      <c r="M251" t="s">
        <v>11</v>
      </c>
      <c r="N251">
        <v>2021</v>
      </c>
    </row>
    <row r="252" spans="1:14" x14ac:dyDescent="0.3">
      <c r="A252" t="s">
        <v>0</v>
      </c>
      <c r="B252" t="s">
        <v>4</v>
      </c>
      <c r="C252" t="s">
        <v>27</v>
      </c>
      <c r="D252" s="1">
        <v>213.60000000000002</v>
      </c>
      <c r="E252" s="2">
        <v>11999.4</v>
      </c>
      <c r="F252" s="2">
        <v>19999</v>
      </c>
      <c r="G252" s="2">
        <v>4271786.4000000004</v>
      </c>
      <c r="H252" s="2">
        <v>3844607.7600000002</v>
      </c>
      <c r="I252" s="2">
        <v>2998794.0528000002</v>
      </c>
      <c r="J252" s="2">
        <v>845813.70720000006</v>
      </c>
      <c r="K252" s="3">
        <v>44166</v>
      </c>
      <c r="L252">
        <v>12</v>
      </c>
      <c r="M252" t="s">
        <v>11</v>
      </c>
      <c r="N252">
        <v>2020</v>
      </c>
    </row>
    <row r="253" spans="1:14" x14ac:dyDescent="0.3">
      <c r="A253" t="s">
        <v>5</v>
      </c>
      <c r="B253" t="s">
        <v>29</v>
      </c>
      <c r="C253" t="s">
        <v>27</v>
      </c>
      <c r="D253" s="1">
        <v>211.60000000000002</v>
      </c>
      <c r="E253" s="2">
        <v>11999.4</v>
      </c>
      <c r="F253" s="2">
        <v>19999</v>
      </c>
      <c r="G253" s="2">
        <v>4231788.4000000004</v>
      </c>
      <c r="H253" s="2">
        <v>3808609.5600000005</v>
      </c>
      <c r="I253" s="2">
        <v>2475596.2140000006</v>
      </c>
      <c r="J253" s="2">
        <v>1333013.3459999999</v>
      </c>
      <c r="K253" s="3">
        <v>44166</v>
      </c>
      <c r="L253">
        <v>12</v>
      </c>
      <c r="M253" t="s">
        <v>11</v>
      </c>
      <c r="N253">
        <v>2020</v>
      </c>
    </row>
    <row r="254" spans="1:14" x14ac:dyDescent="0.3">
      <c r="A254" t="s">
        <v>5</v>
      </c>
      <c r="B254" t="s">
        <v>1</v>
      </c>
      <c r="C254" t="s">
        <v>31</v>
      </c>
      <c r="D254" s="1">
        <v>55.5</v>
      </c>
      <c r="E254" s="2">
        <v>19794</v>
      </c>
      <c r="F254" s="2">
        <v>32990</v>
      </c>
      <c r="G254" s="2">
        <v>1830945</v>
      </c>
      <c r="H254" s="2">
        <v>1647850.5</v>
      </c>
      <c r="I254" s="2">
        <v>1071102.825</v>
      </c>
      <c r="J254" s="2">
        <v>576747.67500000005</v>
      </c>
      <c r="K254" s="3">
        <v>44197</v>
      </c>
      <c r="L254">
        <v>1</v>
      </c>
      <c r="M254" t="s">
        <v>3</v>
      </c>
      <c r="N254">
        <v>2021</v>
      </c>
    </row>
    <row r="255" spans="1:14" x14ac:dyDescent="0.3">
      <c r="A255" t="s">
        <v>5</v>
      </c>
      <c r="B255" t="s">
        <v>4</v>
      </c>
      <c r="C255" t="s">
        <v>31</v>
      </c>
      <c r="D255" s="1">
        <v>286.10000000000002</v>
      </c>
      <c r="E255" s="2">
        <v>19794</v>
      </c>
      <c r="F255" s="2">
        <v>32990</v>
      </c>
      <c r="G255" s="2">
        <v>9438439</v>
      </c>
      <c r="H255" s="2">
        <v>8494595.0999999996</v>
      </c>
      <c r="I255" s="2">
        <v>5521486.8150000004</v>
      </c>
      <c r="J255" s="2">
        <v>2973108.2849999992</v>
      </c>
      <c r="K255" s="3">
        <v>44197</v>
      </c>
      <c r="L255">
        <v>1</v>
      </c>
      <c r="M255" t="s">
        <v>3</v>
      </c>
      <c r="N255">
        <v>2021</v>
      </c>
    </row>
    <row r="256" spans="1:14" x14ac:dyDescent="0.3">
      <c r="A256" t="s">
        <v>18</v>
      </c>
      <c r="B256" t="s">
        <v>6</v>
      </c>
      <c r="C256" t="s">
        <v>31</v>
      </c>
      <c r="D256" s="1">
        <v>80.7</v>
      </c>
      <c r="E256" s="2">
        <v>19794</v>
      </c>
      <c r="F256" s="2">
        <v>32990</v>
      </c>
      <c r="G256" s="2">
        <v>2662293</v>
      </c>
      <c r="H256" s="2">
        <v>2396063.7000000002</v>
      </c>
      <c r="I256" s="2">
        <v>1868929.6860000002</v>
      </c>
      <c r="J256" s="2">
        <v>527134.01399999997</v>
      </c>
      <c r="K256" s="3">
        <v>44228</v>
      </c>
      <c r="L256">
        <v>2</v>
      </c>
      <c r="M256" t="s">
        <v>28</v>
      </c>
      <c r="N256">
        <v>2021</v>
      </c>
    </row>
    <row r="257" spans="1:14" x14ac:dyDescent="0.3">
      <c r="A257" t="s">
        <v>0</v>
      </c>
      <c r="B257" t="s">
        <v>8</v>
      </c>
      <c r="C257" t="s">
        <v>31</v>
      </c>
      <c r="D257" s="1">
        <v>60.2</v>
      </c>
      <c r="E257" s="2">
        <v>19794</v>
      </c>
      <c r="F257" s="2">
        <v>32990</v>
      </c>
      <c r="G257" s="2">
        <v>1985998</v>
      </c>
      <c r="H257" s="2">
        <v>1787398.2</v>
      </c>
      <c r="I257" s="2">
        <v>1394170.5959999999</v>
      </c>
      <c r="J257" s="2">
        <v>393227.60400000005</v>
      </c>
      <c r="K257" s="3">
        <v>44348</v>
      </c>
      <c r="L257">
        <v>6</v>
      </c>
      <c r="M257" t="s">
        <v>7</v>
      </c>
      <c r="N257">
        <v>2021</v>
      </c>
    </row>
    <row r="258" spans="1:14" x14ac:dyDescent="0.3">
      <c r="A258" t="s">
        <v>0</v>
      </c>
      <c r="B258" t="s">
        <v>9</v>
      </c>
      <c r="C258" t="s">
        <v>31</v>
      </c>
      <c r="D258" s="1">
        <v>283.2</v>
      </c>
      <c r="E258" s="2">
        <v>19794</v>
      </c>
      <c r="F258" s="2">
        <v>32990</v>
      </c>
      <c r="G258" s="2">
        <v>9342768</v>
      </c>
      <c r="H258" s="2">
        <v>8408491.1999999993</v>
      </c>
      <c r="I258" s="2">
        <v>6558623.1359999999</v>
      </c>
      <c r="J258" s="2">
        <v>1849868.0639999993</v>
      </c>
      <c r="K258" s="3">
        <v>44409</v>
      </c>
      <c r="L258">
        <v>8</v>
      </c>
      <c r="M258" t="s">
        <v>23</v>
      </c>
      <c r="N258">
        <v>2021</v>
      </c>
    </row>
    <row r="259" spans="1:14" x14ac:dyDescent="0.3">
      <c r="A259" t="s">
        <v>0</v>
      </c>
      <c r="B259" t="s">
        <v>10</v>
      </c>
      <c r="C259" t="s">
        <v>31</v>
      </c>
      <c r="D259" s="1">
        <v>157.9</v>
      </c>
      <c r="E259" s="2">
        <v>19794</v>
      </c>
      <c r="F259" s="2">
        <v>32990</v>
      </c>
      <c r="G259" s="2">
        <v>5209121</v>
      </c>
      <c r="H259" s="2">
        <v>4688208.9000000004</v>
      </c>
      <c r="I259" s="2">
        <v>3656802.9420000003</v>
      </c>
      <c r="J259" s="2">
        <v>1031405.9580000001</v>
      </c>
      <c r="K259" s="3">
        <v>44409</v>
      </c>
      <c r="L259">
        <v>8</v>
      </c>
      <c r="M259" t="s">
        <v>23</v>
      </c>
      <c r="N259">
        <v>2021</v>
      </c>
    </row>
    <row r="260" spans="1:14" x14ac:dyDescent="0.3">
      <c r="A260" t="s">
        <v>18</v>
      </c>
      <c r="B260" t="s">
        <v>12</v>
      </c>
      <c r="C260" t="s">
        <v>31</v>
      </c>
      <c r="D260" s="1">
        <v>86.100000000000009</v>
      </c>
      <c r="E260" s="2">
        <v>19794</v>
      </c>
      <c r="F260" s="2">
        <v>32990</v>
      </c>
      <c r="G260" s="2">
        <v>2840439.0000000005</v>
      </c>
      <c r="H260" s="2">
        <v>2556395.1000000006</v>
      </c>
      <c r="I260" s="2">
        <v>1993988.1780000005</v>
      </c>
      <c r="J260" s="2">
        <v>562406.92200000002</v>
      </c>
      <c r="K260" s="3">
        <v>44470</v>
      </c>
      <c r="L260">
        <v>10</v>
      </c>
      <c r="M260" t="s">
        <v>26</v>
      </c>
      <c r="N260">
        <v>2021</v>
      </c>
    </row>
    <row r="261" spans="1:14" x14ac:dyDescent="0.3">
      <c r="A261" t="s">
        <v>18</v>
      </c>
      <c r="B261" t="s">
        <v>36</v>
      </c>
      <c r="C261" t="s">
        <v>31</v>
      </c>
      <c r="D261" s="1">
        <v>70.400000000000006</v>
      </c>
      <c r="E261" s="2">
        <v>19794</v>
      </c>
      <c r="F261" s="2">
        <v>32990</v>
      </c>
      <c r="G261" s="2">
        <v>2322496</v>
      </c>
      <c r="H261" s="2">
        <v>2090246.4</v>
      </c>
      <c r="I261" s="2">
        <v>1630392.192</v>
      </c>
      <c r="J261" s="2">
        <v>459854.20799999987</v>
      </c>
      <c r="K261" s="3">
        <v>44105</v>
      </c>
      <c r="L261">
        <v>10</v>
      </c>
      <c r="M261" t="s">
        <v>26</v>
      </c>
      <c r="N261">
        <v>2020</v>
      </c>
    </row>
    <row r="262" spans="1:14" x14ac:dyDescent="0.3">
      <c r="A262" t="s">
        <v>0</v>
      </c>
      <c r="B262" t="s">
        <v>16</v>
      </c>
      <c r="C262" t="s">
        <v>31</v>
      </c>
      <c r="D262" s="1">
        <v>103.30000000000001</v>
      </c>
      <c r="E262" s="2">
        <v>19794</v>
      </c>
      <c r="F262" s="2">
        <v>32990</v>
      </c>
      <c r="G262" s="2">
        <v>3407867.0000000005</v>
      </c>
      <c r="H262" s="2">
        <v>3067080.3000000003</v>
      </c>
      <c r="I262" s="2">
        <v>2392322.6340000001</v>
      </c>
      <c r="J262" s="2">
        <v>674757.6660000002</v>
      </c>
      <c r="K262" s="3">
        <v>44166</v>
      </c>
      <c r="L262">
        <v>12</v>
      </c>
      <c r="M262" t="s">
        <v>11</v>
      </c>
      <c r="N262">
        <v>2020</v>
      </c>
    </row>
    <row r="263" spans="1:14" x14ac:dyDescent="0.3">
      <c r="A263" t="s">
        <v>21</v>
      </c>
      <c r="B263" t="s">
        <v>9</v>
      </c>
      <c r="C263" t="s">
        <v>31</v>
      </c>
      <c r="D263" s="1">
        <v>125</v>
      </c>
      <c r="E263" s="2">
        <v>19794</v>
      </c>
      <c r="F263" s="2">
        <v>32990</v>
      </c>
      <c r="G263" s="2">
        <v>4123750</v>
      </c>
      <c r="H263" s="2">
        <v>3711375</v>
      </c>
      <c r="I263" s="2">
        <v>2672190</v>
      </c>
      <c r="J263" s="2">
        <v>1039185</v>
      </c>
      <c r="K263" s="3">
        <v>44531</v>
      </c>
      <c r="L263">
        <v>12</v>
      </c>
      <c r="M263" t="s">
        <v>11</v>
      </c>
      <c r="N263">
        <v>2021</v>
      </c>
    </row>
    <row r="264" spans="1:14" x14ac:dyDescent="0.3">
      <c r="A264" t="s">
        <v>0</v>
      </c>
      <c r="B264" t="s">
        <v>17</v>
      </c>
      <c r="C264" t="s">
        <v>32</v>
      </c>
      <c r="D264" s="1">
        <v>138.9</v>
      </c>
      <c r="E264" s="2">
        <v>13938</v>
      </c>
      <c r="F264" s="2">
        <v>23230</v>
      </c>
      <c r="G264" s="2">
        <v>3226647</v>
      </c>
      <c r="H264" s="2">
        <v>2903982.3</v>
      </c>
      <c r="I264" s="2">
        <v>2265106.1940000001</v>
      </c>
      <c r="J264" s="2">
        <v>638876.10599999968</v>
      </c>
      <c r="K264" s="3">
        <v>44105</v>
      </c>
      <c r="L264">
        <v>10</v>
      </c>
      <c r="M264" t="s">
        <v>26</v>
      </c>
      <c r="N264">
        <v>2020</v>
      </c>
    </row>
    <row r="265" spans="1:14" x14ac:dyDescent="0.3">
      <c r="A265" t="s">
        <v>0</v>
      </c>
      <c r="B265" t="s">
        <v>19</v>
      </c>
      <c r="C265" t="s">
        <v>32</v>
      </c>
      <c r="D265" s="1">
        <v>126.5</v>
      </c>
      <c r="E265" s="2">
        <v>13938</v>
      </c>
      <c r="F265" s="2">
        <v>23230</v>
      </c>
      <c r="G265" s="2">
        <v>2938595</v>
      </c>
      <c r="H265" s="2">
        <v>2644735.5</v>
      </c>
      <c r="I265" s="2">
        <v>2062893.6900000002</v>
      </c>
      <c r="J265" s="2">
        <v>581841.80999999982</v>
      </c>
      <c r="K265" s="3">
        <v>44136</v>
      </c>
      <c r="L265">
        <v>11</v>
      </c>
      <c r="M265" t="s">
        <v>30</v>
      </c>
      <c r="N265">
        <v>2020</v>
      </c>
    </row>
    <row r="266" spans="1:14" x14ac:dyDescent="0.3">
      <c r="A266" t="s">
        <v>0</v>
      </c>
      <c r="B266" t="s">
        <v>22</v>
      </c>
      <c r="C266" t="s">
        <v>32</v>
      </c>
      <c r="D266" s="1">
        <v>229.70000000000002</v>
      </c>
      <c r="E266" s="2">
        <v>13938</v>
      </c>
      <c r="F266" s="2">
        <v>23230</v>
      </c>
      <c r="G266" s="2">
        <v>5335931</v>
      </c>
      <c r="H266" s="2">
        <v>4802337.9000000004</v>
      </c>
      <c r="I266" s="2">
        <v>3745823.5620000004</v>
      </c>
      <c r="J266" s="2">
        <v>1056514.338</v>
      </c>
      <c r="K266" s="3">
        <v>44136</v>
      </c>
      <c r="L266">
        <v>11</v>
      </c>
      <c r="M266" t="s">
        <v>30</v>
      </c>
      <c r="N266">
        <v>2020</v>
      </c>
    </row>
    <row r="267" spans="1:14" x14ac:dyDescent="0.3">
      <c r="A267" t="s">
        <v>0</v>
      </c>
      <c r="B267" t="s">
        <v>6</v>
      </c>
      <c r="C267" t="s">
        <v>32</v>
      </c>
      <c r="D267" s="1">
        <v>266.3</v>
      </c>
      <c r="E267" s="2">
        <v>13938</v>
      </c>
      <c r="F267" s="2">
        <v>23230</v>
      </c>
      <c r="G267" s="2">
        <v>6186149</v>
      </c>
      <c r="H267" s="2">
        <v>5567534.0999999996</v>
      </c>
      <c r="I267" s="2">
        <v>4342676.5980000002</v>
      </c>
      <c r="J267" s="2">
        <v>1224857.5019999994</v>
      </c>
      <c r="K267" s="3">
        <v>44531</v>
      </c>
      <c r="L267">
        <v>12</v>
      </c>
      <c r="M267" t="s">
        <v>11</v>
      </c>
      <c r="N267">
        <v>2021</v>
      </c>
    </row>
    <row r="268" spans="1:14" x14ac:dyDescent="0.3">
      <c r="A268" t="s">
        <v>0</v>
      </c>
      <c r="B268" t="s">
        <v>25</v>
      </c>
      <c r="C268" t="s">
        <v>32</v>
      </c>
      <c r="D268" s="1">
        <v>57</v>
      </c>
      <c r="E268" s="2">
        <v>13938</v>
      </c>
      <c r="F268" s="2">
        <v>23230</v>
      </c>
      <c r="G268" s="2">
        <v>1324110</v>
      </c>
      <c r="H268" s="2">
        <v>1191699</v>
      </c>
      <c r="I268" s="2">
        <v>929525.22000000009</v>
      </c>
      <c r="J268" s="2">
        <v>262173.77999999991</v>
      </c>
      <c r="K268" s="3">
        <v>44531</v>
      </c>
      <c r="L268">
        <v>12</v>
      </c>
      <c r="M268" t="s">
        <v>11</v>
      </c>
      <c r="N268">
        <v>2021</v>
      </c>
    </row>
    <row r="269" spans="1:14" x14ac:dyDescent="0.3">
      <c r="A269" t="s">
        <v>0</v>
      </c>
      <c r="B269" t="s">
        <v>19</v>
      </c>
      <c r="C269" t="s">
        <v>32</v>
      </c>
      <c r="D269" s="1">
        <v>248.70000000000002</v>
      </c>
      <c r="E269" s="2">
        <v>13938</v>
      </c>
      <c r="F269" s="2">
        <v>23230</v>
      </c>
      <c r="G269" s="2">
        <v>5777301</v>
      </c>
      <c r="H269" s="2">
        <v>5199570.9000000004</v>
      </c>
      <c r="I269" s="2">
        <v>4055665.3020000006</v>
      </c>
      <c r="J269" s="2">
        <v>1143905.5979999998</v>
      </c>
      <c r="K269" s="3">
        <v>44531</v>
      </c>
      <c r="L269">
        <v>12</v>
      </c>
      <c r="M269" t="s">
        <v>11</v>
      </c>
      <c r="N269">
        <v>2021</v>
      </c>
    </row>
    <row r="270" spans="1:14" x14ac:dyDescent="0.3">
      <c r="A270" t="s">
        <v>0</v>
      </c>
      <c r="B270" t="s">
        <v>4</v>
      </c>
      <c r="C270" t="s">
        <v>34</v>
      </c>
      <c r="D270" s="1">
        <v>135</v>
      </c>
      <c r="E270" s="2">
        <v>11999.4</v>
      </c>
      <c r="F270" s="2">
        <v>19999</v>
      </c>
      <c r="G270" s="2">
        <v>2699865</v>
      </c>
      <c r="H270" s="2">
        <v>2429878.5</v>
      </c>
      <c r="I270" s="2">
        <v>1895305.23</v>
      </c>
      <c r="J270" s="2">
        <v>534573.27</v>
      </c>
      <c r="K270" s="3">
        <v>44228</v>
      </c>
      <c r="L270">
        <v>2</v>
      </c>
      <c r="M270" t="s">
        <v>28</v>
      </c>
      <c r="N270">
        <v>2021</v>
      </c>
    </row>
    <row r="271" spans="1:14" x14ac:dyDescent="0.3">
      <c r="A271" t="s">
        <v>0</v>
      </c>
      <c r="B271" t="s">
        <v>29</v>
      </c>
      <c r="C271" t="s">
        <v>34</v>
      </c>
      <c r="D271" s="1">
        <v>55.2</v>
      </c>
      <c r="E271" s="2">
        <v>11999.4</v>
      </c>
      <c r="F271" s="2">
        <v>19999</v>
      </c>
      <c r="G271" s="2">
        <v>1103944.8</v>
      </c>
      <c r="H271" s="2">
        <v>993550.32000000007</v>
      </c>
      <c r="I271" s="2">
        <v>774969.2496000001</v>
      </c>
      <c r="J271" s="2">
        <v>218581.07039999997</v>
      </c>
      <c r="K271" s="3">
        <v>44409</v>
      </c>
      <c r="L271">
        <v>8</v>
      </c>
      <c r="M271" t="s">
        <v>23</v>
      </c>
      <c r="N271">
        <v>2021</v>
      </c>
    </row>
    <row r="272" spans="1:14" x14ac:dyDescent="0.3">
      <c r="A272" t="s">
        <v>0</v>
      </c>
      <c r="B272" t="s">
        <v>1</v>
      </c>
      <c r="C272" t="s">
        <v>34</v>
      </c>
      <c r="D272" s="1">
        <v>122.80000000000001</v>
      </c>
      <c r="E272" s="2">
        <v>11999.4</v>
      </c>
      <c r="F272" s="2">
        <v>19999</v>
      </c>
      <c r="G272" s="2">
        <v>2455877.2000000002</v>
      </c>
      <c r="H272" s="2">
        <v>2210289.48</v>
      </c>
      <c r="I272" s="2">
        <v>1724025.7944</v>
      </c>
      <c r="J272" s="2">
        <v>486263.68559999997</v>
      </c>
      <c r="K272" s="3">
        <v>44105</v>
      </c>
      <c r="L272">
        <v>10</v>
      </c>
      <c r="M272" t="s">
        <v>26</v>
      </c>
      <c r="N272">
        <v>2020</v>
      </c>
    </row>
    <row r="273" spans="1:14" x14ac:dyDescent="0.3">
      <c r="A273" t="s">
        <v>21</v>
      </c>
      <c r="B273" t="s">
        <v>4</v>
      </c>
      <c r="C273" t="s">
        <v>34</v>
      </c>
      <c r="D273" s="1">
        <v>125</v>
      </c>
      <c r="E273" s="2">
        <v>11999.4</v>
      </c>
      <c r="F273" s="2">
        <v>19999</v>
      </c>
      <c r="G273" s="2">
        <v>2499875</v>
      </c>
      <c r="H273" s="2">
        <v>2249887.5</v>
      </c>
      <c r="I273" s="2">
        <v>1619919</v>
      </c>
      <c r="J273" s="2">
        <v>629968.5</v>
      </c>
      <c r="K273" s="3">
        <v>44531</v>
      </c>
      <c r="L273">
        <v>12</v>
      </c>
      <c r="M273" t="s">
        <v>11</v>
      </c>
      <c r="N273">
        <v>2021</v>
      </c>
    </row>
    <row r="274" spans="1:14" x14ac:dyDescent="0.3">
      <c r="A274" t="s">
        <v>5</v>
      </c>
      <c r="B274" t="s">
        <v>6</v>
      </c>
      <c r="C274" t="s">
        <v>27</v>
      </c>
      <c r="D274" s="1">
        <v>380.1</v>
      </c>
      <c r="E274" s="2">
        <v>11999.4</v>
      </c>
      <c r="F274" s="2">
        <v>19999</v>
      </c>
      <c r="G274" s="2">
        <v>7601619.9000000004</v>
      </c>
      <c r="H274" s="2">
        <v>6841457.9100000001</v>
      </c>
      <c r="I274" s="2">
        <v>4446947.6414999999</v>
      </c>
      <c r="J274" s="2">
        <v>2394510.2685000002</v>
      </c>
      <c r="K274" s="3">
        <v>44287</v>
      </c>
      <c r="L274">
        <v>4</v>
      </c>
      <c r="M274" t="s">
        <v>33</v>
      </c>
      <c r="N274">
        <v>2021</v>
      </c>
    </row>
    <row r="275" spans="1:14" x14ac:dyDescent="0.3">
      <c r="A275" t="s">
        <v>0</v>
      </c>
      <c r="B275" t="s">
        <v>8</v>
      </c>
      <c r="C275" t="s">
        <v>2</v>
      </c>
      <c r="D275" s="1">
        <v>111.75</v>
      </c>
      <c r="E275" s="2">
        <v>5579.4</v>
      </c>
      <c r="F275" s="2">
        <v>9299</v>
      </c>
      <c r="G275" s="2">
        <v>1039163.25</v>
      </c>
      <c r="H275" s="2">
        <v>935246.92500000005</v>
      </c>
      <c r="I275" s="2">
        <v>729492.60150000011</v>
      </c>
      <c r="J275" s="2">
        <v>205754.32349999994</v>
      </c>
      <c r="K275" s="3">
        <v>44197</v>
      </c>
      <c r="L275">
        <v>1</v>
      </c>
      <c r="M275" t="s">
        <v>3</v>
      </c>
      <c r="N275">
        <v>2021</v>
      </c>
    </row>
    <row r="276" spans="1:14" x14ac:dyDescent="0.3">
      <c r="A276" t="s">
        <v>5</v>
      </c>
      <c r="B276" t="s">
        <v>9</v>
      </c>
      <c r="C276" t="s">
        <v>2</v>
      </c>
      <c r="D276" s="1">
        <v>284.40000000000003</v>
      </c>
      <c r="E276" s="2">
        <v>5579.4</v>
      </c>
      <c r="F276" s="2">
        <v>9299</v>
      </c>
      <c r="G276" s="2">
        <v>2644635.6</v>
      </c>
      <c r="H276" s="2">
        <v>2380172.04</v>
      </c>
      <c r="I276" s="2">
        <v>1547111.8260000001</v>
      </c>
      <c r="J276" s="2">
        <v>833060.21399999992</v>
      </c>
      <c r="K276" s="3">
        <v>44348</v>
      </c>
      <c r="L276">
        <v>6</v>
      </c>
      <c r="M276" t="s">
        <v>7</v>
      </c>
      <c r="N276">
        <v>2021</v>
      </c>
    </row>
    <row r="277" spans="1:14" x14ac:dyDescent="0.3">
      <c r="A277" t="s">
        <v>15</v>
      </c>
      <c r="B277" t="s">
        <v>10</v>
      </c>
      <c r="C277" t="s">
        <v>2</v>
      </c>
      <c r="D277" s="1">
        <v>56.2</v>
      </c>
      <c r="E277" s="2">
        <v>5579.4</v>
      </c>
      <c r="F277" s="2">
        <v>9299</v>
      </c>
      <c r="G277" s="2">
        <v>522603.80000000005</v>
      </c>
      <c r="H277" s="2">
        <v>470343.42000000004</v>
      </c>
      <c r="I277" s="2">
        <v>282206.05200000003</v>
      </c>
      <c r="J277" s="2">
        <v>188137.36800000002</v>
      </c>
      <c r="K277" s="3">
        <v>44440</v>
      </c>
      <c r="L277">
        <v>9</v>
      </c>
      <c r="M277" t="s">
        <v>24</v>
      </c>
      <c r="N277">
        <v>2021</v>
      </c>
    </row>
    <row r="278" spans="1:14" x14ac:dyDescent="0.3">
      <c r="A278" t="s">
        <v>15</v>
      </c>
      <c r="B278" t="s">
        <v>12</v>
      </c>
      <c r="C278" t="s">
        <v>2</v>
      </c>
      <c r="D278" s="1">
        <v>229.9</v>
      </c>
      <c r="E278" s="2">
        <v>5579.4</v>
      </c>
      <c r="F278" s="2">
        <v>9299</v>
      </c>
      <c r="G278" s="2">
        <v>2137840.1</v>
      </c>
      <c r="H278" s="2">
        <v>1924056.09</v>
      </c>
      <c r="I278" s="2">
        <v>1154433.6540000001</v>
      </c>
      <c r="J278" s="2">
        <v>769622.43599999999</v>
      </c>
      <c r="K278" s="3">
        <v>44105</v>
      </c>
      <c r="L278">
        <v>10</v>
      </c>
      <c r="M278" t="s">
        <v>26</v>
      </c>
      <c r="N278">
        <v>2020</v>
      </c>
    </row>
    <row r="279" spans="1:14" x14ac:dyDescent="0.3">
      <c r="A279" t="s">
        <v>5</v>
      </c>
      <c r="B279" t="s">
        <v>36</v>
      </c>
      <c r="C279" t="s">
        <v>2</v>
      </c>
      <c r="D279" s="1">
        <v>203</v>
      </c>
      <c r="E279" s="2">
        <v>5579.4</v>
      </c>
      <c r="F279" s="2">
        <v>9299</v>
      </c>
      <c r="G279" s="2">
        <v>1887697</v>
      </c>
      <c r="H279" s="2">
        <v>1698927.3</v>
      </c>
      <c r="I279" s="2">
        <v>1104302.7450000001</v>
      </c>
      <c r="J279" s="2">
        <v>594624.55499999993</v>
      </c>
      <c r="K279" s="3">
        <v>44501</v>
      </c>
      <c r="L279">
        <v>11</v>
      </c>
      <c r="M279" t="s">
        <v>30</v>
      </c>
      <c r="N279">
        <v>2021</v>
      </c>
    </row>
    <row r="280" spans="1:14" x14ac:dyDescent="0.3">
      <c r="A280" t="s">
        <v>0</v>
      </c>
      <c r="B280" t="s">
        <v>16</v>
      </c>
      <c r="C280" t="s">
        <v>2</v>
      </c>
      <c r="D280" s="1">
        <v>26.3</v>
      </c>
      <c r="E280" s="2">
        <v>5579.4</v>
      </c>
      <c r="F280" s="2">
        <v>9299</v>
      </c>
      <c r="G280" s="2">
        <v>244563.7</v>
      </c>
      <c r="H280" s="2">
        <v>220107.33000000002</v>
      </c>
      <c r="I280" s="2">
        <v>171683.71740000002</v>
      </c>
      <c r="J280" s="2">
        <v>48423.612599999993</v>
      </c>
      <c r="K280" s="3">
        <v>44136</v>
      </c>
      <c r="L280">
        <v>11</v>
      </c>
      <c r="M280" t="s">
        <v>30</v>
      </c>
      <c r="N280">
        <v>2020</v>
      </c>
    </row>
    <row r="281" spans="1:14" x14ac:dyDescent="0.3">
      <c r="A281" t="s">
        <v>18</v>
      </c>
      <c r="B281" t="s">
        <v>9</v>
      </c>
      <c r="C281" t="s">
        <v>2</v>
      </c>
      <c r="D281" s="1">
        <v>88.7</v>
      </c>
      <c r="E281" s="2">
        <v>5579.4</v>
      </c>
      <c r="F281" s="2">
        <v>9299</v>
      </c>
      <c r="G281" s="2">
        <v>824821.3</v>
      </c>
      <c r="H281" s="2">
        <v>742339.17</v>
      </c>
      <c r="I281" s="2">
        <v>579024.55260000005</v>
      </c>
      <c r="J281" s="2">
        <v>163314.61739999999</v>
      </c>
      <c r="K281" s="3">
        <v>44166</v>
      </c>
      <c r="L281">
        <v>12</v>
      </c>
      <c r="M281" t="s">
        <v>11</v>
      </c>
      <c r="N281">
        <v>2020</v>
      </c>
    </row>
    <row r="282" spans="1:14" x14ac:dyDescent="0.3">
      <c r="A282" t="s">
        <v>0</v>
      </c>
      <c r="B282" t="s">
        <v>17</v>
      </c>
      <c r="C282" t="s">
        <v>13</v>
      </c>
      <c r="D282" s="1">
        <v>98</v>
      </c>
      <c r="E282" s="2">
        <v>8999.4</v>
      </c>
      <c r="F282" s="2">
        <v>14999</v>
      </c>
      <c r="G282" s="2">
        <v>1469902</v>
      </c>
      <c r="H282" s="2">
        <v>1322911.8</v>
      </c>
      <c r="I282" s="2">
        <v>1031871.204</v>
      </c>
      <c r="J282" s="2">
        <v>291040.59600000002</v>
      </c>
      <c r="K282" s="3">
        <v>44287</v>
      </c>
      <c r="L282">
        <v>4</v>
      </c>
      <c r="M282" t="s">
        <v>33</v>
      </c>
      <c r="N282">
        <v>2021</v>
      </c>
    </row>
    <row r="283" spans="1:14" x14ac:dyDescent="0.3">
      <c r="A283" t="s">
        <v>0</v>
      </c>
      <c r="B283" t="s">
        <v>19</v>
      </c>
      <c r="C283" t="s">
        <v>13</v>
      </c>
      <c r="D283" s="1">
        <v>146</v>
      </c>
      <c r="E283" s="2">
        <v>8999.4</v>
      </c>
      <c r="F283" s="2">
        <v>14999</v>
      </c>
      <c r="G283" s="2">
        <v>2189854</v>
      </c>
      <c r="H283" s="2">
        <v>1970868.6</v>
      </c>
      <c r="I283" s="2">
        <v>1537277.5080000001</v>
      </c>
      <c r="J283" s="2">
        <v>433591.09199999995</v>
      </c>
      <c r="K283" s="3">
        <v>44317</v>
      </c>
      <c r="L283">
        <v>5</v>
      </c>
      <c r="M283" t="s">
        <v>35</v>
      </c>
      <c r="N283">
        <v>2021</v>
      </c>
    </row>
    <row r="284" spans="1:14" x14ac:dyDescent="0.3">
      <c r="A284" t="s">
        <v>0</v>
      </c>
      <c r="B284" t="s">
        <v>22</v>
      </c>
      <c r="C284" t="s">
        <v>13</v>
      </c>
      <c r="D284" s="1">
        <v>140.30000000000001</v>
      </c>
      <c r="E284" s="2">
        <v>8999.4</v>
      </c>
      <c r="F284" s="2">
        <v>14999</v>
      </c>
      <c r="G284" s="2">
        <v>2104359.7000000002</v>
      </c>
      <c r="H284" s="2">
        <v>1893923.7300000002</v>
      </c>
      <c r="I284" s="2">
        <v>1477260.5094000003</v>
      </c>
      <c r="J284" s="2">
        <v>416663.22059999988</v>
      </c>
      <c r="K284" s="3">
        <v>44105</v>
      </c>
      <c r="L284">
        <v>10</v>
      </c>
      <c r="M284" t="s">
        <v>26</v>
      </c>
      <c r="N284">
        <v>2020</v>
      </c>
    </row>
    <row r="285" spans="1:14" x14ac:dyDescent="0.3">
      <c r="A285" t="s">
        <v>15</v>
      </c>
      <c r="B285" t="s">
        <v>6</v>
      </c>
      <c r="C285" t="s">
        <v>13</v>
      </c>
      <c r="D285" s="1">
        <v>272.3</v>
      </c>
      <c r="E285" s="2">
        <v>8999.4</v>
      </c>
      <c r="F285" s="2">
        <v>14999</v>
      </c>
      <c r="G285" s="2">
        <v>4084227.7</v>
      </c>
      <c r="H285" s="2">
        <v>3675804.93</v>
      </c>
      <c r="I285" s="2">
        <v>2205482.9580000001</v>
      </c>
      <c r="J285" s="2">
        <v>1470321.9720000001</v>
      </c>
      <c r="K285" s="3">
        <v>44501</v>
      </c>
      <c r="L285">
        <v>11</v>
      </c>
      <c r="M285" t="s">
        <v>30</v>
      </c>
      <c r="N285">
        <v>2021</v>
      </c>
    </row>
    <row r="286" spans="1:14" x14ac:dyDescent="0.3">
      <c r="A286" t="s">
        <v>0</v>
      </c>
      <c r="B286" t="s">
        <v>25</v>
      </c>
      <c r="C286" t="s">
        <v>27</v>
      </c>
      <c r="D286" s="1">
        <v>149.6</v>
      </c>
      <c r="E286" s="2">
        <v>11999.4</v>
      </c>
      <c r="F286" s="2">
        <v>19999</v>
      </c>
      <c r="G286" s="2">
        <v>2991850.4</v>
      </c>
      <c r="H286" s="2">
        <v>2692665.36</v>
      </c>
      <c r="I286" s="2">
        <v>2100278.9808</v>
      </c>
      <c r="J286" s="2">
        <v>592386.37919999985</v>
      </c>
      <c r="K286" s="3">
        <v>44348</v>
      </c>
      <c r="L286">
        <v>6</v>
      </c>
      <c r="M286" t="s">
        <v>7</v>
      </c>
      <c r="N286">
        <v>2021</v>
      </c>
    </row>
    <row r="287" spans="1:14" x14ac:dyDescent="0.3">
      <c r="A287" t="s">
        <v>15</v>
      </c>
      <c r="B287" t="s">
        <v>19</v>
      </c>
      <c r="C287" t="s">
        <v>27</v>
      </c>
      <c r="D287" s="1">
        <v>229.9</v>
      </c>
      <c r="E287" s="2">
        <v>11999.4</v>
      </c>
      <c r="F287" s="2">
        <v>19999</v>
      </c>
      <c r="G287" s="2">
        <v>4597770.1000000006</v>
      </c>
      <c r="H287" s="2">
        <v>4137993.0900000003</v>
      </c>
      <c r="I287" s="2">
        <v>2482795.8540000003</v>
      </c>
      <c r="J287" s="2">
        <v>1655197.236</v>
      </c>
      <c r="K287" s="3">
        <v>44105</v>
      </c>
      <c r="L287">
        <v>10</v>
      </c>
      <c r="M287" t="s">
        <v>26</v>
      </c>
      <c r="N287">
        <v>2020</v>
      </c>
    </row>
    <row r="288" spans="1:14" x14ac:dyDescent="0.3">
      <c r="A288" t="s">
        <v>0</v>
      </c>
      <c r="B288" t="s">
        <v>4</v>
      </c>
      <c r="C288" t="s">
        <v>27</v>
      </c>
      <c r="D288" s="1">
        <v>72.7</v>
      </c>
      <c r="E288" s="2">
        <v>11999.4</v>
      </c>
      <c r="F288" s="2">
        <v>19999</v>
      </c>
      <c r="G288" s="2">
        <v>1453927.3</v>
      </c>
      <c r="H288" s="2">
        <v>1308534.57</v>
      </c>
      <c r="I288" s="2">
        <v>1020656.9646000001</v>
      </c>
      <c r="J288" s="2">
        <v>287877.6054</v>
      </c>
      <c r="K288" s="3">
        <v>44105</v>
      </c>
      <c r="L288">
        <v>10</v>
      </c>
      <c r="M288" t="s">
        <v>26</v>
      </c>
      <c r="N288">
        <v>2020</v>
      </c>
    </row>
    <row r="289" spans="1:14" x14ac:dyDescent="0.3">
      <c r="A289" t="s">
        <v>18</v>
      </c>
      <c r="B289" t="s">
        <v>29</v>
      </c>
      <c r="C289" t="s">
        <v>31</v>
      </c>
      <c r="D289" s="1">
        <v>95.2</v>
      </c>
      <c r="E289" s="2">
        <v>19794</v>
      </c>
      <c r="F289" s="2">
        <v>32990</v>
      </c>
      <c r="G289" s="2">
        <v>3140648</v>
      </c>
      <c r="H289" s="2">
        <v>2826583.2</v>
      </c>
      <c r="I289" s="2">
        <v>2204734.8960000002</v>
      </c>
      <c r="J289" s="2">
        <v>621848.304</v>
      </c>
      <c r="K289" s="3">
        <v>44228</v>
      </c>
      <c r="L289">
        <v>2</v>
      </c>
      <c r="M289" t="s">
        <v>28</v>
      </c>
      <c r="N289">
        <v>2021</v>
      </c>
    </row>
    <row r="290" spans="1:14" x14ac:dyDescent="0.3">
      <c r="A290" t="s">
        <v>18</v>
      </c>
      <c r="B290" t="s">
        <v>1</v>
      </c>
      <c r="C290" t="s">
        <v>31</v>
      </c>
      <c r="D290" s="1">
        <v>275.5</v>
      </c>
      <c r="E290" s="2">
        <v>19794</v>
      </c>
      <c r="F290" s="2">
        <v>32990</v>
      </c>
      <c r="G290" s="2">
        <v>9088745</v>
      </c>
      <c r="H290" s="2">
        <v>8179870.5</v>
      </c>
      <c r="I290" s="2">
        <v>6380298.9900000002</v>
      </c>
      <c r="J290" s="2">
        <v>1799571.5099999998</v>
      </c>
      <c r="K290" s="3">
        <v>44228</v>
      </c>
      <c r="L290">
        <v>2</v>
      </c>
      <c r="M290" t="s">
        <v>28</v>
      </c>
      <c r="N290">
        <v>2021</v>
      </c>
    </row>
    <row r="291" spans="1:14" x14ac:dyDescent="0.3">
      <c r="A291" t="s">
        <v>5</v>
      </c>
      <c r="B291" t="s">
        <v>4</v>
      </c>
      <c r="C291" t="s">
        <v>31</v>
      </c>
      <c r="D291" s="1">
        <v>153</v>
      </c>
      <c r="E291" s="2">
        <v>19794</v>
      </c>
      <c r="F291" s="2">
        <v>32990</v>
      </c>
      <c r="G291" s="2">
        <v>5047470</v>
      </c>
      <c r="H291" s="2">
        <v>4542723</v>
      </c>
      <c r="I291" s="2">
        <v>2952769.95</v>
      </c>
      <c r="J291" s="2">
        <v>1589953.0499999998</v>
      </c>
      <c r="K291" s="3">
        <v>44317</v>
      </c>
      <c r="L291">
        <v>5</v>
      </c>
      <c r="M291" t="s">
        <v>35</v>
      </c>
      <c r="N291">
        <v>2021</v>
      </c>
    </row>
    <row r="292" spans="1:14" x14ac:dyDescent="0.3">
      <c r="A292" t="s">
        <v>0</v>
      </c>
      <c r="B292" t="s">
        <v>6</v>
      </c>
      <c r="C292" t="s">
        <v>31</v>
      </c>
      <c r="D292" s="1">
        <v>149.6</v>
      </c>
      <c r="E292" s="2">
        <v>19794</v>
      </c>
      <c r="F292" s="2">
        <v>32990</v>
      </c>
      <c r="G292" s="2">
        <v>4935304</v>
      </c>
      <c r="H292" s="2">
        <v>4441773.5999999996</v>
      </c>
      <c r="I292" s="2">
        <v>3464583.4079999998</v>
      </c>
      <c r="J292" s="2">
        <v>977190.19199999981</v>
      </c>
      <c r="K292" s="3">
        <v>44348</v>
      </c>
      <c r="L292">
        <v>6</v>
      </c>
      <c r="M292" t="s">
        <v>7</v>
      </c>
      <c r="N292">
        <v>2021</v>
      </c>
    </row>
    <row r="293" spans="1:14" x14ac:dyDescent="0.3">
      <c r="A293" t="s">
        <v>0</v>
      </c>
      <c r="B293" t="s">
        <v>8</v>
      </c>
      <c r="C293" t="s">
        <v>31</v>
      </c>
      <c r="D293" s="1">
        <v>149.80000000000001</v>
      </c>
      <c r="E293" s="2">
        <v>19794</v>
      </c>
      <c r="F293" s="2">
        <v>32990</v>
      </c>
      <c r="G293" s="2">
        <v>4941902</v>
      </c>
      <c r="H293" s="2">
        <v>4447711.8</v>
      </c>
      <c r="I293" s="2">
        <v>3469215.2039999999</v>
      </c>
      <c r="J293" s="2">
        <v>978496.5959999999</v>
      </c>
      <c r="K293" s="3">
        <v>44348</v>
      </c>
      <c r="L293">
        <v>6</v>
      </c>
      <c r="M293" t="s">
        <v>7</v>
      </c>
      <c r="N293">
        <v>2021</v>
      </c>
    </row>
    <row r="294" spans="1:14" x14ac:dyDescent="0.3">
      <c r="A294" t="s">
        <v>21</v>
      </c>
      <c r="B294" t="s">
        <v>9</v>
      </c>
      <c r="C294" t="s">
        <v>31</v>
      </c>
      <c r="D294" s="1">
        <v>122.10000000000001</v>
      </c>
      <c r="E294" s="2">
        <v>19794</v>
      </c>
      <c r="F294" s="2">
        <v>32990</v>
      </c>
      <c r="G294" s="2">
        <v>4028079.0000000005</v>
      </c>
      <c r="H294" s="2">
        <v>3625271.1000000006</v>
      </c>
      <c r="I294" s="2">
        <v>2610195.1920000003</v>
      </c>
      <c r="J294" s="2">
        <v>1015075.9080000003</v>
      </c>
      <c r="K294" s="3">
        <v>44105</v>
      </c>
      <c r="L294">
        <v>10</v>
      </c>
      <c r="M294" t="s">
        <v>26</v>
      </c>
      <c r="N294">
        <v>2020</v>
      </c>
    </row>
    <row r="295" spans="1:14" x14ac:dyDescent="0.3">
      <c r="A295" t="s">
        <v>0</v>
      </c>
      <c r="B295" t="s">
        <v>10</v>
      </c>
      <c r="C295" t="s">
        <v>31</v>
      </c>
      <c r="D295" s="1">
        <v>207.60000000000002</v>
      </c>
      <c r="E295" s="2">
        <v>19794</v>
      </c>
      <c r="F295" s="2">
        <v>32990</v>
      </c>
      <c r="G295" s="2">
        <v>6848724.0000000009</v>
      </c>
      <c r="H295" s="2">
        <v>6163851.6000000006</v>
      </c>
      <c r="I295" s="2">
        <v>4807804.2480000006</v>
      </c>
      <c r="J295" s="2">
        <v>1356047.352</v>
      </c>
      <c r="K295" s="3">
        <v>44105</v>
      </c>
      <c r="L295">
        <v>10</v>
      </c>
      <c r="M295" t="s">
        <v>26</v>
      </c>
      <c r="N295">
        <v>2020</v>
      </c>
    </row>
    <row r="296" spans="1:14" x14ac:dyDescent="0.3">
      <c r="A296" t="s">
        <v>5</v>
      </c>
      <c r="B296" t="s">
        <v>12</v>
      </c>
      <c r="C296" t="s">
        <v>32</v>
      </c>
      <c r="D296" s="1">
        <v>284.40000000000003</v>
      </c>
      <c r="E296" s="2">
        <v>13938</v>
      </c>
      <c r="F296" s="2">
        <v>23230</v>
      </c>
      <c r="G296" s="2">
        <v>6606612.0000000009</v>
      </c>
      <c r="H296" s="2">
        <v>5945950.8000000007</v>
      </c>
      <c r="I296" s="2">
        <v>3864868.0200000005</v>
      </c>
      <c r="J296" s="2">
        <v>2081082.7800000003</v>
      </c>
      <c r="K296" s="3">
        <v>44348</v>
      </c>
      <c r="L296">
        <v>6</v>
      </c>
      <c r="M296" t="s">
        <v>7</v>
      </c>
      <c r="N296">
        <v>2021</v>
      </c>
    </row>
    <row r="297" spans="1:14" x14ac:dyDescent="0.3">
      <c r="A297" t="s">
        <v>0</v>
      </c>
      <c r="B297" t="s">
        <v>36</v>
      </c>
      <c r="C297" t="s">
        <v>32</v>
      </c>
      <c r="D297" s="1">
        <v>149.80000000000001</v>
      </c>
      <c r="E297" s="2">
        <v>13938</v>
      </c>
      <c r="F297" s="2">
        <v>23230</v>
      </c>
      <c r="G297" s="2">
        <v>3479854.0000000005</v>
      </c>
      <c r="H297" s="2">
        <v>3131868.6000000006</v>
      </c>
      <c r="I297" s="2">
        <v>2442857.5080000004</v>
      </c>
      <c r="J297" s="2">
        <v>689011.09200000018</v>
      </c>
      <c r="K297" s="3">
        <v>44348</v>
      </c>
      <c r="L297">
        <v>6</v>
      </c>
      <c r="M297" t="s">
        <v>7</v>
      </c>
      <c r="N297">
        <v>2021</v>
      </c>
    </row>
    <row r="298" spans="1:14" x14ac:dyDescent="0.3">
      <c r="A298" t="s">
        <v>21</v>
      </c>
      <c r="B298" t="s">
        <v>16</v>
      </c>
      <c r="C298" t="s">
        <v>32</v>
      </c>
      <c r="D298" s="1">
        <v>122.10000000000001</v>
      </c>
      <c r="E298" s="2">
        <v>13938</v>
      </c>
      <c r="F298" s="2">
        <v>23230</v>
      </c>
      <c r="G298" s="2">
        <v>2836383</v>
      </c>
      <c r="H298" s="2">
        <v>2552744.7000000002</v>
      </c>
      <c r="I298" s="2">
        <v>1837976.1840000001</v>
      </c>
      <c r="J298" s="2">
        <v>714768.51600000006</v>
      </c>
      <c r="K298" s="3">
        <v>44105</v>
      </c>
      <c r="L298">
        <v>10</v>
      </c>
      <c r="M298" t="s">
        <v>26</v>
      </c>
      <c r="N298">
        <v>2020</v>
      </c>
    </row>
    <row r="299" spans="1:14" x14ac:dyDescent="0.3">
      <c r="A299" t="s">
        <v>0</v>
      </c>
      <c r="B299" t="s">
        <v>9</v>
      </c>
      <c r="C299" t="s">
        <v>32</v>
      </c>
      <c r="D299" s="1">
        <v>112.30000000000001</v>
      </c>
      <c r="E299" s="2">
        <v>13938</v>
      </c>
      <c r="F299" s="2">
        <v>23230</v>
      </c>
      <c r="G299" s="2">
        <v>2608729.0000000005</v>
      </c>
      <c r="H299" s="2">
        <v>2347856.1000000006</v>
      </c>
      <c r="I299" s="2">
        <v>1831327.7580000006</v>
      </c>
      <c r="J299" s="2">
        <v>516528.34199999995</v>
      </c>
      <c r="K299" s="3">
        <v>44136</v>
      </c>
      <c r="L299">
        <v>11</v>
      </c>
      <c r="M299" t="s">
        <v>30</v>
      </c>
      <c r="N299">
        <v>2020</v>
      </c>
    </row>
    <row r="300" spans="1:14" x14ac:dyDescent="0.3">
      <c r="A300" t="s">
        <v>21</v>
      </c>
      <c r="B300" t="s">
        <v>17</v>
      </c>
      <c r="C300" t="s">
        <v>32</v>
      </c>
      <c r="D300" s="1">
        <v>243.60000000000002</v>
      </c>
      <c r="E300" s="2">
        <v>13938</v>
      </c>
      <c r="F300" s="2">
        <v>23230</v>
      </c>
      <c r="G300" s="2">
        <v>5658828.0000000009</v>
      </c>
      <c r="H300" s="2">
        <v>5092945.2000000011</v>
      </c>
      <c r="I300" s="2">
        <v>3666920.5440000007</v>
      </c>
      <c r="J300" s="2">
        <v>1426024.6560000004</v>
      </c>
      <c r="K300" s="3">
        <v>44166</v>
      </c>
      <c r="L300">
        <v>12</v>
      </c>
      <c r="M300" t="s">
        <v>11</v>
      </c>
      <c r="N300">
        <v>2020</v>
      </c>
    </row>
    <row r="301" spans="1:14" x14ac:dyDescent="0.3">
      <c r="A301" t="s">
        <v>18</v>
      </c>
      <c r="B301" t="s">
        <v>19</v>
      </c>
      <c r="C301" t="s">
        <v>34</v>
      </c>
      <c r="D301" s="1">
        <v>198.75</v>
      </c>
      <c r="E301" s="2">
        <v>11999.4</v>
      </c>
      <c r="F301" s="2">
        <v>19999</v>
      </c>
      <c r="G301" s="2">
        <v>3974801.25</v>
      </c>
      <c r="H301" s="2">
        <v>3577321.125</v>
      </c>
      <c r="I301" s="2">
        <v>2790310.4775</v>
      </c>
      <c r="J301" s="2">
        <v>787010.64749999996</v>
      </c>
      <c r="K301" s="3">
        <v>44197</v>
      </c>
      <c r="L301">
        <v>1</v>
      </c>
      <c r="M301" t="s">
        <v>3</v>
      </c>
      <c r="N301">
        <v>2021</v>
      </c>
    </row>
    <row r="302" spans="1:14" x14ac:dyDescent="0.3">
      <c r="A302" t="s">
        <v>0</v>
      </c>
      <c r="B302" t="s">
        <v>22</v>
      </c>
      <c r="C302" t="s">
        <v>34</v>
      </c>
      <c r="D302" s="1">
        <v>167.9</v>
      </c>
      <c r="E302" s="2">
        <v>11999.4</v>
      </c>
      <c r="F302" s="2">
        <v>19999</v>
      </c>
      <c r="G302" s="2">
        <v>3357832.1</v>
      </c>
      <c r="H302" s="2">
        <v>3022048.89</v>
      </c>
      <c r="I302" s="2">
        <v>2357198.1342000002</v>
      </c>
      <c r="J302" s="2">
        <v>664850.75579999993</v>
      </c>
      <c r="K302" s="3">
        <v>44440</v>
      </c>
      <c r="L302">
        <v>9</v>
      </c>
      <c r="M302" t="s">
        <v>24</v>
      </c>
      <c r="N302">
        <v>2021</v>
      </c>
    </row>
    <row r="303" spans="1:14" x14ac:dyDescent="0.3">
      <c r="A303" t="s">
        <v>0</v>
      </c>
      <c r="B303" t="s">
        <v>6</v>
      </c>
      <c r="C303" t="s">
        <v>34</v>
      </c>
      <c r="D303" s="1">
        <v>72.7</v>
      </c>
      <c r="E303" s="2">
        <v>11999.4</v>
      </c>
      <c r="F303" s="2">
        <v>19999</v>
      </c>
      <c r="G303" s="2">
        <v>1453927.3</v>
      </c>
      <c r="H303" s="2">
        <v>1308534.57</v>
      </c>
      <c r="I303" s="2">
        <v>1020656.9646000001</v>
      </c>
      <c r="J303" s="2">
        <v>287877.6054</v>
      </c>
      <c r="K303" s="3">
        <v>44105</v>
      </c>
      <c r="L303">
        <v>10</v>
      </c>
      <c r="M303" t="s">
        <v>26</v>
      </c>
      <c r="N303">
        <v>2020</v>
      </c>
    </row>
    <row r="304" spans="1:14" x14ac:dyDescent="0.3">
      <c r="A304" t="s">
        <v>0</v>
      </c>
      <c r="B304" t="s">
        <v>25</v>
      </c>
      <c r="C304" t="s">
        <v>34</v>
      </c>
      <c r="D304" s="1">
        <v>140.30000000000001</v>
      </c>
      <c r="E304" s="2">
        <v>11999.4</v>
      </c>
      <c r="F304" s="2">
        <v>19999</v>
      </c>
      <c r="G304" s="2">
        <v>2805859.7</v>
      </c>
      <c r="H304" s="2">
        <v>2525273.73</v>
      </c>
      <c r="I304" s="2">
        <v>1969713.5094000001</v>
      </c>
      <c r="J304" s="2">
        <v>555560.22059999988</v>
      </c>
      <c r="K304" s="3">
        <v>44105</v>
      </c>
      <c r="L304">
        <v>10</v>
      </c>
      <c r="M304" t="s">
        <v>26</v>
      </c>
      <c r="N304">
        <v>2020</v>
      </c>
    </row>
    <row r="305" spans="1:14" x14ac:dyDescent="0.3">
      <c r="A305" t="s">
        <v>0</v>
      </c>
      <c r="B305" t="s">
        <v>19</v>
      </c>
      <c r="C305" t="s">
        <v>34</v>
      </c>
      <c r="D305" s="1">
        <v>207.60000000000002</v>
      </c>
      <c r="E305" s="2">
        <v>11999.4</v>
      </c>
      <c r="F305" s="2">
        <v>19999</v>
      </c>
      <c r="G305" s="2">
        <v>4151792.4000000004</v>
      </c>
      <c r="H305" s="2">
        <v>3736613.16</v>
      </c>
      <c r="I305" s="2">
        <v>2914558.2648</v>
      </c>
      <c r="J305" s="2">
        <v>822054.89520000014</v>
      </c>
      <c r="K305" s="3">
        <v>44105</v>
      </c>
      <c r="L305">
        <v>10</v>
      </c>
      <c r="M305" t="s">
        <v>26</v>
      </c>
      <c r="N305">
        <v>2020</v>
      </c>
    </row>
    <row r="306" spans="1:14" x14ac:dyDescent="0.3">
      <c r="A306" t="s">
        <v>0</v>
      </c>
      <c r="B306" t="s">
        <v>4</v>
      </c>
      <c r="C306" t="s">
        <v>13</v>
      </c>
      <c r="D306" s="1">
        <v>175.70000000000002</v>
      </c>
      <c r="E306" s="2">
        <v>8999.4</v>
      </c>
      <c r="F306" s="2">
        <v>14999</v>
      </c>
      <c r="G306" s="2">
        <v>2635324.3000000003</v>
      </c>
      <c r="H306" s="2">
        <v>2371791.87</v>
      </c>
      <c r="I306" s="2">
        <v>1849997.6586000002</v>
      </c>
      <c r="J306" s="2">
        <v>521794.21139999991</v>
      </c>
      <c r="K306" s="3">
        <v>44105</v>
      </c>
      <c r="L306">
        <v>10</v>
      </c>
      <c r="M306" t="s">
        <v>26</v>
      </c>
      <c r="N306">
        <v>2020</v>
      </c>
    </row>
    <row r="307" spans="1:14" x14ac:dyDescent="0.3">
      <c r="A307" t="s">
        <v>5</v>
      </c>
      <c r="B307" t="s">
        <v>29</v>
      </c>
      <c r="C307" t="s">
        <v>27</v>
      </c>
      <c r="D307" s="1">
        <v>219.8</v>
      </c>
      <c r="E307" s="2">
        <v>11999.4</v>
      </c>
      <c r="F307" s="2">
        <v>19999</v>
      </c>
      <c r="G307" s="2">
        <v>4395780.2</v>
      </c>
      <c r="H307" s="2">
        <v>3956202.18</v>
      </c>
      <c r="I307" s="2">
        <v>2571531.4170000004</v>
      </c>
      <c r="J307" s="2">
        <v>1384670.7629999998</v>
      </c>
      <c r="K307" s="3">
        <v>44409</v>
      </c>
      <c r="L307">
        <v>8</v>
      </c>
      <c r="M307" t="s">
        <v>23</v>
      </c>
      <c r="N307">
        <v>2021</v>
      </c>
    </row>
    <row r="308" spans="1:14" x14ac:dyDescent="0.3">
      <c r="A308" t="s">
        <v>5</v>
      </c>
      <c r="B308" t="s">
        <v>1</v>
      </c>
      <c r="C308" t="s">
        <v>27</v>
      </c>
      <c r="D308" s="1">
        <v>174.3</v>
      </c>
      <c r="E308" s="2">
        <v>11999.4</v>
      </c>
      <c r="F308" s="2">
        <v>19999</v>
      </c>
      <c r="G308" s="2">
        <v>3485825.7</v>
      </c>
      <c r="H308" s="2">
        <v>3137243.13</v>
      </c>
      <c r="I308" s="2">
        <v>2039208.0345000001</v>
      </c>
      <c r="J308" s="2">
        <v>1098035.0954999998</v>
      </c>
      <c r="K308" s="3">
        <v>44409</v>
      </c>
      <c r="L308">
        <v>8</v>
      </c>
      <c r="M308" t="s">
        <v>23</v>
      </c>
      <c r="N308">
        <v>2021</v>
      </c>
    </row>
    <row r="309" spans="1:14" x14ac:dyDescent="0.3">
      <c r="A309" t="s">
        <v>5</v>
      </c>
      <c r="B309" t="s">
        <v>4</v>
      </c>
      <c r="C309" t="s">
        <v>27</v>
      </c>
      <c r="D309" s="1">
        <v>115.30000000000001</v>
      </c>
      <c r="E309" s="2">
        <v>11999.4</v>
      </c>
      <c r="F309" s="2">
        <v>19999</v>
      </c>
      <c r="G309" s="2">
        <v>2305884.7000000002</v>
      </c>
      <c r="H309" s="2">
        <v>2075296.2300000002</v>
      </c>
      <c r="I309" s="2">
        <v>1348942.5495000002</v>
      </c>
      <c r="J309" s="2">
        <v>726353.68050000002</v>
      </c>
      <c r="K309" s="3">
        <v>44470</v>
      </c>
      <c r="L309">
        <v>10</v>
      </c>
      <c r="M309" t="s">
        <v>26</v>
      </c>
      <c r="N309">
        <v>2021</v>
      </c>
    </row>
    <row r="310" spans="1:14" x14ac:dyDescent="0.3">
      <c r="A310" t="s">
        <v>0</v>
      </c>
      <c r="B310" t="s">
        <v>6</v>
      </c>
      <c r="C310" t="s">
        <v>27</v>
      </c>
      <c r="D310" s="1">
        <v>175.70000000000002</v>
      </c>
      <c r="E310" s="2">
        <v>11999.4</v>
      </c>
      <c r="F310" s="2">
        <v>19999</v>
      </c>
      <c r="G310" s="2">
        <v>3513824.3000000003</v>
      </c>
      <c r="H310" s="2">
        <v>3162441.87</v>
      </c>
      <c r="I310" s="2">
        <v>2466704.6586000002</v>
      </c>
      <c r="J310" s="2">
        <v>695737.21139999991</v>
      </c>
      <c r="K310" s="3">
        <v>44105</v>
      </c>
      <c r="L310">
        <v>10</v>
      </c>
      <c r="M310" t="s">
        <v>26</v>
      </c>
      <c r="N310">
        <v>2020</v>
      </c>
    </row>
    <row r="311" spans="1:14" x14ac:dyDescent="0.3">
      <c r="A311" t="s">
        <v>0</v>
      </c>
      <c r="B311" t="s">
        <v>8</v>
      </c>
      <c r="C311" t="s">
        <v>31</v>
      </c>
      <c r="D311" s="1">
        <v>100.10000000000001</v>
      </c>
      <c r="E311" s="2">
        <v>19794</v>
      </c>
      <c r="F311" s="2">
        <v>32990</v>
      </c>
      <c r="G311" s="2">
        <v>3302299.0000000005</v>
      </c>
      <c r="H311" s="2">
        <v>2972069.1000000006</v>
      </c>
      <c r="I311" s="2">
        <v>2318213.8980000005</v>
      </c>
      <c r="J311" s="2">
        <v>653855.20200000005</v>
      </c>
      <c r="K311" s="3">
        <v>44409</v>
      </c>
      <c r="L311">
        <v>8</v>
      </c>
      <c r="M311" t="s">
        <v>23</v>
      </c>
      <c r="N311">
        <v>2021</v>
      </c>
    </row>
    <row r="312" spans="1:14" x14ac:dyDescent="0.3">
      <c r="A312" t="s">
        <v>0</v>
      </c>
      <c r="B312" t="s">
        <v>25</v>
      </c>
      <c r="C312" t="s">
        <v>31</v>
      </c>
      <c r="D312" s="1">
        <v>133.30000000000001</v>
      </c>
      <c r="E312" s="2">
        <v>19794</v>
      </c>
      <c r="F312" s="2">
        <v>32990</v>
      </c>
      <c r="G312" s="2">
        <v>4397567</v>
      </c>
      <c r="H312" s="2">
        <v>3957810.3</v>
      </c>
      <c r="I312" s="2">
        <v>3087092.034</v>
      </c>
      <c r="J312" s="2">
        <v>870718.26599999983</v>
      </c>
      <c r="K312" s="3">
        <v>44501</v>
      </c>
      <c r="L312">
        <v>11</v>
      </c>
      <c r="M312" t="s">
        <v>30</v>
      </c>
      <c r="N312">
        <v>2021</v>
      </c>
    </row>
    <row r="313" spans="1:14" x14ac:dyDescent="0.3">
      <c r="A313" t="s">
        <v>5</v>
      </c>
      <c r="B313" t="s">
        <v>10</v>
      </c>
      <c r="C313" t="s">
        <v>32</v>
      </c>
      <c r="D313" s="1">
        <v>115.30000000000001</v>
      </c>
      <c r="E313" s="2">
        <v>13938</v>
      </c>
      <c r="F313" s="2">
        <v>23230</v>
      </c>
      <c r="G313" s="2">
        <v>2678419.0000000005</v>
      </c>
      <c r="H313" s="2">
        <v>2410577.1000000006</v>
      </c>
      <c r="I313" s="2">
        <v>1566875.1150000005</v>
      </c>
      <c r="J313" s="2">
        <v>843701.9850000001</v>
      </c>
      <c r="K313" s="3">
        <v>44470</v>
      </c>
      <c r="L313">
        <v>10</v>
      </c>
      <c r="M313" t="s">
        <v>26</v>
      </c>
      <c r="N313">
        <v>2021</v>
      </c>
    </row>
    <row r="314" spans="1:14" x14ac:dyDescent="0.3">
      <c r="A314" t="s">
        <v>15</v>
      </c>
      <c r="B314" t="s">
        <v>12</v>
      </c>
      <c r="C314" t="s">
        <v>2</v>
      </c>
      <c r="D314" s="1">
        <v>72.7</v>
      </c>
      <c r="E314" s="2">
        <v>5579.4</v>
      </c>
      <c r="F314" s="2">
        <v>9299</v>
      </c>
      <c r="G314" s="2">
        <v>676037.3</v>
      </c>
      <c r="H314" s="2">
        <v>608433.57000000007</v>
      </c>
      <c r="I314" s="2">
        <v>365060.14200000005</v>
      </c>
      <c r="J314" s="2">
        <v>243373.42800000001</v>
      </c>
      <c r="K314" s="3">
        <v>44228</v>
      </c>
      <c r="L314">
        <v>2</v>
      </c>
      <c r="M314" t="s">
        <v>28</v>
      </c>
      <c r="N314">
        <v>2021</v>
      </c>
    </row>
    <row r="315" spans="1:14" x14ac:dyDescent="0.3">
      <c r="A315" t="s">
        <v>15</v>
      </c>
      <c r="B315" t="s">
        <v>36</v>
      </c>
      <c r="C315" t="s">
        <v>2</v>
      </c>
      <c r="D315" s="1">
        <v>188.4</v>
      </c>
      <c r="E315" s="2">
        <v>5579.4</v>
      </c>
      <c r="F315" s="2">
        <v>9299</v>
      </c>
      <c r="G315" s="2">
        <v>1751931.6</v>
      </c>
      <c r="H315" s="2">
        <v>1576738.44</v>
      </c>
      <c r="I315" s="2">
        <v>946043.0639999999</v>
      </c>
      <c r="J315" s="2">
        <v>630695.37600000005</v>
      </c>
      <c r="K315" s="3">
        <v>44409</v>
      </c>
      <c r="L315">
        <v>8</v>
      </c>
      <c r="M315" t="s">
        <v>23</v>
      </c>
      <c r="N315">
        <v>2021</v>
      </c>
    </row>
    <row r="316" spans="1:14" x14ac:dyDescent="0.3">
      <c r="A316" t="s">
        <v>0</v>
      </c>
      <c r="B316" t="s">
        <v>16</v>
      </c>
      <c r="C316" t="s">
        <v>2</v>
      </c>
      <c r="D316" s="1">
        <v>183.4</v>
      </c>
      <c r="E316" s="2">
        <v>5579.4</v>
      </c>
      <c r="F316" s="2">
        <v>9299</v>
      </c>
      <c r="G316" s="2">
        <v>1705436.6</v>
      </c>
      <c r="H316" s="2">
        <v>1534892.94</v>
      </c>
      <c r="I316" s="2">
        <v>1197216.4931999999</v>
      </c>
      <c r="J316" s="2">
        <v>337676.44680000003</v>
      </c>
      <c r="K316" s="3">
        <v>44075</v>
      </c>
      <c r="L316">
        <v>9</v>
      </c>
      <c r="M316" t="s">
        <v>24</v>
      </c>
      <c r="N316">
        <v>2020</v>
      </c>
    </row>
    <row r="317" spans="1:14" x14ac:dyDescent="0.3">
      <c r="A317" t="s">
        <v>15</v>
      </c>
      <c r="B317" t="s">
        <v>9</v>
      </c>
      <c r="C317" t="s">
        <v>13</v>
      </c>
      <c r="D317" s="1">
        <v>234</v>
      </c>
      <c r="E317" s="2">
        <v>8999.4</v>
      </c>
      <c r="F317" s="2">
        <v>14999</v>
      </c>
      <c r="G317" s="2">
        <v>3509766</v>
      </c>
      <c r="H317" s="2">
        <v>3158789.4</v>
      </c>
      <c r="I317" s="2">
        <v>1895273.64</v>
      </c>
      <c r="J317" s="2">
        <v>1263515.76</v>
      </c>
      <c r="K317" s="3">
        <v>44197</v>
      </c>
      <c r="L317">
        <v>1</v>
      </c>
      <c r="M317" t="s">
        <v>3</v>
      </c>
      <c r="N317">
        <v>2021</v>
      </c>
    </row>
    <row r="318" spans="1:14" x14ac:dyDescent="0.3">
      <c r="A318" t="s">
        <v>15</v>
      </c>
      <c r="B318" t="s">
        <v>17</v>
      </c>
      <c r="C318" t="s">
        <v>13</v>
      </c>
      <c r="D318" s="1">
        <v>234.20000000000002</v>
      </c>
      <c r="E318" s="2">
        <v>8999.4</v>
      </c>
      <c r="F318" s="2">
        <v>14999</v>
      </c>
      <c r="G318" s="2">
        <v>3512765.8000000003</v>
      </c>
      <c r="H318" s="2">
        <v>3161489.22</v>
      </c>
      <c r="I318" s="2">
        <v>1896893.5320000001</v>
      </c>
      <c r="J318" s="2">
        <v>1264595.6880000001</v>
      </c>
      <c r="K318" s="3">
        <v>44501</v>
      </c>
      <c r="L318">
        <v>11</v>
      </c>
      <c r="M318" t="s">
        <v>30</v>
      </c>
      <c r="N318">
        <v>2021</v>
      </c>
    </row>
    <row r="319" spans="1:14" x14ac:dyDescent="0.3">
      <c r="A319" t="s">
        <v>0</v>
      </c>
      <c r="B319" t="s">
        <v>19</v>
      </c>
      <c r="C319" t="s">
        <v>27</v>
      </c>
      <c r="D319" s="1">
        <v>103.10000000000001</v>
      </c>
      <c r="E319" s="2">
        <v>11999.4</v>
      </c>
      <c r="F319" s="2">
        <v>19999</v>
      </c>
      <c r="G319" s="2">
        <v>2061896.9000000001</v>
      </c>
      <c r="H319" s="2">
        <v>1855707.2100000002</v>
      </c>
      <c r="I319" s="2">
        <v>1447451.6238000002</v>
      </c>
      <c r="J319" s="2">
        <v>408255.58620000002</v>
      </c>
      <c r="K319" s="3">
        <v>44075</v>
      </c>
      <c r="L319">
        <v>9</v>
      </c>
      <c r="M319" t="s">
        <v>24</v>
      </c>
      <c r="N319">
        <v>2020</v>
      </c>
    </row>
    <row r="320" spans="1:14" x14ac:dyDescent="0.3">
      <c r="A320" t="s">
        <v>5</v>
      </c>
      <c r="B320" t="s">
        <v>22</v>
      </c>
      <c r="C320" t="s">
        <v>31</v>
      </c>
      <c r="D320" s="1">
        <v>126.2</v>
      </c>
      <c r="E320" s="2">
        <v>19794</v>
      </c>
      <c r="F320" s="2">
        <v>32990</v>
      </c>
      <c r="G320" s="2">
        <v>4163338</v>
      </c>
      <c r="H320" s="2">
        <v>3747004.2</v>
      </c>
      <c r="I320" s="2">
        <v>2435552.73</v>
      </c>
      <c r="J320" s="2">
        <v>1311451.4700000002</v>
      </c>
      <c r="K320" s="3">
        <v>44317</v>
      </c>
      <c r="L320">
        <v>5</v>
      </c>
      <c r="M320" t="s">
        <v>35</v>
      </c>
      <c r="N320">
        <v>2021</v>
      </c>
    </row>
    <row r="321" spans="1:14" x14ac:dyDescent="0.3">
      <c r="A321" t="s">
        <v>0</v>
      </c>
      <c r="B321" t="s">
        <v>6</v>
      </c>
      <c r="C321" t="s">
        <v>31</v>
      </c>
      <c r="D321" s="1">
        <v>113.5</v>
      </c>
      <c r="E321" s="2">
        <v>19794</v>
      </c>
      <c r="F321" s="2">
        <v>32990</v>
      </c>
      <c r="G321" s="2">
        <v>3744365</v>
      </c>
      <c r="H321" s="2">
        <v>3369928.5</v>
      </c>
      <c r="I321" s="2">
        <v>2628544.23</v>
      </c>
      <c r="J321" s="2">
        <v>741384.27</v>
      </c>
      <c r="K321" s="3">
        <v>44348</v>
      </c>
      <c r="L321">
        <v>6</v>
      </c>
      <c r="M321" t="s">
        <v>7</v>
      </c>
      <c r="N321">
        <v>2021</v>
      </c>
    </row>
    <row r="322" spans="1:14" x14ac:dyDescent="0.3">
      <c r="A322" t="s">
        <v>0</v>
      </c>
      <c r="B322" t="s">
        <v>25</v>
      </c>
      <c r="C322" t="s">
        <v>31</v>
      </c>
      <c r="D322" s="1">
        <v>54.7</v>
      </c>
      <c r="E322" s="2">
        <v>19794</v>
      </c>
      <c r="F322" s="2">
        <v>32990</v>
      </c>
      <c r="G322" s="2">
        <v>1804553</v>
      </c>
      <c r="H322" s="2">
        <v>1624097.7</v>
      </c>
      <c r="I322" s="2">
        <v>1266796.206</v>
      </c>
      <c r="J322" s="2">
        <v>357301.49399999995</v>
      </c>
      <c r="K322" s="3">
        <v>44501</v>
      </c>
      <c r="L322">
        <v>11</v>
      </c>
      <c r="M322" t="s">
        <v>30</v>
      </c>
      <c r="N322">
        <v>2021</v>
      </c>
    </row>
    <row r="323" spans="1:14" x14ac:dyDescent="0.3">
      <c r="A323" t="s">
        <v>0</v>
      </c>
      <c r="B323" t="s">
        <v>19</v>
      </c>
      <c r="C323" t="s">
        <v>31</v>
      </c>
      <c r="D323" s="1">
        <v>158.20000000000002</v>
      </c>
      <c r="E323" s="2">
        <v>19794</v>
      </c>
      <c r="F323" s="2">
        <v>32990</v>
      </c>
      <c r="G323" s="2">
        <v>5219018.0000000009</v>
      </c>
      <c r="H323" s="2">
        <v>4697116.2000000011</v>
      </c>
      <c r="I323" s="2">
        <v>3663750.6360000009</v>
      </c>
      <c r="J323" s="2">
        <v>1033365.5640000002</v>
      </c>
      <c r="K323" s="3">
        <v>44531</v>
      </c>
      <c r="L323">
        <v>12</v>
      </c>
      <c r="M323" t="s">
        <v>11</v>
      </c>
      <c r="N323">
        <v>2021</v>
      </c>
    </row>
    <row r="324" spans="1:14" x14ac:dyDescent="0.3">
      <c r="A324" t="s">
        <v>15</v>
      </c>
      <c r="B324" t="s">
        <v>4</v>
      </c>
      <c r="C324" t="s">
        <v>32</v>
      </c>
      <c r="D324" s="1">
        <v>173.85000000000002</v>
      </c>
      <c r="E324" s="2">
        <v>13938</v>
      </c>
      <c r="F324" s="2">
        <v>23230</v>
      </c>
      <c r="G324" s="2">
        <v>4038535.5000000005</v>
      </c>
      <c r="H324" s="2">
        <v>3634681.95</v>
      </c>
      <c r="I324" s="2">
        <v>2180809.17</v>
      </c>
      <c r="J324" s="2">
        <v>1453872.7800000003</v>
      </c>
      <c r="K324" s="3">
        <v>44287</v>
      </c>
      <c r="L324">
        <v>4</v>
      </c>
      <c r="M324" t="s">
        <v>33</v>
      </c>
      <c r="N324">
        <v>2021</v>
      </c>
    </row>
    <row r="325" spans="1:14" x14ac:dyDescent="0.3">
      <c r="A325" t="s">
        <v>15</v>
      </c>
      <c r="B325" t="s">
        <v>29</v>
      </c>
      <c r="C325" t="s">
        <v>32</v>
      </c>
      <c r="D325" s="1">
        <v>221.5</v>
      </c>
      <c r="E325" s="2">
        <v>13938</v>
      </c>
      <c r="F325" s="2">
        <v>23230</v>
      </c>
      <c r="G325" s="2">
        <v>5145445</v>
      </c>
      <c r="H325" s="2">
        <v>4630900.5</v>
      </c>
      <c r="I325" s="2">
        <v>2778540.3</v>
      </c>
      <c r="J325" s="2">
        <v>1852360.2000000002</v>
      </c>
      <c r="K325" s="3">
        <v>44075</v>
      </c>
      <c r="L325">
        <v>9</v>
      </c>
      <c r="M325" t="s">
        <v>24</v>
      </c>
      <c r="N325">
        <v>2020</v>
      </c>
    </row>
    <row r="326" spans="1:14" x14ac:dyDescent="0.3">
      <c r="A326" t="s">
        <v>0</v>
      </c>
      <c r="B326" t="s">
        <v>1</v>
      </c>
      <c r="C326" t="s">
        <v>32</v>
      </c>
      <c r="D326" s="1">
        <v>158.20000000000002</v>
      </c>
      <c r="E326" s="2">
        <v>13938</v>
      </c>
      <c r="F326" s="2">
        <v>23230</v>
      </c>
      <c r="G326" s="2">
        <v>3674986.0000000005</v>
      </c>
      <c r="H326" s="2">
        <v>3307487.4000000004</v>
      </c>
      <c r="I326" s="2">
        <v>2579840.1720000003</v>
      </c>
      <c r="J326" s="2">
        <v>727647.22800000012</v>
      </c>
      <c r="K326" s="3">
        <v>44531</v>
      </c>
      <c r="L326">
        <v>12</v>
      </c>
      <c r="M326" t="s">
        <v>11</v>
      </c>
      <c r="N326">
        <v>2021</v>
      </c>
    </row>
    <row r="327" spans="1:14" x14ac:dyDescent="0.3">
      <c r="A327" t="s">
        <v>0</v>
      </c>
      <c r="B327" t="s">
        <v>4</v>
      </c>
      <c r="C327" t="s">
        <v>34</v>
      </c>
      <c r="D327" s="1">
        <v>113.5</v>
      </c>
      <c r="E327" s="2">
        <v>11999.4</v>
      </c>
      <c r="F327" s="2">
        <v>19999</v>
      </c>
      <c r="G327" s="2">
        <v>2269886.5</v>
      </c>
      <c r="H327" s="2">
        <v>2042897.85</v>
      </c>
      <c r="I327" s="2">
        <v>1593460.3230000001</v>
      </c>
      <c r="J327" s="2">
        <v>449437.527</v>
      </c>
      <c r="K327" s="3">
        <v>44348</v>
      </c>
      <c r="L327">
        <v>6</v>
      </c>
      <c r="M327" t="s">
        <v>7</v>
      </c>
      <c r="N327">
        <v>2021</v>
      </c>
    </row>
    <row r="328" spans="1:14" x14ac:dyDescent="0.3">
      <c r="A328" t="s">
        <v>0</v>
      </c>
      <c r="B328" t="s">
        <v>6</v>
      </c>
      <c r="C328" t="s">
        <v>2</v>
      </c>
      <c r="D328" s="1">
        <v>176.10000000000002</v>
      </c>
      <c r="E328" s="2">
        <v>5579.4</v>
      </c>
      <c r="F328" s="2">
        <v>9299</v>
      </c>
      <c r="G328" s="2">
        <v>1637553.9000000001</v>
      </c>
      <c r="H328" s="2">
        <v>1473798.5100000002</v>
      </c>
      <c r="I328" s="2">
        <v>1149562.8378000003</v>
      </c>
      <c r="J328" s="2">
        <v>324235.67219999991</v>
      </c>
      <c r="K328" s="3">
        <v>44256</v>
      </c>
      <c r="L328">
        <v>3</v>
      </c>
      <c r="M328" t="s">
        <v>14</v>
      </c>
      <c r="N328">
        <v>2021</v>
      </c>
    </row>
    <row r="329" spans="1:14" x14ac:dyDescent="0.3">
      <c r="A329" t="s">
        <v>21</v>
      </c>
      <c r="B329" t="s">
        <v>8</v>
      </c>
      <c r="C329" t="s">
        <v>2</v>
      </c>
      <c r="D329" s="1">
        <v>44.800000000000004</v>
      </c>
      <c r="E329" s="2">
        <v>5579.4</v>
      </c>
      <c r="F329" s="2">
        <v>9299</v>
      </c>
      <c r="G329" s="2">
        <v>416595.20000000001</v>
      </c>
      <c r="H329" s="2">
        <v>374935.68</v>
      </c>
      <c r="I329" s="2">
        <v>269953.68959999998</v>
      </c>
      <c r="J329" s="2">
        <v>104981.99040000001</v>
      </c>
      <c r="K329" s="3">
        <v>44348</v>
      </c>
      <c r="L329">
        <v>6</v>
      </c>
      <c r="M329" t="s">
        <v>7</v>
      </c>
      <c r="N329">
        <v>2021</v>
      </c>
    </row>
    <row r="330" spans="1:14" x14ac:dyDescent="0.3">
      <c r="A330" t="s">
        <v>21</v>
      </c>
      <c r="B330" t="s">
        <v>25</v>
      </c>
      <c r="C330" t="s">
        <v>2</v>
      </c>
      <c r="D330" s="1">
        <v>218.10000000000002</v>
      </c>
      <c r="E330" s="2">
        <v>5579.4</v>
      </c>
      <c r="F330" s="2">
        <v>9299</v>
      </c>
      <c r="G330" s="2">
        <v>2028111.9000000001</v>
      </c>
      <c r="H330" s="2">
        <v>1825300.7100000002</v>
      </c>
      <c r="I330" s="2">
        <v>1314216.5112000001</v>
      </c>
      <c r="J330" s="2">
        <v>511084.19880000013</v>
      </c>
      <c r="K330" s="3">
        <v>44470</v>
      </c>
      <c r="L330">
        <v>10</v>
      </c>
      <c r="M330" t="s">
        <v>26</v>
      </c>
      <c r="N330">
        <v>2021</v>
      </c>
    </row>
    <row r="331" spans="1:14" x14ac:dyDescent="0.3">
      <c r="A331" t="s">
        <v>0</v>
      </c>
      <c r="B331" t="s">
        <v>10</v>
      </c>
      <c r="C331" t="s">
        <v>13</v>
      </c>
      <c r="D331" s="1">
        <v>197.60000000000002</v>
      </c>
      <c r="E331" s="2">
        <v>8999.4</v>
      </c>
      <c r="F331" s="2">
        <v>14999</v>
      </c>
      <c r="G331" s="2">
        <v>2963802.4000000004</v>
      </c>
      <c r="H331" s="2">
        <v>2667422.16</v>
      </c>
      <c r="I331" s="2">
        <v>2080589.2848000003</v>
      </c>
      <c r="J331" s="2">
        <v>586832.87519999989</v>
      </c>
      <c r="K331" s="3">
        <v>44470</v>
      </c>
      <c r="L331">
        <v>10</v>
      </c>
      <c r="M331" t="s">
        <v>26</v>
      </c>
      <c r="N331">
        <v>2021</v>
      </c>
    </row>
    <row r="332" spans="1:14" x14ac:dyDescent="0.3">
      <c r="A332" t="s">
        <v>21</v>
      </c>
      <c r="B332" t="s">
        <v>12</v>
      </c>
      <c r="C332" t="s">
        <v>13</v>
      </c>
      <c r="D332" s="1">
        <v>218.10000000000002</v>
      </c>
      <c r="E332" s="2">
        <v>8999.4</v>
      </c>
      <c r="F332" s="2">
        <v>14999</v>
      </c>
      <c r="G332" s="2">
        <v>3271281.9000000004</v>
      </c>
      <c r="H332" s="2">
        <v>2944153.7100000004</v>
      </c>
      <c r="I332" s="2">
        <v>2119790.6712000002</v>
      </c>
      <c r="J332" s="2">
        <v>824363.03880000021</v>
      </c>
      <c r="K332" s="3">
        <v>44470</v>
      </c>
      <c r="L332">
        <v>10</v>
      </c>
      <c r="M332" t="s">
        <v>26</v>
      </c>
      <c r="N332">
        <v>2021</v>
      </c>
    </row>
    <row r="333" spans="1:14" x14ac:dyDescent="0.3">
      <c r="A333" t="s">
        <v>18</v>
      </c>
      <c r="B333" t="s">
        <v>36</v>
      </c>
      <c r="C333" t="s">
        <v>13</v>
      </c>
      <c r="D333" s="1">
        <v>250</v>
      </c>
      <c r="E333" s="2">
        <v>8999.4</v>
      </c>
      <c r="F333" s="2">
        <v>14999</v>
      </c>
      <c r="G333" s="2">
        <v>3749750</v>
      </c>
      <c r="H333" s="2">
        <v>3374775</v>
      </c>
      <c r="I333" s="2">
        <v>2632324.5</v>
      </c>
      <c r="J333" s="2">
        <v>742450.5</v>
      </c>
      <c r="K333" s="3">
        <v>44136</v>
      </c>
      <c r="L333">
        <v>11</v>
      </c>
      <c r="M333" t="s">
        <v>30</v>
      </c>
      <c r="N333">
        <v>2020</v>
      </c>
    </row>
    <row r="334" spans="1:14" x14ac:dyDescent="0.3">
      <c r="A334" t="s">
        <v>21</v>
      </c>
      <c r="B334" t="s">
        <v>16</v>
      </c>
      <c r="C334" t="s">
        <v>27</v>
      </c>
      <c r="D334" s="1">
        <v>170.20000000000002</v>
      </c>
      <c r="E334" s="2">
        <v>11999.4</v>
      </c>
      <c r="F334" s="2">
        <v>19999</v>
      </c>
      <c r="G334" s="2">
        <v>3403829.8000000003</v>
      </c>
      <c r="H334" s="2">
        <v>3063446.8200000003</v>
      </c>
      <c r="I334" s="2">
        <v>2205681.7104000002</v>
      </c>
      <c r="J334" s="2">
        <v>857765.10960000008</v>
      </c>
      <c r="K334" s="3">
        <v>44317</v>
      </c>
      <c r="L334">
        <v>5</v>
      </c>
      <c r="M334" t="s">
        <v>35</v>
      </c>
      <c r="N334">
        <v>2021</v>
      </c>
    </row>
    <row r="335" spans="1:14" x14ac:dyDescent="0.3">
      <c r="A335" t="s">
        <v>21</v>
      </c>
      <c r="B335" t="s">
        <v>9</v>
      </c>
      <c r="C335" t="s">
        <v>27</v>
      </c>
      <c r="D335" s="1">
        <v>44.800000000000004</v>
      </c>
      <c r="E335" s="2">
        <v>11999.4</v>
      </c>
      <c r="F335" s="2">
        <v>19999</v>
      </c>
      <c r="G335" s="2">
        <v>895955.20000000007</v>
      </c>
      <c r="H335" s="2">
        <v>806359.68</v>
      </c>
      <c r="I335" s="2">
        <v>580578.96960000007</v>
      </c>
      <c r="J335" s="2">
        <v>225780.71039999998</v>
      </c>
      <c r="K335" s="3">
        <v>44348</v>
      </c>
      <c r="L335">
        <v>6</v>
      </c>
      <c r="M335" t="s">
        <v>7</v>
      </c>
      <c r="N335">
        <v>2021</v>
      </c>
    </row>
    <row r="336" spans="1:14" x14ac:dyDescent="0.3">
      <c r="A336" t="s">
        <v>18</v>
      </c>
      <c r="B336" t="s">
        <v>17</v>
      </c>
      <c r="C336" t="s">
        <v>27</v>
      </c>
      <c r="D336" s="1">
        <v>351.3</v>
      </c>
      <c r="E336" s="2">
        <v>11999.4</v>
      </c>
      <c r="F336" s="2">
        <v>19999</v>
      </c>
      <c r="G336" s="2">
        <v>7025648.7000000002</v>
      </c>
      <c r="H336" s="2">
        <v>6323083.8300000001</v>
      </c>
      <c r="I336" s="2">
        <v>4932005.3874000004</v>
      </c>
      <c r="J336" s="2">
        <v>1391078.4425999997</v>
      </c>
      <c r="K336" s="3">
        <v>44378</v>
      </c>
      <c r="L336">
        <v>7</v>
      </c>
      <c r="M336" t="s">
        <v>20</v>
      </c>
      <c r="N336">
        <v>2021</v>
      </c>
    </row>
    <row r="337" spans="1:14" x14ac:dyDescent="0.3">
      <c r="A337" t="s">
        <v>5</v>
      </c>
      <c r="B337" t="s">
        <v>19</v>
      </c>
      <c r="C337" t="s">
        <v>27</v>
      </c>
      <c r="D337" s="1">
        <v>210.10000000000002</v>
      </c>
      <c r="E337" s="2">
        <v>11999.4</v>
      </c>
      <c r="F337" s="2">
        <v>19999</v>
      </c>
      <c r="G337" s="2">
        <v>4201789.9000000004</v>
      </c>
      <c r="H337" s="2">
        <v>3781610.91</v>
      </c>
      <c r="I337" s="2">
        <v>2458047.0915000001</v>
      </c>
      <c r="J337" s="2">
        <v>1323563.8185000001</v>
      </c>
      <c r="K337" s="3">
        <v>44409</v>
      </c>
      <c r="L337">
        <v>8</v>
      </c>
      <c r="M337" t="s">
        <v>23</v>
      </c>
      <c r="N337">
        <v>2021</v>
      </c>
    </row>
    <row r="338" spans="1:14" x14ac:dyDescent="0.3">
      <c r="A338" t="s">
        <v>5</v>
      </c>
      <c r="B338" t="s">
        <v>22</v>
      </c>
      <c r="C338" t="s">
        <v>27</v>
      </c>
      <c r="D338" s="1">
        <v>293.10000000000002</v>
      </c>
      <c r="E338" s="2">
        <v>11999.4</v>
      </c>
      <c r="F338" s="2">
        <v>19999</v>
      </c>
      <c r="G338" s="2">
        <v>5861706.9000000004</v>
      </c>
      <c r="H338" s="2">
        <v>5275536.21</v>
      </c>
      <c r="I338" s="2">
        <v>3429098.5364999999</v>
      </c>
      <c r="J338" s="2">
        <v>1846437.6735</v>
      </c>
      <c r="K338" s="3">
        <v>44075</v>
      </c>
      <c r="L338">
        <v>9</v>
      </c>
      <c r="M338" t="s">
        <v>24</v>
      </c>
      <c r="N338">
        <v>2020</v>
      </c>
    </row>
    <row r="339" spans="1:14" x14ac:dyDescent="0.3">
      <c r="A339" t="s">
        <v>0</v>
      </c>
      <c r="B339" t="s">
        <v>6</v>
      </c>
      <c r="C339" t="s">
        <v>27</v>
      </c>
      <c r="D339" s="1">
        <v>153.5</v>
      </c>
      <c r="E339" s="2">
        <v>11999.4</v>
      </c>
      <c r="F339" s="2">
        <v>19999</v>
      </c>
      <c r="G339" s="2">
        <v>3069846.5</v>
      </c>
      <c r="H339" s="2">
        <v>2762861.85</v>
      </c>
      <c r="I339" s="2">
        <v>2155032.2430000002</v>
      </c>
      <c r="J339" s="2">
        <v>607829.60699999984</v>
      </c>
      <c r="K339" s="3">
        <v>44440</v>
      </c>
      <c r="L339">
        <v>9</v>
      </c>
      <c r="M339" t="s">
        <v>24</v>
      </c>
      <c r="N339">
        <v>2021</v>
      </c>
    </row>
    <row r="340" spans="1:14" x14ac:dyDescent="0.3">
      <c r="A340" t="s">
        <v>21</v>
      </c>
      <c r="B340" t="s">
        <v>25</v>
      </c>
      <c r="C340" t="s">
        <v>27</v>
      </c>
      <c r="D340" s="1">
        <v>112.30000000000001</v>
      </c>
      <c r="E340" s="2">
        <v>11999.4</v>
      </c>
      <c r="F340" s="2">
        <v>19999</v>
      </c>
      <c r="G340" s="2">
        <v>2245887.7000000002</v>
      </c>
      <c r="H340" s="2">
        <v>2021298.9300000002</v>
      </c>
      <c r="I340" s="2">
        <v>1455335.2296</v>
      </c>
      <c r="J340" s="2">
        <v>565963.70040000021</v>
      </c>
      <c r="K340" s="3">
        <v>44075</v>
      </c>
      <c r="L340">
        <v>9</v>
      </c>
      <c r="M340" t="s">
        <v>24</v>
      </c>
      <c r="N340">
        <v>2020</v>
      </c>
    </row>
    <row r="341" spans="1:14" x14ac:dyDescent="0.3">
      <c r="A341" t="s">
        <v>21</v>
      </c>
      <c r="B341" t="s">
        <v>19</v>
      </c>
      <c r="C341" t="s">
        <v>27</v>
      </c>
      <c r="D341" s="1">
        <v>140.4</v>
      </c>
      <c r="E341" s="2">
        <v>11999.4</v>
      </c>
      <c r="F341" s="2">
        <v>19999</v>
      </c>
      <c r="G341" s="2">
        <v>2807859.6</v>
      </c>
      <c r="H341" s="2">
        <v>2527073.64</v>
      </c>
      <c r="I341" s="2">
        <v>1819493.0208000001</v>
      </c>
      <c r="J341" s="2">
        <v>707580.61920000007</v>
      </c>
      <c r="K341" s="3">
        <v>44136</v>
      </c>
      <c r="L341">
        <v>11</v>
      </c>
      <c r="M341" t="s">
        <v>30</v>
      </c>
      <c r="N341">
        <v>2020</v>
      </c>
    </row>
    <row r="342" spans="1:14" x14ac:dyDescent="0.3">
      <c r="A342" t="s">
        <v>15</v>
      </c>
      <c r="B342" t="s">
        <v>4</v>
      </c>
      <c r="C342" t="s">
        <v>27</v>
      </c>
      <c r="D342" s="1">
        <v>276.3</v>
      </c>
      <c r="E342" s="2">
        <v>11999.4</v>
      </c>
      <c r="F342" s="2">
        <v>19999</v>
      </c>
      <c r="G342" s="2">
        <v>5525723.7000000002</v>
      </c>
      <c r="H342" s="2">
        <v>4973151.33</v>
      </c>
      <c r="I342" s="2">
        <v>2983890.798</v>
      </c>
      <c r="J342" s="2">
        <v>1989260.5320000001</v>
      </c>
      <c r="K342" s="3">
        <v>44136</v>
      </c>
      <c r="L342">
        <v>11</v>
      </c>
      <c r="M342" t="s">
        <v>30</v>
      </c>
      <c r="N342">
        <v>2020</v>
      </c>
    </row>
    <row r="343" spans="1:14" x14ac:dyDescent="0.3">
      <c r="A343" t="s">
        <v>0</v>
      </c>
      <c r="B343" t="s">
        <v>29</v>
      </c>
      <c r="C343" t="s">
        <v>27</v>
      </c>
      <c r="D343" s="1">
        <v>212.5</v>
      </c>
      <c r="E343" s="2">
        <v>11999.4</v>
      </c>
      <c r="F343" s="2">
        <v>19999</v>
      </c>
      <c r="G343" s="2">
        <v>4249787.5</v>
      </c>
      <c r="H343" s="2">
        <v>3824808.75</v>
      </c>
      <c r="I343" s="2">
        <v>2983350.8250000002</v>
      </c>
      <c r="J343" s="2">
        <v>841457.92499999981</v>
      </c>
      <c r="K343" s="3">
        <v>44166</v>
      </c>
      <c r="L343">
        <v>12</v>
      </c>
      <c r="M343" t="s">
        <v>11</v>
      </c>
      <c r="N343">
        <v>2020</v>
      </c>
    </row>
    <row r="344" spans="1:14" x14ac:dyDescent="0.3">
      <c r="A344" t="s">
        <v>21</v>
      </c>
      <c r="B344" t="s">
        <v>1</v>
      </c>
      <c r="C344" t="s">
        <v>31</v>
      </c>
      <c r="D344" s="1">
        <v>165.9</v>
      </c>
      <c r="E344" s="2">
        <v>19794</v>
      </c>
      <c r="F344" s="2">
        <v>32990</v>
      </c>
      <c r="G344" s="2">
        <v>5473041</v>
      </c>
      <c r="H344" s="2">
        <v>4925736.9000000004</v>
      </c>
      <c r="I344" s="2">
        <v>3546530.568</v>
      </c>
      <c r="J344" s="2">
        <v>1379206.3320000004</v>
      </c>
      <c r="K344" s="3">
        <v>44378</v>
      </c>
      <c r="L344">
        <v>7</v>
      </c>
      <c r="M344" t="s">
        <v>20</v>
      </c>
      <c r="N344">
        <v>2021</v>
      </c>
    </row>
    <row r="345" spans="1:14" x14ac:dyDescent="0.3">
      <c r="A345" t="s">
        <v>0</v>
      </c>
      <c r="B345" t="s">
        <v>4</v>
      </c>
      <c r="C345" t="s">
        <v>31</v>
      </c>
      <c r="D345" s="1">
        <v>60.900000000000006</v>
      </c>
      <c r="E345" s="2">
        <v>19794</v>
      </c>
      <c r="F345" s="2">
        <v>32990</v>
      </c>
      <c r="G345" s="2">
        <v>2009091.0000000002</v>
      </c>
      <c r="H345" s="2">
        <v>1808181.9000000001</v>
      </c>
      <c r="I345" s="2">
        <v>1410381.8820000002</v>
      </c>
      <c r="J345" s="2">
        <v>397800.01799999992</v>
      </c>
      <c r="K345" s="3">
        <v>44409</v>
      </c>
      <c r="L345">
        <v>8</v>
      </c>
      <c r="M345" t="s">
        <v>23</v>
      </c>
      <c r="N345">
        <v>2021</v>
      </c>
    </row>
    <row r="346" spans="1:14" x14ac:dyDescent="0.3">
      <c r="A346" t="s">
        <v>18</v>
      </c>
      <c r="B346" t="s">
        <v>6</v>
      </c>
      <c r="C346" t="s">
        <v>31</v>
      </c>
      <c r="D346" s="1">
        <v>208.70000000000002</v>
      </c>
      <c r="E346" s="2">
        <v>19794</v>
      </c>
      <c r="F346" s="2">
        <v>32990</v>
      </c>
      <c r="G346" s="2">
        <v>6885013.0000000009</v>
      </c>
      <c r="H346" s="2">
        <v>6196511.7000000011</v>
      </c>
      <c r="I346" s="2">
        <v>4833279.1260000011</v>
      </c>
      <c r="J346" s="2">
        <v>1363232.574</v>
      </c>
      <c r="K346" s="3">
        <v>44440</v>
      </c>
      <c r="L346">
        <v>9</v>
      </c>
      <c r="M346" t="s">
        <v>24</v>
      </c>
      <c r="N346">
        <v>2021</v>
      </c>
    </row>
    <row r="347" spans="1:14" x14ac:dyDescent="0.3">
      <c r="A347" t="s">
        <v>0</v>
      </c>
      <c r="B347" t="s">
        <v>8</v>
      </c>
      <c r="C347" t="s">
        <v>31</v>
      </c>
      <c r="D347" s="1">
        <v>197.60000000000002</v>
      </c>
      <c r="E347" s="2">
        <v>19794</v>
      </c>
      <c r="F347" s="2">
        <v>32990</v>
      </c>
      <c r="G347" s="2">
        <v>6518824.0000000009</v>
      </c>
      <c r="H347" s="2">
        <v>5866941.6000000006</v>
      </c>
      <c r="I347" s="2">
        <v>4576214.4480000008</v>
      </c>
      <c r="J347" s="2">
        <v>1290727.1519999998</v>
      </c>
      <c r="K347" s="3">
        <v>44470</v>
      </c>
      <c r="L347">
        <v>10</v>
      </c>
      <c r="M347" t="s">
        <v>26</v>
      </c>
      <c r="N347">
        <v>2021</v>
      </c>
    </row>
    <row r="348" spans="1:14" x14ac:dyDescent="0.3">
      <c r="A348" t="s">
        <v>0</v>
      </c>
      <c r="B348" t="s">
        <v>25</v>
      </c>
      <c r="C348" t="s">
        <v>31</v>
      </c>
      <c r="D348" s="1">
        <v>142.1</v>
      </c>
      <c r="E348" s="2">
        <v>19794</v>
      </c>
      <c r="F348" s="2">
        <v>32990</v>
      </c>
      <c r="G348" s="2">
        <v>4687879</v>
      </c>
      <c r="H348" s="2">
        <v>4219091.0999999996</v>
      </c>
      <c r="I348" s="2">
        <v>3290891.0579999997</v>
      </c>
      <c r="J348" s="2">
        <v>928200.0419999999</v>
      </c>
      <c r="K348" s="3">
        <v>44166</v>
      </c>
      <c r="L348">
        <v>12</v>
      </c>
      <c r="M348" t="s">
        <v>11</v>
      </c>
      <c r="N348">
        <v>2020</v>
      </c>
    </row>
    <row r="349" spans="1:14" x14ac:dyDescent="0.3">
      <c r="A349" t="s">
        <v>21</v>
      </c>
      <c r="B349" t="s">
        <v>10</v>
      </c>
      <c r="C349" t="s">
        <v>31</v>
      </c>
      <c r="D349" s="1">
        <v>137.20000000000002</v>
      </c>
      <c r="E349" s="2">
        <v>19794</v>
      </c>
      <c r="F349" s="2">
        <v>32990</v>
      </c>
      <c r="G349" s="2">
        <v>4526228.0000000009</v>
      </c>
      <c r="H349" s="2">
        <v>4073605.2000000007</v>
      </c>
      <c r="I349" s="2">
        <v>2932995.7440000004</v>
      </c>
      <c r="J349" s="2">
        <v>1140609.4560000002</v>
      </c>
      <c r="K349" s="3">
        <v>44531</v>
      </c>
      <c r="L349">
        <v>12</v>
      </c>
      <c r="M349" t="s">
        <v>11</v>
      </c>
      <c r="N349">
        <v>2021</v>
      </c>
    </row>
    <row r="350" spans="1:14" x14ac:dyDescent="0.3">
      <c r="A350" t="s">
        <v>0</v>
      </c>
      <c r="B350" t="s">
        <v>12</v>
      </c>
      <c r="C350" t="s">
        <v>31</v>
      </c>
      <c r="D350" s="1">
        <v>58.800000000000004</v>
      </c>
      <c r="E350" s="2">
        <v>19794</v>
      </c>
      <c r="F350" s="2">
        <v>32990</v>
      </c>
      <c r="G350" s="2">
        <v>1939812.0000000002</v>
      </c>
      <c r="H350" s="2">
        <v>1745830.8000000003</v>
      </c>
      <c r="I350" s="2">
        <v>1361748.0240000002</v>
      </c>
      <c r="J350" s="2">
        <v>384082.77600000007</v>
      </c>
      <c r="K350" s="3">
        <v>44166</v>
      </c>
      <c r="L350">
        <v>12</v>
      </c>
      <c r="M350" t="s">
        <v>11</v>
      </c>
      <c r="N350">
        <v>2020</v>
      </c>
    </row>
    <row r="351" spans="1:14" x14ac:dyDescent="0.3">
      <c r="A351" t="s">
        <v>15</v>
      </c>
      <c r="B351" t="s">
        <v>36</v>
      </c>
      <c r="C351" t="s">
        <v>32</v>
      </c>
      <c r="D351" s="1">
        <v>324.45000000000005</v>
      </c>
      <c r="E351" s="2">
        <v>13938</v>
      </c>
      <c r="F351" s="2">
        <v>23230</v>
      </c>
      <c r="G351" s="2">
        <v>7536973.5000000009</v>
      </c>
      <c r="H351" s="2">
        <v>6783276.1500000004</v>
      </c>
      <c r="I351" s="2">
        <v>4069965.69</v>
      </c>
      <c r="J351" s="2">
        <v>2713310.4600000004</v>
      </c>
      <c r="K351" s="3">
        <v>44197</v>
      </c>
      <c r="L351">
        <v>1</v>
      </c>
      <c r="M351" t="s">
        <v>3</v>
      </c>
      <c r="N351">
        <v>2021</v>
      </c>
    </row>
    <row r="352" spans="1:14" x14ac:dyDescent="0.3">
      <c r="A352" t="s">
        <v>21</v>
      </c>
      <c r="B352" t="s">
        <v>16</v>
      </c>
      <c r="C352" t="s">
        <v>32</v>
      </c>
      <c r="D352" s="1">
        <v>95.9</v>
      </c>
      <c r="E352" s="2">
        <v>13938</v>
      </c>
      <c r="F352" s="2">
        <v>23230</v>
      </c>
      <c r="G352" s="2">
        <v>2227757</v>
      </c>
      <c r="H352" s="2">
        <v>2004981.3</v>
      </c>
      <c r="I352" s="2">
        <v>1443586.5360000001</v>
      </c>
      <c r="J352" s="2">
        <v>561394.76399999997</v>
      </c>
      <c r="K352" s="3">
        <v>44228</v>
      </c>
      <c r="L352">
        <v>2</v>
      </c>
      <c r="M352" t="s">
        <v>28</v>
      </c>
      <c r="N352">
        <v>2021</v>
      </c>
    </row>
    <row r="353" spans="1:14" x14ac:dyDescent="0.3">
      <c r="A353" t="s">
        <v>21</v>
      </c>
      <c r="B353" t="s">
        <v>9</v>
      </c>
      <c r="C353" t="s">
        <v>32</v>
      </c>
      <c r="D353" s="1">
        <v>274.7</v>
      </c>
      <c r="E353" s="2">
        <v>13938</v>
      </c>
      <c r="F353" s="2">
        <v>23230</v>
      </c>
      <c r="G353" s="2">
        <v>6381281</v>
      </c>
      <c r="H353" s="2">
        <v>5743152.9000000004</v>
      </c>
      <c r="I353" s="2">
        <v>4135070.088</v>
      </c>
      <c r="J353" s="2">
        <v>1608082.8120000004</v>
      </c>
      <c r="K353" s="3">
        <v>44228</v>
      </c>
      <c r="L353">
        <v>2</v>
      </c>
      <c r="M353" t="s">
        <v>28</v>
      </c>
      <c r="N353">
        <v>2021</v>
      </c>
    </row>
    <row r="354" spans="1:14" x14ac:dyDescent="0.3">
      <c r="A354" t="s">
        <v>18</v>
      </c>
      <c r="B354" t="s">
        <v>17</v>
      </c>
      <c r="C354" t="s">
        <v>34</v>
      </c>
      <c r="D354" s="1">
        <v>164.5</v>
      </c>
      <c r="E354" s="2">
        <v>11999.4</v>
      </c>
      <c r="F354" s="2">
        <v>19999</v>
      </c>
      <c r="G354" s="2">
        <v>3289835.5</v>
      </c>
      <c r="H354" s="2">
        <v>2960851.95</v>
      </c>
      <c r="I354" s="2">
        <v>2309464.5210000002</v>
      </c>
      <c r="J354" s="2">
        <v>651387.429</v>
      </c>
      <c r="K354" s="3">
        <v>44317</v>
      </c>
      <c r="L354">
        <v>5</v>
      </c>
      <c r="M354" t="s">
        <v>35</v>
      </c>
      <c r="N354">
        <v>2021</v>
      </c>
    </row>
    <row r="355" spans="1:14" x14ac:dyDescent="0.3">
      <c r="A355" t="s">
        <v>0</v>
      </c>
      <c r="B355" t="s">
        <v>19</v>
      </c>
      <c r="C355" t="s">
        <v>34</v>
      </c>
      <c r="D355" s="1">
        <v>287.60000000000002</v>
      </c>
      <c r="E355" s="2">
        <v>11999.4</v>
      </c>
      <c r="F355" s="2">
        <v>19999</v>
      </c>
      <c r="G355" s="2">
        <v>5751712.4000000004</v>
      </c>
      <c r="H355" s="2">
        <v>5176541.16</v>
      </c>
      <c r="I355" s="2">
        <v>4037702.1048000003</v>
      </c>
      <c r="J355" s="2">
        <v>1138839.0551999998</v>
      </c>
      <c r="K355" s="3">
        <v>44440</v>
      </c>
      <c r="L355">
        <v>9</v>
      </c>
      <c r="M355" t="s">
        <v>24</v>
      </c>
      <c r="N355">
        <v>2021</v>
      </c>
    </row>
    <row r="356" spans="1:14" x14ac:dyDescent="0.3">
      <c r="A356" t="s">
        <v>18</v>
      </c>
      <c r="B356" t="s">
        <v>22</v>
      </c>
      <c r="C356" t="s">
        <v>34</v>
      </c>
      <c r="D356" s="1">
        <v>99.4</v>
      </c>
      <c r="E356" s="2">
        <v>11999.4</v>
      </c>
      <c r="F356" s="2">
        <v>19999</v>
      </c>
      <c r="G356" s="2">
        <v>1987900.6</v>
      </c>
      <c r="H356" s="2">
        <v>1789110.54</v>
      </c>
      <c r="I356" s="2">
        <v>1395506.2212</v>
      </c>
      <c r="J356" s="2">
        <v>393604.31880000001</v>
      </c>
      <c r="K356" s="3">
        <v>44075</v>
      </c>
      <c r="L356">
        <v>9</v>
      </c>
      <c r="M356" t="s">
        <v>24</v>
      </c>
      <c r="N356">
        <v>2020</v>
      </c>
    </row>
    <row r="357" spans="1:14" x14ac:dyDescent="0.3">
      <c r="A357" t="s">
        <v>0</v>
      </c>
      <c r="B357" t="s">
        <v>6</v>
      </c>
      <c r="C357" t="s">
        <v>34</v>
      </c>
      <c r="D357" s="1">
        <v>111.80000000000001</v>
      </c>
      <c r="E357" s="2">
        <v>11999.4</v>
      </c>
      <c r="F357" s="2">
        <v>19999</v>
      </c>
      <c r="G357" s="2">
        <v>2235888.2000000002</v>
      </c>
      <c r="H357" s="2">
        <v>2012299.3800000001</v>
      </c>
      <c r="I357" s="2">
        <v>1569593.5164000001</v>
      </c>
      <c r="J357" s="2">
        <v>442705.86360000004</v>
      </c>
      <c r="K357" s="3">
        <v>44501</v>
      </c>
      <c r="L357">
        <v>11</v>
      </c>
      <c r="M357" t="s">
        <v>30</v>
      </c>
      <c r="N357">
        <v>2021</v>
      </c>
    </row>
    <row r="358" spans="1:14" x14ac:dyDescent="0.3">
      <c r="A358" t="s">
        <v>21</v>
      </c>
      <c r="B358" t="s">
        <v>25</v>
      </c>
      <c r="C358" t="s">
        <v>34</v>
      </c>
      <c r="D358" s="1">
        <v>137.20000000000002</v>
      </c>
      <c r="E358" s="2">
        <v>11999.4</v>
      </c>
      <c r="F358" s="2">
        <v>19999</v>
      </c>
      <c r="G358" s="2">
        <v>2743862.8000000003</v>
      </c>
      <c r="H358" s="2">
        <v>2469476.5200000005</v>
      </c>
      <c r="I358" s="2">
        <v>1778023.0944000003</v>
      </c>
      <c r="J358" s="2">
        <v>691453.42560000019</v>
      </c>
      <c r="K358" s="3">
        <v>44531</v>
      </c>
      <c r="L358">
        <v>12</v>
      </c>
      <c r="M358" t="s">
        <v>11</v>
      </c>
      <c r="N358">
        <v>2021</v>
      </c>
    </row>
    <row r="359" spans="1:14" x14ac:dyDescent="0.3">
      <c r="A359" t="s">
        <v>0</v>
      </c>
      <c r="B359" t="s">
        <v>19</v>
      </c>
      <c r="C359" t="s">
        <v>13</v>
      </c>
      <c r="D359" s="1">
        <v>48.800000000000004</v>
      </c>
      <c r="E359" s="2">
        <v>8999.4</v>
      </c>
      <c r="F359" s="2">
        <v>14999</v>
      </c>
      <c r="G359" s="2">
        <v>731951.20000000007</v>
      </c>
      <c r="H359" s="2">
        <v>658756.08000000007</v>
      </c>
      <c r="I359" s="2">
        <v>513829.7424000001</v>
      </c>
      <c r="J359" s="2">
        <v>144926.33759999997</v>
      </c>
      <c r="K359" s="3">
        <v>44228</v>
      </c>
      <c r="L359">
        <v>2</v>
      </c>
      <c r="M359" t="s">
        <v>28</v>
      </c>
      <c r="N359">
        <v>2021</v>
      </c>
    </row>
    <row r="360" spans="1:14" x14ac:dyDescent="0.3">
      <c r="A360" t="s">
        <v>0</v>
      </c>
      <c r="B360" t="s">
        <v>4</v>
      </c>
      <c r="C360" t="s">
        <v>13</v>
      </c>
      <c r="D360" s="1">
        <v>128.20000000000002</v>
      </c>
      <c r="E360" s="2">
        <v>8999.4</v>
      </c>
      <c r="F360" s="2">
        <v>14999</v>
      </c>
      <c r="G360" s="2">
        <v>1922871.8000000003</v>
      </c>
      <c r="H360" s="2">
        <v>1730584.62</v>
      </c>
      <c r="I360" s="2">
        <v>1349856.0036000002</v>
      </c>
      <c r="J360" s="2">
        <v>380728.61639999994</v>
      </c>
      <c r="K360" s="3">
        <v>44348</v>
      </c>
      <c r="L360">
        <v>6</v>
      </c>
      <c r="M360" t="s">
        <v>7</v>
      </c>
      <c r="N360">
        <v>2021</v>
      </c>
    </row>
    <row r="361" spans="1:14" x14ac:dyDescent="0.3">
      <c r="A361" t="s">
        <v>0</v>
      </c>
      <c r="B361" t="s">
        <v>29</v>
      </c>
      <c r="C361" t="s">
        <v>27</v>
      </c>
      <c r="D361" s="1">
        <v>25.700000000000003</v>
      </c>
      <c r="E361" s="2">
        <v>11999.4</v>
      </c>
      <c r="F361" s="2">
        <v>19999</v>
      </c>
      <c r="G361" s="2">
        <v>513974.30000000005</v>
      </c>
      <c r="H361" s="2">
        <v>462576.87000000005</v>
      </c>
      <c r="I361" s="2">
        <v>360809.95860000007</v>
      </c>
      <c r="J361" s="2">
        <v>101766.91139999998</v>
      </c>
      <c r="K361" s="3">
        <v>44317</v>
      </c>
      <c r="L361">
        <v>5</v>
      </c>
      <c r="M361" t="s">
        <v>35</v>
      </c>
      <c r="N361">
        <v>2021</v>
      </c>
    </row>
    <row r="362" spans="1:14" x14ac:dyDescent="0.3">
      <c r="A362" t="s">
        <v>0</v>
      </c>
      <c r="B362" t="s">
        <v>1</v>
      </c>
      <c r="C362" t="s">
        <v>34</v>
      </c>
      <c r="D362" s="1">
        <v>128.20000000000002</v>
      </c>
      <c r="E362" s="2">
        <v>11999.4</v>
      </c>
      <c r="F362" s="2">
        <v>19999</v>
      </c>
      <c r="G362" s="2">
        <v>2563871.8000000003</v>
      </c>
      <c r="H362" s="2">
        <v>2307484.62</v>
      </c>
      <c r="I362" s="2">
        <v>1799838.0036000002</v>
      </c>
      <c r="J362" s="2">
        <v>507646.61639999994</v>
      </c>
      <c r="K362" s="3">
        <v>44348</v>
      </c>
      <c r="L362">
        <v>6</v>
      </c>
      <c r="M362" t="s">
        <v>7</v>
      </c>
      <c r="N362">
        <v>2021</v>
      </c>
    </row>
    <row r="363" spans="1:14" x14ac:dyDescent="0.3">
      <c r="A363" t="s">
        <v>18</v>
      </c>
      <c r="B363" t="s">
        <v>4</v>
      </c>
      <c r="C363" t="s">
        <v>2</v>
      </c>
      <c r="D363" s="1">
        <v>154</v>
      </c>
      <c r="E363" s="2">
        <v>5579.4</v>
      </c>
      <c r="F363" s="2">
        <v>9299</v>
      </c>
      <c r="G363" s="2">
        <v>1432046</v>
      </c>
      <c r="H363" s="2">
        <v>1288841.3999999999</v>
      </c>
      <c r="I363" s="2">
        <v>1005296.292</v>
      </c>
      <c r="J363" s="2">
        <v>283545.10799999989</v>
      </c>
      <c r="K363" s="3">
        <v>44409</v>
      </c>
      <c r="L363">
        <v>8</v>
      </c>
      <c r="M363" t="s">
        <v>23</v>
      </c>
      <c r="N363">
        <v>2021</v>
      </c>
    </row>
    <row r="364" spans="1:14" x14ac:dyDescent="0.3">
      <c r="A364" t="s">
        <v>5</v>
      </c>
      <c r="B364" t="s">
        <v>6</v>
      </c>
      <c r="C364" t="s">
        <v>2</v>
      </c>
      <c r="D364" s="1">
        <v>49</v>
      </c>
      <c r="E364" s="2">
        <v>5579.4</v>
      </c>
      <c r="F364" s="2">
        <v>9299</v>
      </c>
      <c r="G364" s="2">
        <v>455651</v>
      </c>
      <c r="H364" s="2">
        <v>410085.9</v>
      </c>
      <c r="I364" s="2">
        <v>266555.83500000002</v>
      </c>
      <c r="J364" s="2">
        <v>143530.065</v>
      </c>
      <c r="K364" s="3">
        <v>44501</v>
      </c>
      <c r="L364">
        <v>11</v>
      </c>
      <c r="M364" t="s">
        <v>30</v>
      </c>
      <c r="N364">
        <v>2021</v>
      </c>
    </row>
    <row r="365" spans="1:14" x14ac:dyDescent="0.3">
      <c r="A365" t="s">
        <v>0</v>
      </c>
      <c r="B365" t="s">
        <v>8</v>
      </c>
      <c r="C365" t="s">
        <v>2</v>
      </c>
      <c r="D365" s="1">
        <v>136.20000000000002</v>
      </c>
      <c r="E365" s="2">
        <v>5579.4</v>
      </c>
      <c r="F365" s="2">
        <v>9299</v>
      </c>
      <c r="G365" s="2">
        <v>1266523.8</v>
      </c>
      <c r="H365" s="2">
        <v>1139871.42</v>
      </c>
      <c r="I365" s="2">
        <v>889099.70759999997</v>
      </c>
      <c r="J365" s="2">
        <v>250771.71239999996</v>
      </c>
      <c r="K365" s="3">
        <v>44531</v>
      </c>
      <c r="L365">
        <v>12</v>
      </c>
      <c r="M365" t="s">
        <v>11</v>
      </c>
      <c r="N365">
        <v>2021</v>
      </c>
    </row>
    <row r="366" spans="1:14" x14ac:dyDescent="0.3">
      <c r="A366" t="s">
        <v>5</v>
      </c>
      <c r="B366" t="s">
        <v>25</v>
      </c>
      <c r="C366" t="s">
        <v>13</v>
      </c>
      <c r="D366" s="1">
        <v>250.10000000000002</v>
      </c>
      <c r="E366" s="2">
        <v>8999.4</v>
      </c>
      <c r="F366" s="2">
        <v>14999</v>
      </c>
      <c r="G366" s="2">
        <v>3751249.9000000004</v>
      </c>
      <c r="H366" s="2">
        <v>3376124.91</v>
      </c>
      <c r="I366" s="2">
        <v>2194481.1915000002</v>
      </c>
      <c r="J366" s="2">
        <v>1181643.7185</v>
      </c>
      <c r="K366" s="3">
        <v>44256</v>
      </c>
      <c r="L366">
        <v>3</v>
      </c>
      <c r="M366" t="s">
        <v>14</v>
      </c>
      <c r="N366">
        <v>2021</v>
      </c>
    </row>
    <row r="367" spans="1:14" x14ac:dyDescent="0.3">
      <c r="A367" t="s">
        <v>0</v>
      </c>
      <c r="B367" t="s">
        <v>10</v>
      </c>
      <c r="C367" t="s">
        <v>13</v>
      </c>
      <c r="D367" s="1">
        <v>70.8</v>
      </c>
      <c r="E367" s="2">
        <v>8999.4</v>
      </c>
      <c r="F367" s="2">
        <v>14999</v>
      </c>
      <c r="G367" s="2">
        <v>1061929.2</v>
      </c>
      <c r="H367" s="2">
        <v>955736.27999999991</v>
      </c>
      <c r="I367" s="2">
        <v>745474.29839999997</v>
      </c>
      <c r="J367" s="2">
        <v>210261.98159999994</v>
      </c>
      <c r="K367" s="3">
        <v>44348</v>
      </c>
      <c r="L367">
        <v>6</v>
      </c>
      <c r="M367" t="s">
        <v>7</v>
      </c>
      <c r="N367">
        <v>2021</v>
      </c>
    </row>
    <row r="368" spans="1:14" x14ac:dyDescent="0.3">
      <c r="A368" t="s">
        <v>0</v>
      </c>
      <c r="B368" t="s">
        <v>12</v>
      </c>
      <c r="C368" t="s">
        <v>13</v>
      </c>
      <c r="D368" s="1">
        <v>64.5</v>
      </c>
      <c r="E368" s="2">
        <v>8999.4</v>
      </c>
      <c r="F368" s="2">
        <v>14999</v>
      </c>
      <c r="G368" s="2">
        <v>967435.5</v>
      </c>
      <c r="H368" s="2">
        <v>870691.95</v>
      </c>
      <c r="I368" s="2">
        <v>679139.72100000002</v>
      </c>
      <c r="J368" s="2">
        <v>191552.22899999993</v>
      </c>
      <c r="K368" s="3">
        <v>44378</v>
      </c>
      <c r="L368">
        <v>7</v>
      </c>
      <c r="M368" t="s">
        <v>20</v>
      </c>
      <c r="N368">
        <v>2021</v>
      </c>
    </row>
    <row r="369" spans="1:14" x14ac:dyDescent="0.3">
      <c r="A369" t="s">
        <v>21</v>
      </c>
      <c r="B369" t="s">
        <v>36</v>
      </c>
      <c r="C369" t="s">
        <v>13</v>
      </c>
      <c r="D369" s="1">
        <v>156.20000000000002</v>
      </c>
      <c r="E369" s="2">
        <v>8999.4</v>
      </c>
      <c r="F369" s="2">
        <v>14999</v>
      </c>
      <c r="G369" s="2">
        <v>2342843.8000000003</v>
      </c>
      <c r="H369" s="2">
        <v>2108559.4200000004</v>
      </c>
      <c r="I369" s="2">
        <v>1518162.7824000001</v>
      </c>
      <c r="J369" s="2">
        <v>590396.63760000025</v>
      </c>
      <c r="K369" s="3">
        <v>44409</v>
      </c>
      <c r="L369">
        <v>8</v>
      </c>
      <c r="M369" t="s">
        <v>23</v>
      </c>
      <c r="N369">
        <v>2021</v>
      </c>
    </row>
    <row r="370" spans="1:14" x14ac:dyDescent="0.3">
      <c r="A370" t="s">
        <v>21</v>
      </c>
      <c r="B370" t="s">
        <v>16</v>
      </c>
      <c r="C370" t="s">
        <v>13</v>
      </c>
      <c r="D370" s="1">
        <v>128.30000000000001</v>
      </c>
      <c r="E370" s="2">
        <v>8999.4</v>
      </c>
      <c r="F370" s="2">
        <v>14999</v>
      </c>
      <c r="G370" s="2">
        <v>1924371.7000000002</v>
      </c>
      <c r="H370" s="2">
        <v>1731934.5300000003</v>
      </c>
      <c r="I370" s="2">
        <v>1246992.8616000002</v>
      </c>
      <c r="J370" s="2">
        <v>484941.66840000008</v>
      </c>
      <c r="K370" s="3">
        <v>44075</v>
      </c>
      <c r="L370">
        <v>9</v>
      </c>
      <c r="M370" t="s">
        <v>24</v>
      </c>
      <c r="N370">
        <v>2020</v>
      </c>
    </row>
    <row r="371" spans="1:14" x14ac:dyDescent="0.3">
      <c r="A371" t="s">
        <v>5</v>
      </c>
      <c r="B371" t="s">
        <v>9</v>
      </c>
      <c r="C371" t="s">
        <v>13</v>
      </c>
      <c r="D371" s="1">
        <v>71.100000000000009</v>
      </c>
      <c r="E371" s="2">
        <v>8999.4</v>
      </c>
      <c r="F371" s="2">
        <v>14999</v>
      </c>
      <c r="G371" s="2">
        <v>1066428.9000000001</v>
      </c>
      <c r="H371" s="2">
        <v>959786.01000000013</v>
      </c>
      <c r="I371" s="2">
        <v>623860.90650000016</v>
      </c>
      <c r="J371" s="2">
        <v>335925.10349999997</v>
      </c>
      <c r="K371" s="3">
        <v>44531</v>
      </c>
      <c r="L371">
        <v>12</v>
      </c>
      <c r="M371" t="s">
        <v>11</v>
      </c>
      <c r="N371">
        <v>2021</v>
      </c>
    </row>
    <row r="372" spans="1:14" x14ac:dyDescent="0.3">
      <c r="A372" t="s">
        <v>18</v>
      </c>
      <c r="B372" t="s">
        <v>17</v>
      </c>
      <c r="C372" t="s">
        <v>27</v>
      </c>
      <c r="D372" s="1">
        <v>111.4</v>
      </c>
      <c r="E372" s="2">
        <v>11999.4</v>
      </c>
      <c r="F372" s="2">
        <v>19999</v>
      </c>
      <c r="G372" s="2">
        <v>2227888.6</v>
      </c>
      <c r="H372" s="2">
        <v>2005099.74</v>
      </c>
      <c r="I372" s="2">
        <v>1563977.7972000001</v>
      </c>
      <c r="J372" s="2">
        <v>441121.94279999984</v>
      </c>
      <c r="K372" s="3">
        <v>44256</v>
      </c>
      <c r="L372">
        <v>3</v>
      </c>
      <c r="M372" t="s">
        <v>14</v>
      </c>
      <c r="N372">
        <v>2021</v>
      </c>
    </row>
    <row r="373" spans="1:14" x14ac:dyDescent="0.3">
      <c r="A373" t="s">
        <v>0</v>
      </c>
      <c r="B373" t="s">
        <v>19</v>
      </c>
      <c r="C373" t="s">
        <v>27</v>
      </c>
      <c r="D373" s="1">
        <v>125.9</v>
      </c>
      <c r="E373" s="2">
        <v>11999.4</v>
      </c>
      <c r="F373" s="2">
        <v>19999</v>
      </c>
      <c r="G373" s="2">
        <v>2517874.1</v>
      </c>
      <c r="H373" s="2">
        <v>2266086.69</v>
      </c>
      <c r="I373" s="2">
        <v>1767547.6181999999</v>
      </c>
      <c r="J373" s="2">
        <v>498539.07180000003</v>
      </c>
      <c r="K373" s="3">
        <v>44287</v>
      </c>
      <c r="L373">
        <v>4</v>
      </c>
      <c r="M373" t="s">
        <v>33</v>
      </c>
      <c r="N373">
        <v>2021</v>
      </c>
    </row>
    <row r="374" spans="1:14" x14ac:dyDescent="0.3">
      <c r="A374" t="s">
        <v>0</v>
      </c>
      <c r="B374" t="s">
        <v>22</v>
      </c>
      <c r="C374" t="s">
        <v>27</v>
      </c>
      <c r="D374" s="1">
        <v>109.5</v>
      </c>
      <c r="E374" s="2">
        <v>11999.4</v>
      </c>
      <c r="F374" s="2">
        <v>19999</v>
      </c>
      <c r="G374" s="2">
        <v>2189890.5</v>
      </c>
      <c r="H374" s="2">
        <v>1970901.45</v>
      </c>
      <c r="I374" s="2">
        <v>1537303.1310000001</v>
      </c>
      <c r="J374" s="2">
        <v>433598.3189999999</v>
      </c>
      <c r="K374" s="3">
        <v>44317</v>
      </c>
      <c r="L374">
        <v>5</v>
      </c>
      <c r="M374" t="s">
        <v>35</v>
      </c>
      <c r="N374">
        <v>2021</v>
      </c>
    </row>
    <row r="375" spans="1:14" x14ac:dyDescent="0.3">
      <c r="A375" t="s">
        <v>0</v>
      </c>
      <c r="B375" t="s">
        <v>6</v>
      </c>
      <c r="C375" t="s">
        <v>27</v>
      </c>
      <c r="D375" s="1">
        <v>136.6</v>
      </c>
      <c r="E375" s="2">
        <v>11999.4</v>
      </c>
      <c r="F375" s="2">
        <v>19999</v>
      </c>
      <c r="G375" s="2">
        <v>2731863.4</v>
      </c>
      <c r="H375" s="2">
        <v>2458677.06</v>
      </c>
      <c r="I375" s="2">
        <v>1917768.1068000002</v>
      </c>
      <c r="J375" s="2">
        <v>540908.95319999987</v>
      </c>
      <c r="K375" s="3">
        <v>44348</v>
      </c>
      <c r="L375">
        <v>6</v>
      </c>
      <c r="M375" t="s">
        <v>7</v>
      </c>
      <c r="N375">
        <v>2021</v>
      </c>
    </row>
    <row r="376" spans="1:14" x14ac:dyDescent="0.3">
      <c r="A376" t="s">
        <v>21</v>
      </c>
      <c r="B376" t="s">
        <v>25</v>
      </c>
      <c r="C376" t="s">
        <v>27</v>
      </c>
      <c r="D376" s="1">
        <v>246</v>
      </c>
      <c r="E376" s="2">
        <v>11999.4</v>
      </c>
      <c r="F376" s="2">
        <v>19999</v>
      </c>
      <c r="G376" s="2">
        <v>4919754</v>
      </c>
      <c r="H376" s="2">
        <v>4427778.5999999996</v>
      </c>
      <c r="I376" s="2">
        <v>3188000.5919999997</v>
      </c>
      <c r="J376" s="2">
        <v>1239778.0079999999</v>
      </c>
      <c r="K376" s="3">
        <v>44348</v>
      </c>
      <c r="L376">
        <v>6</v>
      </c>
      <c r="M376" t="s">
        <v>7</v>
      </c>
      <c r="N376">
        <v>2021</v>
      </c>
    </row>
    <row r="377" spans="1:14" x14ac:dyDescent="0.3">
      <c r="A377" t="s">
        <v>0</v>
      </c>
      <c r="B377" t="s">
        <v>19</v>
      </c>
      <c r="C377" t="s">
        <v>27</v>
      </c>
      <c r="D377" s="1">
        <v>67.8</v>
      </c>
      <c r="E377" s="2">
        <v>11999.4</v>
      </c>
      <c r="F377" s="2">
        <v>19999</v>
      </c>
      <c r="G377" s="2">
        <v>1355932.2</v>
      </c>
      <c r="H377" s="2">
        <v>1220338.98</v>
      </c>
      <c r="I377" s="2">
        <v>951864.4044</v>
      </c>
      <c r="J377" s="2">
        <v>268474.57559999998</v>
      </c>
      <c r="K377" s="3">
        <v>44409</v>
      </c>
      <c r="L377">
        <v>8</v>
      </c>
      <c r="M377" t="s">
        <v>23</v>
      </c>
      <c r="N377">
        <v>2021</v>
      </c>
    </row>
    <row r="378" spans="1:14" x14ac:dyDescent="0.3">
      <c r="A378" t="s">
        <v>0</v>
      </c>
      <c r="B378" t="s">
        <v>4</v>
      </c>
      <c r="C378" t="s">
        <v>27</v>
      </c>
      <c r="D378" s="1">
        <v>159.80000000000001</v>
      </c>
      <c r="E378" s="2">
        <v>11999.4</v>
      </c>
      <c r="F378" s="2">
        <v>19999</v>
      </c>
      <c r="G378" s="2">
        <v>3195840.2</v>
      </c>
      <c r="H378" s="2">
        <v>2876256.18</v>
      </c>
      <c r="I378" s="2">
        <v>2243479.8204000001</v>
      </c>
      <c r="J378" s="2">
        <v>632776.35960000008</v>
      </c>
      <c r="K378" s="3">
        <v>44409</v>
      </c>
      <c r="L378">
        <v>8</v>
      </c>
      <c r="M378" t="s">
        <v>23</v>
      </c>
      <c r="N378">
        <v>2021</v>
      </c>
    </row>
    <row r="379" spans="1:14" x14ac:dyDescent="0.3">
      <c r="A379" t="s">
        <v>0</v>
      </c>
      <c r="B379" t="s">
        <v>29</v>
      </c>
      <c r="C379" t="s">
        <v>27</v>
      </c>
      <c r="D379" s="1">
        <v>240.9</v>
      </c>
      <c r="E379" s="2">
        <v>11999.4</v>
      </c>
      <c r="F379" s="2">
        <v>19999</v>
      </c>
      <c r="G379" s="2">
        <v>4817759.1000000006</v>
      </c>
      <c r="H379" s="2">
        <v>4335983.1900000004</v>
      </c>
      <c r="I379" s="2">
        <v>3382066.8882000004</v>
      </c>
      <c r="J379" s="2">
        <v>953916.30180000002</v>
      </c>
      <c r="K379" s="3">
        <v>44075</v>
      </c>
      <c r="L379">
        <v>9</v>
      </c>
      <c r="M379" t="s">
        <v>24</v>
      </c>
      <c r="N379">
        <v>2020</v>
      </c>
    </row>
    <row r="380" spans="1:14" x14ac:dyDescent="0.3">
      <c r="A380" t="s">
        <v>0</v>
      </c>
      <c r="B380" t="s">
        <v>1</v>
      </c>
      <c r="C380" t="s">
        <v>27</v>
      </c>
      <c r="D380" s="1">
        <v>193.4</v>
      </c>
      <c r="E380" s="2">
        <v>11999.4</v>
      </c>
      <c r="F380" s="2">
        <v>19999</v>
      </c>
      <c r="G380" s="2">
        <v>3867806.6</v>
      </c>
      <c r="H380" s="2">
        <v>3481025.94</v>
      </c>
      <c r="I380" s="2">
        <v>2715200.2332000001</v>
      </c>
      <c r="J380" s="2">
        <v>765825.70679999981</v>
      </c>
      <c r="K380" s="3">
        <v>44440</v>
      </c>
      <c r="L380">
        <v>9</v>
      </c>
      <c r="M380" t="s">
        <v>24</v>
      </c>
      <c r="N380">
        <v>2021</v>
      </c>
    </row>
    <row r="381" spans="1:14" x14ac:dyDescent="0.3">
      <c r="A381" t="s">
        <v>0</v>
      </c>
      <c r="B381" t="s">
        <v>4</v>
      </c>
      <c r="C381" t="s">
        <v>27</v>
      </c>
      <c r="D381" s="1">
        <v>299.3</v>
      </c>
      <c r="E381" s="2">
        <v>11999.4</v>
      </c>
      <c r="F381" s="2">
        <v>19999</v>
      </c>
      <c r="G381" s="2">
        <v>5985700.7000000002</v>
      </c>
      <c r="H381" s="2">
        <v>5387130.6299999999</v>
      </c>
      <c r="I381" s="2">
        <v>4201961.8914000001</v>
      </c>
      <c r="J381" s="2">
        <v>1185168.7385999998</v>
      </c>
      <c r="K381" s="3">
        <v>44440</v>
      </c>
      <c r="L381">
        <v>9</v>
      </c>
      <c r="M381" t="s">
        <v>24</v>
      </c>
      <c r="N381">
        <v>2021</v>
      </c>
    </row>
    <row r="382" spans="1:14" x14ac:dyDescent="0.3">
      <c r="A382" t="s">
        <v>0</v>
      </c>
      <c r="B382" t="s">
        <v>6</v>
      </c>
      <c r="C382" t="s">
        <v>27</v>
      </c>
      <c r="D382" s="1">
        <v>214.60000000000002</v>
      </c>
      <c r="E382" s="2">
        <v>11999.4</v>
      </c>
      <c r="F382" s="2">
        <v>19999</v>
      </c>
      <c r="G382" s="2">
        <v>4291785.4000000004</v>
      </c>
      <c r="H382" s="2">
        <v>3862606.8600000003</v>
      </c>
      <c r="I382" s="2">
        <v>3012833.3508000006</v>
      </c>
      <c r="J382" s="2">
        <v>849773.50919999974</v>
      </c>
      <c r="K382" s="3">
        <v>44136</v>
      </c>
      <c r="L382">
        <v>11</v>
      </c>
      <c r="M382" t="s">
        <v>30</v>
      </c>
      <c r="N382">
        <v>2020</v>
      </c>
    </row>
    <row r="383" spans="1:14" x14ac:dyDescent="0.3">
      <c r="A383" t="s">
        <v>0</v>
      </c>
      <c r="B383" t="s">
        <v>8</v>
      </c>
      <c r="C383" t="s">
        <v>27</v>
      </c>
      <c r="D383" s="1">
        <v>194.60000000000002</v>
      </c>
      <c r="E383" s="2">
        <v>11999.4</v>
      </c>
      <c r="F383" s="2">
        <v>19999</v>
      </c>
      <c r="G383" s="2">
        <v>3891805.4000000004</v>
      </c>
      <c r="H383" s="2">
        <v>3502624.8600000003</v>
      </c>
      <c r="I383" s="2">
        <v>2732047.3908000002</v>
      </c>
      <c r="J383" s="2">
        <v>770577.46920000017</v>
      </c>
      <c r="K383" s="3">
        <v>44166</v>
      </c>
      <c r="L383">
        <v>12</v>
      </c>
      <c r="M383" t="s">
        <v>11</v>
      </c>
      <c r="N383">
        <v>2020</v>
      </c>
    </row>
    <row r="384" spans="1:14" x14ac:dyDescent="0.3">
      <c r="A384" t="s">
        <v>0</v>
      </c>
      <c r="B384" t="s">
        <v>25</v>
      </c>
      <c r="C384" t="s">
        <v>27</v>
      </c>
      <c r="D384" s="1">
        <v>136.20000000000002</v>
      </c>
      <c r="E384" s="2">
        <v>11999.4</v>
      </c>
      <c r="F384" s="2">
        <v>19999</v>
      </c>
      <c r="G384" s="2">
        <v>2723863.8000000003</v>
      </c>
      <c r="H384" s="2">
        <v>2451477.4200000004</v>
      </c>
      <c r="I384" s="2">
        <v>1912152.3876000005</v>
      </c>
      <c r="J384" s="2">
        <v>539325.03239999991</v>
      </c>
      <c r="K384" s="3">
        <v>44531</v>
      </c>
      <c r="L384">
        <v>12</v>
      </c>
      <c r="M384" t="s">
        <v>11</v>
      </c>
      <c r="N384">
        <v>2021</v>
      </c>
    </row>
    <row r="385" spans="1:14" x14ac:dyDescent="0.3">
      <c r="A385" t="s">
        <v>15</v>
      </c>
      <c r="B385" t="s">
        <v>10</v>
      </c>
      <c r="C385" t="s">
        <v>31</v>
      </c>
      <c r="D385" s="1">
        <v>59.800000000000004</v>
      </c>
      <c r="E385" s="2">
        <v>19794</v>
      </c>
      <c r="F385" s="2">
        <v>32990</v>
      </c>
      <c r="G385" s="2">
        <v>1972802.0000000002</v>
      </c>
      <c r="H385" s="2">
        <v>1775521.8000000003</v>
      </c>
      <c r="I385" s="2">
        <v>1065313.08</v>
      </c>
      <c r="J385" s="2">
        <v>710208.7200000002</v>
      </c>
      <c r="K385" s="3">
        <v>44256</v>
      </c>
      <c r="L385">
        <v>3</v>
      </c>
      <c r="M385" t="s">
        <v>14</v>
      </c>
      <c r="N385">
        <v>2021</v>
      </c>
    </row>
    <row r="386" spans="1:14" x14ac:dyDescent="0.3">
      <c r="A386" t="s">
        <v>0</v>
      </c>
      <c r="B386" t="s">
        <v>12</v>
      </c>
      <c r="C386" t="s">
        <v>31</v>
      </c>
      <c r="D386" s="1">
        <v>290.7</v>
      </c>
      <c r="E386" s="2">
        <v>19794</v>
      </c>
      <c r="F386" s="2">
        <v>32990</v>
      </c>
      <c r="G386" s="2">
        <v>9590193</v>
      </c>
      <c r="H386" s="2">
        <v>8631173.6999999993</v>
      </c>
      <c r="I386" s="2">
        <v>6732315.4859999996</v>
      </c>
      <c r="J386" s="2">
        <v>1898858.2139999997</v>
      </c>
      <c r="K386" s="3">
        <v>44348</v>
      </c>
      <c r="L386">
        <v>6</v>
      </c>
      <c r="M386" t="s">
        <v>7</v>
      </c>
      <c r="N386">
        <v>2021</v>
      </c>
    </row>
    <row r="387" spans="1:14" x14ac:dyDescent="0.3">
      <c r="A387" t="s">
        <v>0</v>
      </c>
      <c r="B387" t="s">
        <v>36</v>
      </c>
      <c r="C387" t="s">
        <v>31</v>
      </c>
      <c r="D387" s="1">
        <v>233.8</v>
      </c>
      <c r="E387" s="2">
        <v>19794</v>
      </c>
      <c r="F387" s="2">
        <v>32990</v>
      </c>
      <c r="G387" s="2">
        <v>7713062</v>
      </c>
      <c r="H387" s="2">
        <v>6941755.7999999998</v>
      </c>
      <c r="I387" s="2">
        <v>5414569.5240000002</v>
      </c>
      <c r="J387" s="2">
        <v>1527186.2759999996</v>
      </c>
      <c r="K387" s="3">
        <v>44348</v>
      </c>
      <c r="L387">
        <v>6</v>
      </c>
      <c r="M387" t="s">
        <v>7</v>
      </c>
      <c r="N387">
        <v>2021</v>
      </c>
    </row>
    <row r="388" spans="1:14" x14ac:dyDescent="0.3">
      <c r="A388" t="s">
        <v>21</v>
      </c>
      <c r="B388" t="s">
        <v>16</v>
      </c>
      <c r="C388" t="s">
        <v>31</v>
      </c>
      <c r="D388" s="1">
        <v>38.6</v>
      </c>
      <c r="E388" s="2">
        <v>19794</v>
      </c>
      <c r="F388" s="2">
        <v>32990</v>
      </c>
      <c r="G388" s="2">
        <v>1273414</v>
      </c>
      <c r="H388" s="2">
        <v>1146072.6000000001</v>
      </c>
      <c r="I388" s="2">
        <v>825172.272</v>
      </c>
      <c r="J388" s="2">
        <v>320900.3280000001</v>
      </c>
      <c r="K388" s="3">
        <v>44136</v>
      </c>
      <c r="L388">
        <v>11</v>
      </c>
      <c r="M388" t="s">
        <v>30</v>
      </c>
      <c r="N388">
        <v>2020</v>
      </c>
    </row>
    <row r="389" spans="1:14" x14ac:dyDescent="0.3">
      <c r="A389" t="s">
        <v>21</v>
      </c>
      <c r="B389" t="s">
        <v>9</v>
      </c>
      <c r="C389" t="s">
        <v>31</v>
      </c>
      <c r="D389" s="1">
        <v>63.5</v>
      </c>
      <c r="E389" s="2">
        <v>19794</v>
      </c>
      <c r="F389" s="2">
        <v>32990</v>
      </c>
      <c r="G389" s="2">
        <v>2094865</v>
      </c>
      <c r="H389" s="2">
        <v>1885378.5</v>
      </c>
      <c r="I389" s="2">
        <v>1357472.52</v>
      </c>
      <c r="J389" s="2">
        <v>527905.98</v>
      </c>
      <c r="K389" s="3">
        <v>44531</v>
      </c>
      <c r="L389">
        <v>12</v>
      </c>
      <c r="M389" t="s">
        <v>11</v>
      </c>
      <c r="N389">
        <v>2021</v>
      </c>
    </row>
    <row r="390" spans="1:14" x14ac:dyDescent="0.3">
      <c r="A390" t="s">
        <v>0</v>
      </c>
      <c r="B390" t="s">
        <v>17</v>
      </c>
      <c r="C390" t="s">
        <v>32</v>
      </c>
      <c r="D390" s="1">
        <v>57.45</v>
      </c>
      <c r="E390" s="2">
        <v>13938</v>
      </c>
      <c r="F390" s="2">
        <v>23230</v>
      </c>
      <c r="G390" s="2">
        <v>1334563.5</v>
      </c>
      <c r="H390" s="2">
        <v>1201107.1499999999</v>
      </c>
      <c r="I390" s="2">
        <v>936863.57699999993</v>
      </c>
      <c r="J390" s="2">
        <v>264243.57299999997</v>
      </c>
      <c r="K390" s="3">
        <v>44287</v>
      </c>
      <c r="L390">
        <v>4</v>
      </c>
      <c r="M390" t="s">
        <v>33</v>
      </c>
      <c r="N390">
        <v>2021</v>
      </c>
    </row>
    <row r="391" spans="1:14" x14ac:dyDescent="0.3">
      <c r="A391" t="s">
        <v>0</v>
      </c>
      <c r="B391" t="s">
        <v>19</v>
      </c>
      <c r="C391" t="s">
        <v>32</v>
      </c>
      <c r="D391" s="1">
        <v>233.8</v>
      </c>
      <c r="E391" s="2">
        <v>13938</v>
      </c>
      <c r="F391" s="2">
        <v>23230</v>
      </c>
      <c r="G391" s="2">
        <v>5431174</v>
      </c>
      <c r="H391" s="2">
        <v>4888056.5999999996</v>
      </c>
      <c r="I391" s="2">
        <v>3812684.148</v>
      </c>
      <c r="J391" s="2">
        <v>1075372.4519999996</v>
      </c>
      <c r="K391" s="3">
        <v>44348</v>
      </c>
      <c r="L391">
        <v>6</v>
      </c>
      <c r="M391" t="s">
        <v>7</v>
      </c>
      <c r="N391">
        <v>2021</v>
      </c>
    </row>
    <row r="392" spans="1:14" x14ac:dyDescent="0.3">
      <c r="A392" t="s">
        <v>0</v>
      </c>
      <c r="B392" t="s">
        <v>22</v>
      </c>
      <c r="C392" t="s">
        <v>32</v>
      </c>
      <c r="D392" s="1">
        <v>38.1</v>
      </c>
      <c r="E392" s="2">
        <v>13938</v>
      </c>
      <c r="F392" s="2">
        <v>23230</v>
      </c>
      <c r="G392" s="2">
        <v>885063</v>
      </c>
      <c r="H392" s="2">
        <v>796556.7</v>
      </c>
      <c r="I392" s="2">
        <v>621314.22600000002</v>
      </c>
      <c r="J392" s="2">
        <v>175242.47399999993</v>
      </c>
      <c r="K392" s="3">
        <v>44409</v>
      </c>
      <c r="L392">
        <v>8</v>
      </c>
      <c r="M392" t="s">
        <v>23</v>
      </c>
      <c r="N392">
        <v>2021</v>
      </c>
    </row>
    <row r="393" spans="1:14" x14ac:dyDescent="0.3">
      <c r="A393" t="s">
        <v>0</v>
      </c>
      <c r="B393" t="s">
        <v>6</v>
      </c>
      <c r="C393" t="s">
        <v>32</v>
      </c>
      <c r="D393" s="1">
        <v>42.2</v>
      </c>
      <c r="E393" s="2">
        <v>13938</v>
      </c>
      <c r="F393" s="2">
        <v>23230</v>
      </c>
      <c r="G393" s="2">
        <v>980306.00000000012</v>
      </c>
      <c r="H393" s="2">
        <v>882275.40000000014</v>
      </c>
      <c r="I393" s="2">
        <v>688174.81200000015</v>
      </c>
      <c r="J393" s="2">
        <v>194100.58799999999</v>
      </c>
      <c r="K393" s="3">
        <v>44409</v>
      </c>
      <c r="L393">
        <v>8</v>
      </c>
      <c r="M393" t="s">
        <v>23</v>
      </c>
      <c r="N393">
        <v>2021</v>
      </c>
    </row>
    <row r="394" spans="1:14" x14ac:dyDescent="0.3">
      <c r="A394" t="s">
        <v>21</v>
      </c>
      <c r="B394" t="s">
        <v>25</v>
      </c>
      <c r="C394" t="s">
        <v>32</v>
      </c>
      <c r="D394" s="1">
        <v>213.4</v>
      </c>
      <c r="E394" s="2">
        <v>13938</v>
      </c>
      <c r="F394" s="2">
        <v>23230</v>
      </c>
      <c r="G394" s="2">
        <v>4957282</v>
      </c>
      <c r="H394" s="2">
        <v>4461553.8</v>
      </c>
      <c r="I394" s="2">
        <v>3212318.7359999996</v>
      </c>
      <c r="J394" s="2">
        <v>1249235.0640000002</v>
      </c>
      <c r="K394" s="3">
        <v>44440</v>
      </c>
      <c r="L394">
        <v>9</v>
      </c>
      <c r="M394" t="s">
        <v>24</v>
      </c>
      <c r="N394">
        <v>2021</v>
      </c>
    </row>
    <row r="395" spans="1:14" x14ac:dyDescent="0.3">
      <c r="A395" t="s">
        <v>21</v>
      </c>
      <c r="B395" t="s">
        <v>19</v>
      </c>
      <c r="C395" t="s">
        <v>32</v>
      </c>
      <c r="D395" s="1">
        <v>80.800000000000011</v>
      </c>
      <c r="E395" s="2">
        <v>13938</v>
      </c>
      <c r="F395" s="2">
        <v>23230</v>
      </c>
      <c r="G395" s="2">
        <v>1876984.0000000002</v>
      </c>
      <c r="H395" s="2">
        <v>1689285.6</v>
      </c>
      <c r="I395" s="2">
        <v>1216285.632</v>
      </c>
      <c r="J395" s="2">
        <v>472999.96800000011</v>
      </c>
      <c r="K395" s="3">
        <v>44166</v>
      </c>
      <c r="L395">
        <v>12</v>
      </c>
      <c r="M395" t="s">
        <v>11</v>
      </c>
      <c r="N395">
        <v>2020</v>
      </c>
    </row>
    <row r="396" spans="1:14" x14ac:dyDescent="0.3">
      <c r="A396" t="s">
        <v>0</v>
      </c>
      <c r="B396" t="s">
        <v>4</v>
      </c>
      <c r="C396" t="s">
        <v>34</v>
      </c>
      <c r="D396" s="1">
        <v>70.8</v>
      </c>
      <c r="E396" s="2">
        <v>11999.4</v>
      </c>
      <c r="F396" s="2">
        <v>19999</v>
      </c>
      <c r="G396" s="2">
        <v>1415929.2</v>
      </c>
      <c r="H396" s="2">
        <v>1274336.28</v>
      </c>
      <c r="I396" s="2">
        <v>993982.29840000009</v>
      </c>
      <c r="J396" s="2">
        <v>280353.98159999994</v>
      </c>
      <c r="K396" s="3">
        <v>44348</v>
      </c>
      <c r="L396">
        <v>6</v>
      </c>
      <c r="M396" t="s">
        <v>7</v>
      </c>
      <c r="N396">
        <v>2021</v>
      </c>
    </row>
    <row r="397" spans="1:14" x14ac:dyDescent="0.3">
      <c r="A397" t="s">
        <v>0</v>
      </c>
      <c r="B397" t="s">
        <v>29</v>
      </c>
      <c r="C397" t="s">
        <v>34</v>
      </c>
      <c r="D397" s="1">
        <v>290.7</v>
      </c>
      <c r="E397" s="2">
        <v>11999.4</v>
      </c>
      <c r="F397" s="2">
        <v>19999</v>
      </c>
      <c r="G397" s="2">
        <v>5813709.2999999998</v>
      </c>
      <c r="H397" s="2">
        <v>5232338.37</v>
      </c>
      <c r="I397" s="2">
        <v>4081223.9286000002</v>
      </c>
      <c r="J397" s="2">
        <v>1151114.4413999999</v>
      </c>
      <c r="K397" s="3">
        <v>44348</v>
      </c>
      <c r="L397">
        <v>6</v>
      </c>
      <c r="M397" t="s">
        <v>7</v>
      </c>
      <c r="N397">
        <v>2021</v>
      </c>
    </row>
    <row r="398" spans="1:14" x14ac:dyDescent="0.3">
      <c r="A398" t="s">
        <v>0</v>
      </c>
      <c r="B398" t="s">
        <v>1</v>
      </c>
      <c r="C398" t="s">
        <v>34</v>
      </c>
      <c r="D398" s="1">
        <v>136.6</v>
      </c>
      <c r="E398" s="2">
        <v>11999.4</v>
      </c>
      <c r="F398" s="2">
        <v>19999</v>
      </c>
      <c r="G398" s="2">
        <v>2731863.4</v>
      </c>
      <c r="H398" s="2">
        <v>2458677.06</v>
      </c>
      <c r="I398" s="2">
        <v>1917768.1068000002</v>
      </c>
      <c r="J398" s="2">
        <v>540908.95319999987</v>
      </c>
      <c r="K398" s="3">
        <v>44348</v>
      </c>
      <c r="L398">
        <v>6</v>
      </c>
      <c r="M398" t="s">
        <v>7</v>
      </c>
      <c r="N398">
        <v>2021</v>
      </c>
    </row>
    <row r="399" spans="1:14" x14ac:dyDescent="0.3">
      <c r="A399" t="s">
        <v>21</v>
      </c>
      <c r="B399" t="s">
        <v>4</v>
      </c>
      <c r="C399" t="s">
        <v>34</v>
      </c>
      <c r="D399" s="1">
        <v>246</v>
      </c>
      <c r="E399" s="2">
        <v>11999.4</v>
      </c>
      <c r="F399" s="2">
        <v>19999</v>
      </c>
      <c r="G399" s="2">
        <v>4919754</v>
      </c>
      <c r="H399" s="2">
        <v>4427778.5999999996</v>
      </c>
      <c r="I399" s="2">
        <v>3188000.5919999997</v>
      </c>
      <c r="J399" s="2">
        <v>1239778.0079999999</v>
      </c>
      <c r="K399" s="3">
        <v>44348</v>
      </c>
      <c r="L399">
        <v>6</v>
      </c>
      <c r="M399" t="s">
        <v>7</v>
      </c>
      <c r="N399">
        <v>2021</v>
      </c>
    </row>
    <row r="400" spans="1:14" x14ac:dyDescent="0.3">
      <c r="A400" t="s">
        <v>0</v>
      </c>
      <c r="B400" t="s">
        <v>6</v>
      </c>
      <c r="C400" t="s">
        <v>34</v>
      </c>
      <c r="D400" s="1">
        <v>152</v>
      </c>
      <c r="E400" s="2">
        <v>11999.4</v>
      </c>
      <c r="F400" s="2">
        <v>19999</v>
      </c>
      <c r="G400" s="2">
        <v>3039848</v>
      </c>
      <c r="H400" s="2">
        <v>2735863.2</v>
      </c>
      <c r="I400" s="2">
        <v>2133973.2960000001</v>
      </c>
      <c r="J400" s="2">
        <v>601889.9040000001</v>
      </c>
      <c r="K400" s="3">
        <v>44501</v>
      </c>
      <c r="L400">
        <v>11</v>
      </c>
      <c r="M400" t="s">
        <v>30</v>
      </c>
      <c r="N400">
        <v>2021</v>
      </c>
    </row>
    <row r="401" spans="1:14" x14ac:dyDescent="0.3">
      <c r="A401" t="s">
        <v>5</v>
      </c>
      <c r="B401" t="s">
        <v>8</v>
      </c>
      <c r="C401" t="s">
        <v>34</v>
      </c>
      <c r="D401" s="1">
        <v>71.100000000000009</v>
      </c>
      <c r="E401" s="2">
        <v>11999.4</v>
      </c>
      <c r="F401" s="2">
        <v>19999</v>
      </c>
      <c r="G401" s="2">
        <v>1421928.9000000001</v>
      </c>
      <c r="H401" s="2">
        <v>1279736.0100000002</v>
      </c>
      <c r="I401" s="2">
        <v>831828.40650000016</v>
      </c>
      <c r="J401" s="2">
        <v>447907.60350000008</v>
      </c>
      <c r="K401" s="3">
        <v>44531</v>
      </c>
      <c r="L401">
        <v>12</v>
      </c>
      <c r="M401" t="s">
        <v>11</v>
      </c>
      <c r="N401">
        <v>2021</v>
      </c>
    </row>
    <row r="402" spans="1:14" x14ac:dyDescent="0.3">
      <c r="A402" t="s">
        <v>15</v>
      </c>
      <c r="B402" t="s">
        <v>25</v>
      </c>
      <c r="C402" t="s">
        <v>34</v>
      </c>
      <c r="D402" s="1">
        <v>137.5</v>
      </c>
      <c r="E402" s="2">
        <v>11999.4</v>
      </c>
      <c r="F402" s="2">
        <v>19999</v>
      </c>
      <c r="G402" s="2">
        <v>2749862.5</v>
      </c>
      <c r="H402" s="2">
        <v>2474876.25</v>
      </c>
      <c r="I402" s="2">
        <v>1484925.75</v>
      </c>
      <c r="J402" s="2">
        <v>989950.5</v>
      </c>
      <c r="K402" s="3">
        <v>44166</v>
      </c>
      <c r="L402">
        <v>12</v>
      </c>
      <c r="M402" t="s">
        <v>11</v>
      </c>
      <c r="N402">
        <v>2020</v>
      </c>
    </row>
    <row r="403" spans="1:14" x14ac:dyDescent="0.3">
      <c r="A403" t="s">
        <v>21</v>
      </c>
      <c r="B403" t="s">
        <v>10</v>
      </c>
      <c r="C403" t="s">
        <v>34</v>
      </c>
      <c r="D403" s="1">
        <v>63.5</v>
      </c>
      <c r="E403" s="2">
        <v>11999.4</v>
      </c>
      <c r="F403" s="2">
        <v>19999</v>
      </c>
      <c r="G403" s="2">
        <v>1269936.5</v>
      </c>
      <c r="H403" s="2">
        <v>1142942.8500000001</v>
      </c>
      <c r="I403" s="2">
        <v>822918.85200000007</v>
      </c>
      <c r="J403" s="2">
        <v>320023.99800000002</v>
      </c>
      <c r="K403" s="3">
        <v>44531</v>
      </c>
      <c r="L403">
        <v>12</v>
      </c>
      <c r="M403" t="s">
        <v>11</v>
      </c>
      <c r="N403">
        <v>2021</v>
      </c>
    </row>
    <row r="404" spans="1:14" x14ac:dyDescent="0.3">
      <c r="A404" t="s">
        <v>0</v>
      </c>
      <c r="B404" t="s">
        <v>12</v>
      </c>
      <c r="C404" t="s">
        <v>32</v>
      </c>
      <c r="D404" s="1">
        <v>43.650000000000006</v>
      </c>
      <c r="E404" s="2">
        <v>13938</v>
      </c>
      <c r="F404" s="2">
        <v>23230</v>
      </c>
      <c r="G404" s="2">
        <v>1013989.5000000001</v>
      </c>
      <c r="H404" s="2">
        <v>912590.55</v>
      </c>
      <c r="I404" s="2">
        <v>711820.62900000007</v>
      </c>
      <c r="J404" s="2">
        <v>200769.92099999997</v>
      </c>
      <c r="K404" s="3">
        <v>44378</v>
      </c>
      <c r="L404">
        <v>7</v>
      </c>
      <c r="M404" t="s">
        <v>20</v>
      </c>
      <c r="N404">
        <v>2021</v>
      </c>
    </row>
    <row r="405" spans="1:14" x14ac:dyDescent="0.3">
      <c r="A405" t="s">
        <v>21</v>
      </c>
      <c r="B405" t="s">
        <v>36</v>
      </c>
      <c r="C405" t="s">
        <v>2</v>
      </c>
      <c r="D405" s="1">
        <v>109.4</v>
      </c>
      <c r="E405" s="2">
        <v>5579.4</v>
      </c>
      <c r="F405" s="2">
        <v>9299</v>
      </c>
      <c r="G405" s="2">
        <v>1017310.6000000001</v>
      </c>
      <c r="H405" s="2">
        <v>915579.54</v>
      </c>
      <c r="I405" s="2">
        <v>659217.26879999996</v>
      </c>
      <c r="J405" s="2">
        <v>256362.27120000008</v>
      </c>
      <c r="K405" s="3">
        <v>44348</v>
      </c>
      <c r="L405">
        <v>6</v>
      </c>
      <c r="M405" t="s">
        <v>7</v>
      </c>
      <c r="N405">
        <v>2021</v>
      </c>
    </row>
    <row r="406" spans="1:14" x14ac:dyDescent="0.3">
      <c r="A406" t="s">
        <v>15</v>
      </c>
      <c r="B406" t="s">
        <v>16</v>
      </c>
      <c r="C406" t="s">
        <v>2</v>
      </c>
      <c r="D406" s="1">
        <v>36.700000000000003</v>
      </c>
      <c r="E406" s="2">
        <v>5579.4</v>
      </c>
      <c r="F406" s="2">
        <v>9299</v>
      </c>
      <c r="G406" s="2">
        <v>341273.30000000005</v>
      </c>
      <c r="H406" s="2">
        <v>307145.97000000003</v>
      </c>
      <c r="I406" s="2">
        <v>184287.58200000002</v>
      </c>
      <c r="J406" s="2">
        <v>122858.38800000001</v>
      </c>
      <c r="K406" s="3">
        <v>44105</v>
      </c>
      <c r="L406">
        <v>10</v>
      </c>
      <c r="M406" t="s">
        <v>26</v>
      </c>
      <c r="N406">
        <v>2020</v>
      </c>
    </row>
    <row r="407" spans="1:14" x14ac:dyDescent="0.3">
      <c r="A407" t="s">
        <v>21</v>
      </c>
      <c r="B407" t="s">
        <v>9</v>
      </c>
      <c r="C407" t="s">
        <v>13</v>
      </c>
      <c r="D407" s="1">
        <v>380.25</v>
      </c>
      <c r="E407" s="2">
        <v>8999.4</v>
      </c>
      <c r="F407" s="2">
        <v>14999</v>
      </c>
      <c r="G407" s="2">
        <v>5703369.75</v>
      </c>
      <c r="H407" s="2">
        <v>5133032.7750000004</v>
      </c>
      <c r="I407" s="2">
        <v>3695783.5980000002</v>
      </c>
      <c r="J407" s="2">
        <v>1437249.1770000001</v>
      </c>
      <c r="K407" s="3">
        <v>44287</v>
      </c>
      <c r="L407">
        <v>4</v>
      </c>
      <c r="M407" t="s">
        <v>33</v>
      </c>
      <c r="N407">
        <v>2021</v>
      </c>
    </row>
    <row r="408" spans="1:14" x14ac:dyDescent="0.3">
      <c r="A408" t="s">
        <v>0</v>
      </c>
      <c r="B408" t="s">
        <v>17</v>
      </c>
      <c r="C408" t="s">
        <v>13</v>
      </c>
      <c r="D408" s="1">
        <v>166.60000000000002</v>
      </c>
      <c r="E408" s="2">
        <v>8999.4</v>
      </c>
      <c r="F408" s="2">
        <v>14999</v>
      </c>
      <c r="G408" s="2">
        <v>2498833.4000000004</v>
      </c>
      <c r="H408" s="2">
        <v>2248950.0600000005</v>
      </c>
      <c r="I408" s="2">
        <v>1754181.0468000004</v>
      </c>
      <c r="J408" s="2">
        <v>494769.01320000016</v>
      </c>
      <c r="K408" s="3">
        <v>44317</v>
      </c>
      <c r="L408">
        <v>5</v>
      </c>
      <c r="M408" t="s">
        <v>35</v>
      </c>
      <c r="N408">
        <v>2021</v>
      </c>
    </row>
    <row r="409" spans="1:14" x14ac:dyDescent="0.3">
      <c r="A409" t="s">
        <v>21</v>
      </c>
      <c r="B409" t="s">
        <v>19</v>
      </c>
      <c r="C409" t="s">
        <v>13</v>
      </c>
      <c r="D409" s="1">
        <v>32.200000000000003</v>
      </c>
      <c r="E409" s="2">
        <v>8999.4</v>
      </c>
      <c r="F409" s="2">
        <v>14999</v>
      </c>
      <c r="G409" s="2">
        <v>482967.80000000005</v>
      </c>
      <c r="H409" s="2">
        <v>434671.02</v>
      </c>
      <c r="I409" s="2">
        <v>312963.13439999998</v>
      </c>
      <c r="J409" s="2">
        <v>121707.88560000004</v>
      </c>
      <c r="K409" s="3">
        <v>44075</v>
      </c>
      <c r="L409">
        <v>9</v>
      </c>
      <c r="M409" t="s">
        <v>24</v>
      </c>
      <c r="N409">
        <v>2020</v>
      </c>
    </row>
    <row r="410" spans="1:14" x14ac:dyDescent="0.3">
      <c r="A410" t="s">
        <v>15</v>
      </c>
      <c r="B410" t="s">
        <v>22</v>
      </c>
      <c r="C410" t="s">
        <v>13</v>
      </c>
      <c r="D410" s="1">
        <v>232.10000000000002</v>
      </c>
      <c r="E410" s="2">
        <v>8999.4</v>
      </c>
      <c r="F410" s="2">
        <v>14999</v>
      </c>
      <c r="G410" s="2">
        <v>3481267.9000000004</v>
      </c>
      <c r="H410" s="2">
        <v>3133141.1100000003</v>
      </c>
      <c r="I410" s="2">
        <v>1879884.6660000002</v>
      </c>
      <c r="J410" s="2">
        <v>1253256.4440000001</v>
      </c>
      <c r="K410" s="3">
        <v>44501</v>
      </c>
      <c r="L410">
        <v>11</v>
      </c>
      <c r="M410" t="s">
        <v>30</v>
      </c>
      <c r="N410">
        <v>2021</v>
      </c>
    </row>
    <row r="411" spans="1:14" x14ac:dyDescent="0.3">
      <c r="A411" t="s">
        <v>18</v>
      </c>
      <c r="B411" t="s">
        <v>6</v>
      </c>
      <c r="C411" t="s">
        <v>13</v>
      </c>
      <c r="D411" s="1">
        <v>185.70000000000002</v>
      </c>
      <c r="E411" s="2">
        <v>8999.4</v>
      </c>
      <c r="F411" s="2">
        <v>14999</v>
      </c>
      <c r="G411" s="2">
        <v>2785314.3000000003</v>
      </c>
      <c r="H411" s="2">
        <v>2506782.87</v>
      </c>
      <c r="I411" s="2">
        <v>1955290.6386000002</v>
      </c>
      <c r="J411" s="2">
        <v>551492.23139999993</v>
      </c>
      <c r="K411" s="3">
        <v>44136</v>
      </c>
      <c r="L411">
        <v>11</v>
      </c>
      <c r="M411" t="s">
        <v>30</v>
      </c>
      <c r="N411">
        <v>2020</v>
      </c>
    </row>
    <row r="412" spans="1:14" x14ac:dyDescent="0.3">
      <c r="A412" t="s">
        <v>0</v>
      </c>
      <c r="B412" t="s">
        <v>25</v>
      </c>
      <c r="C412" t="s">
        <v>13</v>
      </c>
      <c r="D412" s="1">
        <v>161.10000000000002</v>
      </c>
      <c r="E412" s="2">
        <v>8999.4</v>
      </c>
      <c r="F412" s="2">
        <v>14999</v>
      </c>
      <c r="G412" s="2">
        <v>2416338.9000000004</v>
      </c>
      <c r="H412" s="2">
        <v>2174705.0100000002</v>
      </c>
      <c r="I412" s="2">
        <v>1696269.9078000002</v>
      </c>
      <c r="J412" s="2">
        <v>478435.10220000008</v>
      </c>
      <c r="K412" s="3">
        <v>44166</v>
      </c>
      <c r="L412">
        <v>12</v>
      </c>
      <c r="M412" t="s">
        <v>11</v>
      </c>
      <c r="N412">
        <v>2020</v>
      </c>
    </row>
    <row r="413" spans="1:14" x14ac:dyDescent="0.3">
      <c r="A413" t="s">
        <v>18</v>
      </c>
      <c r="B413" t="s">
        <v>19</v>
      </c>
      <c r="C413" t="s">
        <v>13</v>
      </c>
      <c r="D413" s="1">
        <v>279.7</v>
      </c>
      <c r="E413" s="2">
        <v>8999.4</v>
      </c>
      <c r="F413" s="2">
        <v>14999</v>
      </c>
      <c r="G413" s="2">
        <v>4195220.3</v>
      </c>
      <c r="H413" s="2">
        <v>3775698.2699999996</v>
      </c>
      <c r="I413" s="2">
        <v>2945044.6505999998</v>
      </c>
      <c r="J413" s="2">
        <v>830653.61939999973</v>
      </c>
      <c r="K413" s="3">
        <v>44531</v>
      </c>
      <c r="L413">
        <v>12</v>
      </c>
      <c r="M413" t="s">
        <v>11</v>
      </c>
      <c r="N413">
        <v>2021</v>
      </c>
    </row>
    <row r="414" spans="1:14" x14ac:dyDescent="0.3">
      <c r="A414" t="s">
        <v>21</v>
      </c>
      <c r="B414" t="s">
        <v>4</v>
      </c>
      <c r="C414" t="s">
        <v>13</v>
      </c>
      <c r="D414" s="1">
        <v>33.4</v>
      </c>
      <c r="E414" s="2">
        <v>8999.4</v>
      </c>
      <c r="F414" s="2">
        <v>14999</v>
      </c>
      <c r="G414" s="2">
        <v>500966.6</v>
      </c>
      <c r="H414" s="2">
        <v>450869.93999999994</v>
      </c>
      <c r="I414" s="2">
        <v>324626.35679999995</v>
      </c>
      <c r="J414" s="2">
        <v>126243.58319999999</v>
      </c>
      <c r="K414" s="3">
        <v>44166</v>
      </c>
      <c r="L414">
        <v>12</v>
      </c>
      <c r="M414" t="s">
        <v>11</v>
      </c>
      <c r="N414">
        <v>2020</v>
      </c>
    </row>
    <row r="415" spans="1:14" x14ac:dyDescent="0.3">
      <c r="A415" t="s">
        <v>21</v>
      </c>
      <c r="B415" t="s">
        <v>29</v>
      </c>
      <c r="C415" t="s">
        <v>27</v>
      </c>
      <c r="D415" s="1">
        <v>256.5</v>
      </c>
      <c r="E415" s="2">
        <v>11999.4</v>
      </c>
      <c r="F415" s="2">
        <v>19999</v>
      </c>
      <c r="G415" s="2">
        <v>5129743.5</v>
      </c>
      <c r="H415" s="2">
        <v>4616769.1500000004</v>
      </c>
      <c r="I415" s="2">
        <v>3324073.7880000002</v>
      </c>
      <c r="J415" s="2">
        <v>1292695.3620000002</v>
      </c>
      <c r="K415" s="3">
        <v>44197</v>
      </c>
      <c r="L415">
        <v>1</v>
      </c>
      <c r="M415" t="s">
        <v>3</v>
      </c>
      <c r="N415">
        <v>2021</v>
      </c>
    </row>
    <row r="416" spans="1:14" x14ac:dyDescent="0.3">
      <c r="A416" t="s">
        <v>0</v>
      </c>
      <c r="B416" t="s">
        <v>1</v>
      </c>
      <c r="C416" t="s">
        <v>27</v>
      </c>
      <c r="D416" s="1">
        <v>241.70000000000002</v>
      </c>
      <c r="E416" s="2">
        <v>11999.4</v>
      </c>
      <c r="F416" s="2">
        <v>19999</v>
      </c>
      <c r="G416" s="2">
        <v>4833758.3000000007</v>
      </c>
      <c r="H416" s="2">
        <v>4350382.4700000007</v>
      </c>
      <c r="I416" s="2">
        <v>3393298.3266000007</v>
      </c>
      <c r="J416" s="2">
        <v>957084.14339999994</v>
      </c>
      <c r="K416" s="3">
        <v>44197</v>
      </c>
      <c r="L416">
        <v>1</v>
      </c>
      <c r="M416" t="s">
        <v>3</v>
      </c>
      <c r="N416">
        <v>2021</v>
      </c>
    </row>
    <row r="417" spans="1:14" x14ac:dyDescent="0.3">
      <c r="A417" t="s">
        <v>5</v>
      </c>
      <c r="B417" t="s">
        <v>4</v>
      </c>
      <c r="C417" t="s">
        <v>27</v>
      </c>
      <c r="D417" s="1">
        <v>367.5</v>
      </c>
      <c r="E417" s="2">
        <v>11999.4</v>
      </c>
      <c r="F417" s="2">
        <v>19999</v>
      </c>
      <c r="G417" s="2">
        <v>7349632.5</v>
      </c>
      <c r="H417" s="2">
        <v>6614669.25</v>
      </c>
      <c r="I417" s="2">
        <v>4299535.0125000002</v>
      </c>
      <c r="J417" s="2">
        <v>2315134.2374999998</v>
      </c>
      <c r="K417" s="3">
        <v>44287</v>
      </c>
      <c r="L417">
        <v>4</v>
      </c>
      <c r="M417" t="s">
        <v>33</v>
      </c>
      <c r="N417">
        <v>2021</v>
      </c>
    </row>
    <row r="418" spans="1:14" x14ac:dyDescent="0.3">
      <c r="A418" t="s">
        <v>21</v>
      </c>
      <c r="B418" t="s">
        <v>6</v>
      </c>
      <c r="C418" t="s">
        <v>27</v>
      </c>
      <c r="D418" s="1">
        <v>109.4</v>
      </c>
      <c r="E418" s="2">
        <v>11999.4</v>
      </c>
      <c r="F418" s="2">
        <v>19999</v>
      </c>
      <c r="G418" s="2">
        <v>2187890.6</v>
      </c>
      <c r="H418" s="2">
        <v>1969101.54</v>
      </c>
      <c r="I418" s="2">
        <v>1417753.1088</v>
      </c>
      <c r="J418" s="2">
        <v>551348.43119999999</v>
      </c>
      <c r="K418" s="3">
        <v>44348</v>
      </c>
      <c r="L418">
        <v>6</v>
      </c>
      <c r="M418" t="s">
        <v>7</v>
      </c>
      <c r="N418">
        <v>2021</v>
      </c>
    </row>
    <row r="419" spans="1:14" x14ac:dyDescent="0.3">
      <c r="A419" t="s">
        <v>5</v>
      </c>
      <c r="B419" t="s">
        <v>8</v>
      </c>
      <c r="C419" t="s">
        <v>27</v>
      </c>
      <c r="D419" s="1">
        <v>122.7</v>
      </c>
      <c r="E419" s="2">
        <v>11999.4</v>
      </c>
      <c r="F419" s="2">
        <v>19999</v>
      </c>
      <c r="G419" s="2">
        <v>2453877.3000000003</v>
      </c>
      <c r="H419" s="2">
        <v>2208489.5700000003</v>
      </c>
      <c r="I419" s="2">
        <v>1435518.2205000003</v>
      </c>
      <c r="J419" s="2">
        <v>772971.34950000001</v>
      </c>
      <c r="K419" s="3">
        <v>44470</v>
      </c>
      <c r="L419">
        <v>10</v>
      </c>
      <c r="M419" t="s">
        <v>26</v>
      </c>
      <c r="N419">
        <v>2021</v>
      </c>
    </row>
    <row r="420" spans="1:14" x14ac:dyDescent="0.3">
      <c r="A420" t="s">
        <v>15</v>
      </c>
      <c r="B420" t="s">
        <v>25</v>
      </c>
      <c r="C420" t="s">
        <v>27</v>
      </c>
      <c r="D420" s="1">
        <v>36.700000000000003</v>
      </c>
      <c r="E420" s="2">
        <v>11999.4</v>
      </c>
      <c r="F420" s="2">
        <v>19999</v>
      </c>
      <c r="G420" s="2">
        <v>733963.3</v>
      </c>
      <c r="H420" s="2">
        <v>660566.97000000009</v>
      </c>
      <c r="I420" s="2">
        <v>396340.18200000003</v>
      </c>
      <c r="J420" s="2">
        <v>264226.78800000006</v>
      </c>
      <c r="K420" s="3">
        <v>44105</v>
      </c>
      <c r="L420">
        <v>10</v>
      </c>
      <c r="M420" t="s">
        <v>26</v>
      </c>
      <c r="N420">
        <v>2020</v>
      </c>
    </row>
    <row r="421" spans="1:14" x14ac:dyDescent="0.3">
      <c r="A421" t="s">
        <v>21</v>
      </c>
      <c r="B421" t="s">
        <v>10</v>
      </c>
      <c r="C421" t="s">
        <v>27</v>
      </c>
      <c r="D421" s="1">
        <v>132.4</v>
      </c>
      <c r="E421" s="2">
        <v>11999.4</v>
      </c>
      <c r="F421" s="2">
        <v>19999</v>
      </c>
      <c r="G421" s="2">
        <v>2647867.6</v>
      </c>
      <c r="H421" s="2">
        <v>2383080.84</v>
      </c>
      <c r="I421" s="2">
        <v>1715818.2047999997</v>
      </c>
      <c r="J421" s="2">
        <v>667262.63520000014</v>
      </c>
      <c r="K421" s="3">
        <v>44501</v>
      </c>
      <c r="L421">
        <v>11</v>
      </c>
      <c r="M421" t="s">
        <v>30</v>
      </c>
      <c r="N421">
        <v>2021</v>
      </c>
    </row>
    <row r="422" spans="1:14" x14ac:dyDescent="0.3">
      <c r="A422" t="s">
        <v>15</v>
      </c>
      <c r="B422" t="s">
        <v>12</v>
      </c>
      <c r="C422" t="s">
        <v>27</v>
      </c>
      <c r="D422" s="1">
        <v>177.5</v>
      </c>
      <c r="E422" s="2">
        <v>11999.4</v>
      </c>
      <c r="F422" s="2">
        <v>19999</v>
      </c>
      <c r="G422" s="2">
        <v>3549822.5</v>
      </c>
      <c r="H422" s="2">
        <v>3194840.25</v>
      </c>
      <c r="I422" s="2">
        <v>1916904.15</v>
      </c>
      <c r="J422" s="2">
        <v>1277936.1000000001</v>
      </c>
      <c r="K422" s="3">
        <v>44136</v>
      </c>
      <c r="L422">
        <v>11</v>
      </c>
      <c r="M422" t="s">
        <v>30</v>
      </c>
      <c r="N422">
        <v>2020</v>
      </c>
    </row>
    <row r="423" spans="1:14" x14ac:dyDescent="0.3">
      <c r="A423" t="s">
        <v>18</v>
      </c>
      <c r="B423" t="s">
        <v>36</v>
      </c>
      <c r="C423" t="s">
        <v>27</v>
      </c>
      <c r="D423" s="1">
        <v>279.7</v>
      </c>
      <c r="E423" s="2">
        <v>11999.4</v>
      </c>
      <c r="F423" s="2">
        <v>19999</v>
      </c>
      <c r="G423" s="2">
        <v>5593720.2999999998</v>
      </c>
      <c r="H423" s="2">
        <v>5034348.2699999996</v>
      </c>
      <c r="I423" s="2">
        <v>3926791.6505999998</v>
      </c>
      <c r="J423" s="2">
        <v>1107556.6193999997</v>
      </c>
      <c r="K423" s="3">
        <v>44531</v>
      </c>
      <c r="L423">
        <v>12</v>
      </c>
      <c r="M423" t="s">
        <v>11</v>
      </c>
      <c r="N423">
        <v>2021</v>
      </c>
    </row>
    <row r="424" spans="1:14" x14ac:dyDescent="0.3">
      <c r="A424" t="s">
        <v>5</v>
      </c>
      <c r="B424" t="s">
        <v>16</v>
      </c>
      <c r="C424" t="s">
        <v>31</v>
      </c>
      <c r="D424" s="1">
        <v>24.5</v>
      </c>
      <c r="E424" s="2">
        <v>19794</v>
      </c>
      <c r="F424" s="2">
        <v>32990</v>
      </c>
      <c r="G424" s="2">
        <v>808255</v>
      </c>
      <c r="H424" s="2">
        <v>727429.5</v>
      </c>
      <c r="I424" s="2">
        <v>472829.17499999999</v>
      </c>
      <c r="J424" s="2">
        <v>254600.32500000001</v>
      </c>
      <c r="K424" s="3">
        <v>44317</v>
      </c>
      <c r="L424">
        <v>5</v>
      </c>
      <c r="M424" t="s">
        <v>35</v>
      </c>
      <c r="N424">
        <v>2021</v>
      </c>
    </row>
    <row r="425" spans="1:14" x14ac:dyDescent="0.3">
      <c r="A425" t="s">
        <v>21</v>
      </c>
      <c r="B425" t="s">
        <v>9</v>
      </c>
      <c r="C425" t="s">
        <v>31</v>
      </c>
      <c r="D425" s="1">
        <v>379.35</v>
      </c>
      <c r="E425" s="2">
        <v>19794</v>
      </c>
      <c r="F425" s="2">
        <v>32990</v>
      </c>
      <c r="G425" s="2">
        <v>12514756.5</v>
      </c>
      <c r="H425" s="2">
        <v>11263280.85</v>
      </c>
      <c r="I425" s="2">
        <v>8109562.2119999994</v>
      </c>
      <c r="J425" s="2">
        <v>3153718.6380000003</v>
      </c>
      <c r="K425" s="3">
        <v>44378</v>
      </c>
      <c r="L425">
        <v>7</v>
      </c>
      <c r="M425" t="s">
        <v>20</v>
      </c>
      <c r="N425">
        <v>2021</v>
      </c>
    </row>
    <row r="426" spans="1:14" x14ac:dyDescent="0.3">
      <c r="A426" t="s">
        <v>0</v>
      </c>
      <c r="B426" t="s">
        <v>17</v>
      </c>
      <c r="C426" t="s">
        <v>31</v>
      </c>
      <c r="D426" s="1">
        <v>130.70000000000002</v>
      </c>
      <c r="E426" s="2">
        <v>19794</v>
      </c>
      <c r="F426" s="2">
        <v>32990</v>
      </c>
      <c r="G426" s="2">
        <v>4311793.0000000009</v>
      </c>
      <c r="H426" s="2">
        <v>3880613.7000000007</v>
      </c>
      <c r="I426" s="2">
        <v>3026878.6860000007</v>
      </c>
      <c r="J426" s="2">
        <v>853735.01399999997</v>
      </c>
      <c r="K426" s="3">
        <v>44378</v>
      </c>
      <c r="L426">
        <v>7</v>
      </c>
      <c r="M426" t="s">
        <v>20</v>
      </c>
      <c r="N426">
        <v>2021</v>
      </c>
    </row>
    <row r="427" spans="1:14" x14ac:dyDescent="0.3">
      <c r="A427" t="s">
        <v>18</v>
      </c>
      <c r="B427" t="s">
        <v>19</v>
      </c>
      <c r="C427" t="s">
        <v>31</v>
      </c>
      <c r="D427" s="1">
        <v>56.7</v>
      </c>
      <c r="E427" s="2">
        <v>19794</v>
      </c>
      <c r="F427" s="2">
        <v>32990</v>
      </c>
      <c r="G427" s="2">
        <v>1870533</v>
      </c>
      <c r="H427" s="2">
        <v>1683479.7</v>
      </c>
      <c r="I427" s="2">
        <v>1313114.166</v>
      </c>
      <c r="J427" s="2">
        <v>370365.53399999999</v>
      </c>
      <c r="K427" s="3">
        <v>44440</v>
      </c>
      <c r="L427">
        <v>9</v>
      </c>
      <c r="M427" t="s">
        <v>24</v>
      </c>
      <c r="N427">
        <v>2021</v>
      </c>
    </row>
    <row r="428" spans="1:14" x14ac:dyDescent="0.3">
      <c r="A428" t="s">
        <v>18</v>
      </c>
      <c r="B428" t="s">
        <v>22</v>
      </c>
      <c r="C428" t="s">
        <v>31</v>
      </c>
      <c r="D428" s="1">
        <v>211</v>
      </c>
      <c r="E428" s="2">
        <v>19794</v>
      </c>
      <c r="F428" s="2">
        <v>32990</v>
      </c>
      <c r="G428" s="2">
        <v>6960890</v>
      </c>
      <c r="H428" s="2">
        <v>6264801</v>
      </c>
      <c r="I428" s="2">
        <v>4886544.78</v>
      </c>
      <c r="J428" s="2">
        <v>1378256.2199999997</v>
      </c>
      <c r="K428" s="3">
        <v>44440</v>
      </c>
      <c r="L428">
        <v>9</v>
      </c>
      <c r="M428" t="s">
        <v>24</v>
      </c>
      <c r="N428">
        <v>2021</v>
      </c>
    </row>
    <row r="429" spans="1:14" x14ac:dyDescent="0.3">
      <c r="A429" t="s">
        <v>0</v>
      </c>
      <c r="B429" t="s">
        <v>6</v>
      </c>
      <c r="C429" t="s">
        <v>31</v>
      </c>
      <c r="D429" s="1">
        <v>126.9</v>
      </c>
      <c r="E429" s="2">
        <v>19794</v>
      </c>
      <c r="F429" s="2">
        <v>32990</v>
      </c>
      <c r="G429" s="2">
        <v>4186431</v>
      </c>
      <c r="H429" s="2">
        <v>3767787.9</v>
      </c>
      <c r="I429" s="2">
        <v>2938874.5619999999</v>
      </c>
      <c r="J429" s="2">
        <v>828913.33799999999</v>
      </c>
      <c r="K429" s="3">
        <v>44470</v>
      </c>
      <c r="L429">
        <v>10</v>
      </c>
      <c r="M429" t="s">
        <v>26</v>
      </c>
      <c r="N429">
        <v>2021</v>
      </c>
    </row>
    <row r="430" spans="1:14" x14ac:dyDescent="0.3">
      <c r="A430" t="s">
        <v>15</v>
      </c>
      <c r="B430" t="s">
        <v>25</v>
      </c>
      <c r="C430" t="s">
        <v>32</v>
      </c>
      <c r="D430" s="1">
        <v>195.60000000000002</v>
      </c>
      <c r="E430" s="2">
        <v>13938</v>
      </c>
      <c r="F430" s="2">
        <v>23230</v>
      </c>
      <c r="G430" s="2">
        <v>4543788.0000000009</v>
      </c>
      <c r="H430" s="2">
        <v>4089409.2000000007</v>
      </c>
      <c r="I430" s="2">
        <v>2453645.5200000005</v>
      </c>
      <c r="J430" s="2">
        <v>1635763.6800000002</v>
      </c>
      <c r="K430" s="3">
        <v>44197</v>
      </c>
      <c r="L430">
        <v>1</v>
      </c>
      <c r="M430" t="s">
        <v>3</v>
      </c>
      <c r="N430">
        <v>2021</v>
      </c>
    </row>
    <row r="431" spans="1:14" x14ac:dyDescent="0.3">
      <c r="A431" t="s">
        <v>21</v>
      </c>
      <c r="B431" t="s">
        <v>19</v>
      </c>
      <c r="C431" t="s">
        <v>32</v>
      </c>
      <c r="D431" s="1">
        <v>265.90000000000003</v>
      </c>
      <c r="E431" s="2">
        <v>13938</v>
      </c>
      <c r="F431" s="2">
        <v>23230</v>
      </c>
      <c r="G431" s="2">
        <v>6176857.0000000009</v>
      </c>
      <c r="H431" s="2">
        <v>5559171.3000000007</v>
      </c>
      <c r="I431" s="2">
        <v>4002603.3360000006</v>
      </c>
      <c r="J431" s="2">
        <v>1556567.9640000002</v>
      </c>
      <c r="K431" s="3">
        <v>44228</v>
      </c>
      <c r="L431">
        <v>2</v>
      </c>
      <c r="M431" t="s">
        <v>28</v>
      </c>
      <c r="N431">
        <v>2021</v>
      </c>
    </row>
    <row r="432" spans="1:14" x14ac:dyDescent="0.3">
      <c r="A432" t="s">
        <v>0</v>
      </c>
      <c r="B432" t="s">
        <v>4</v>
      </c>
      <c r="C432" t="s">
        <v>32</v>
      </c>
      <c r="D432" s="1">
        <v>135.15</v>
      </c>
      <c r="E432" s="2">
        <v>13938</v>
      </c>
      <c r="F432" s="2">
        <v>23230</v>
      </c>
      <c r="G432" s="2">
        <v>3139534.5</v>
      </c>
      <c r="H432" s="2">
        <v>2825581.05</v>
      </c>
      <c r="I432" s="2">
        <v>2203953.219</v>
      </c>
      <c r="J432" s="2">
        <v>621627.83099999977</v>
      </c>
      <c r="K432" s="3">
        <v>44287</v>
      </c>
      <c r="L432">
        <v>4</v>
      </c>
      <c r="M432" t="s">
        <v>33</v>
      </c>
      <c r="N432">
        <v>2021</v>
      </c>
    </row>
    <row r="433" spans="1:14" x14ac:dyDescent="0.3">
      <c r="A433" t="s">
        <v>15</v>
      </c>
      <c r="B433" t="s">
        <v>29</v>
      </c>
      <c r="C433" t="s">
        <v>32</v>
      </c>
      <c r="D433" s="1">
        <v>88</v>
      </c>
      <c r="E433" s="2">
        <v>13938</v>
      </c>
      <c r="F433" s="2">
        <v>23230</v>
      </c>
      <c r="G433" s="2">
        <v>2044240</v>
      </c>
      <c r="H433" s="2">
        <v>1839816</v>
      </c>
      <c r="I433" s="2">
        <v>1103889.5999999999</v>
      </c>
      <c r="J433" s="2">
        <v>735926.40000000014</v>
      </c>
      <c r="K433" s="3">
        <v>44317</v>
      </c>
      <c r="L433">
        <v>5</v>
      </c>
      <c r="M433" t="s">
        <v>35</v>
      </c>
      <c r="N433">
        <v>2021</v>
      </c>
    </row>
    <row r="434" spans="1:14" x14ac:dyDescent="0.3">
      <c r="A434" t="s">
        <v>21</v>
      </c>
      <c r="B434" t="s">
        <v>1</v>
      </c>
      <c r="C434" t="s">
        <v>32</v>
      </c>
      <c r="D434" s="1">
        <v>186.70000000000002</v>
      </c>
      <c r="E434" s="2">
        <v>13938</v>
      </c>
      <c r="F434" s="2">
        <v>23230</v>
      </c>
      <c r="G434" s="2">
        <v>4337041</v>
      </c>
      <c r="H434" s="2">
        <v>3903336.9</v>
      </c>
      <c r="I434" s="2">
        <v>2810402.568</v>
      </c>
      <c r="J434" s="2">
        <v>1092934.3319999999</v>
      </c>
      <c r="K434" s="3">
        <v>44440</v>
      </c>
      <c r="L434">
        <v>9</v>
      </c>
      <c r="M434" t="s">
        <v>24</v>
      </c>
      <c r="N434">
        <v>2021</v>
      </c>
    </row>
    <row r="435" spans="1:14" x14ac:dyDescent="0.3">
      <c r="A435" t="s">
        <v>15</v>
      </c>
      <c r="B435" t="s">
        <v>4</v>
      </c>
      <c r="C435" t="s">
        <v>32</v>
      </c>
      <c r="D435" s="1">
        <v>223.4</v>
      </c>
      <c r="E435" s="2">
        <v>13938</v>
      </c>
      <c r="F435" s="2">
        <v>23230</v>
      </c>
      <c r="G435" s="2">
        <v>5189582</v>
      </c>
      <c r="H435" s="2">
        <v>4670623.8</v>
      </c>
      <c r="I435" s="2">
        <v>2802374.28</v>
      </c>
      <c r="J435" s="2">
        <v>1868249.52</v>
      </c>
      <c r="K435" s="3">
        <v>44075</v>
      </c>
      <c r="L435">
        <v>9</v>
      </c>
      <c r="M435" t="s">
        <v>24</v>
      </c>
      <c r="N435">
        <v>2020</v>
      </c>
    </row>
    <row r="436" spans="1:14" x14ac:dyDescent="0.3">
      <c r="A436" t="s">
        <v>5</v>
      </c>
      <c r="B436" t="s">
        <v>6</v>
      </c>
      <c r="C436" t="s">
        <v>32</v>
      </c>
      <c r="D436" s="1">
        <v>122.7</v>
      </c>
      <c r="E436" s="2">
        <v>13938</v>
      </c>
      <c r="F436" s="2">
        <v>23230</v>
      </c>
      <c r="G436" s="2">
        <v>2850321</v>
      </c>
      <c r="H436" s="2">
        <v>2565288.9</v>
      </c>
      <c r="I436" s="2">
        <v>1667437.7849999999</v>
      </c>
      <c r="J436" s="2">
        <v>897851.11499999999</v>
      </c>
      <c r="K436" s="3">
        <v>44470</v>
      </c>
      <c r="L436">
        <v>10</v>
      </c>
      <c r="M436" t="s">
        <v>26</v>
      </c>
      <c r="N436">
        <v>2021</v>
      </c>
    </row>
    <row r="437" spans="1:14" x14ac:dyDescent="0.3">
      <c r="A437" t="s">
        <v>18</v>
      </c>
      <c r="B437" t="s">
        <v>8</v>
      </c>
      <c r="C437" t="s">
        <v>32</v>
      </c>
      <c r="D437" s="1">
        <v>87.7</v>
      </c>
      <c r="E437" s="2">
        <v>13938</v>
      </c>
      <c r="F437" s="2">
        <v>23230</v>
      </c>
      <c r="G437" s="2">
        <v>2037271</v>
      </c>
      <c r="H437" s="2">
        <v>1833543.9</v>
      </c>
      <c r="I437" s="2">
        <v>1430164.2420000001</v>
      </c>
      <c r="J437" s="2">
        <v>403379.65799999982</v>
      </c>
      <c r="K437" s="3">
        <v>44501</v>
      </c>
      <c r="L437">
        <v>11</v>
      </c>
      <c r="M437" t="s">
        <v>30</v>
      </c>
      <c r="N437">
        <v>2021</v>
      </c>
    </row>
    <row r="438" spans="1:14" x14ac:dyDescent="0.3">
      <c r="A438" t="s">
        <v>0</v>
      </c>
      <c r="B438" t="s">
        <v>25</v>
      </c>
      <c r="C438" t="s">
        <v>34</v>
      </c>
      <c r="D438" s="1">
        <v>207.10000000000002</v>
      </c>
      <c r="E438" s="2">
        <v>11999.4</v>
      </c>
      <c r="F438" s="2">
        <v>19999</v>
      </c>
      <c r="G438" s="2">
        <v>4141792.9000000004</v>
      </c>
      <c r="H438" s="2">
        <v>3727613.6100000003</v>
      </c>
      <c r="I438" s="2">
        <v>2907538.6158000003</v>
      </c>
      <c r="J438" s="2">
        <v>820074.99420000007</v>
      </c>
      <c r="K438" s="3">
        <v>44440</v>
      </c>
      <c r="L438">
        <v>9</v>
      </c>
      <c r="M438" t="s">
        <v>24</v>
      </c>
      <c r="N438">
        <v>2021</v>
      </c>
    </row>
    <row r="439" spans="1:14" x14ac:dyDescent="0.3">
      <c r="A439" t="s">
        <v>0</v>
      </c>
      <c r="B439" t="s">
        <v>10</v>
      </c>
      <c r="C439" t="s">
        <v>34</v>
      </c>
      <c r="D439" s="1">
        <v>126.9</v>
      </c>
      <c r="E439" s="2">
        <v>11999.4</v>
      </c>
      <c r="F439" s="2">
        <v>19999</v>
      </c>
      <c r="G439" s="2">
        <v>2537873.1</v>
      </c>
      <c r="H439" s="2">
        <v>2284085.79</v>
      </c>
      <c r="I439" s="2">
        <v>1781586.9162000001</v>
      </c>
      <c r="J439" s="2">
        <v>502498.87379999994</v>
      </c>
      <c r="K439" s="3">
        <v>44470</v>
      </c>
      <c r="L439">
        <v>10</v>
      </c>
      <c r="M439" t="s">
        <v>26</v>
      </c>
      <c r="N439">
        <v>2021</v>
      </c>
    </row>
    <row r="440" spans="1:14" x14ac:dyDescent="0.3">
      <c r="A440" t="s">
        <v>5</v>
      </c>
      <c r="B440" t="s">
        <v>12</v>
      </c>
      <c r="C440" t="s">
        <v>34</v>
      </c>
      <c r="D440" s="1">
        <v>97</v>
      </c>
      <c r="E440" s="2">
        <v>11999.4</v>
      </c>
      <c r="F440" s="2">
        <v>19999</v>
      </c>
      <c r="G440" s="2">
        <v>1939903</v>
      </c>
      <c r="H440" s="2">
        <v>1745912.7</v>
      </c>
      <c r="I440" s="2">
        <v>1134843.2550000001</v>
      </c>
      <c r="J440" s="2">
        <v>611069.44499999983</v>
      </c>
      <c r="K440" s="3">
        <v>44136</v>
      </c>
      <c r="L440">
        <v>11</v>
      </c>
      <c r="M440" t="s">
        <v>30</v>
      </c>
      <c r="N440">
        <v>2020</v>
      </c>
    </row>
    <row r="441" spans="1:14" x14ac:dyDescent="0.3">
      <c r="A441" t="s">
        <v>0</v>
      </c>
      <c r="B441" t="s">
        <v>36</v>
      </c>
      <c r="C441" t="s">
        <v>34</v>
      </c>
      <c r="D441" s="1">
        <v>169.4</v>
      </c>
      <c r="E441" s="2">
        <v>11999.4</v>
      </c>
      <c r="F441" s="2">
        <v>19999</v>
      </c>
      <c r="G441" s="2">
        <v>3387830.6</v>
      </c>
      <c r="H441" s="2">
        <v>3049047.54</v>
      </c>
      <c r="I441" s="2">
        <v>2378257.0811999999</v>
      </c>
      <c r="J441" s="2">
        <v>670790.45880000014</v>
      </c>
      <c r="K441" s="3">
        <v>44501</v>
      </c>
      <c r="L441">
        <v>11</v>
      </c>
      <c r="M441" t="s">
        <v>30</v>
      </c>
      <c r="N441">
        <v>2021</v>
      </c>
    </row>
    <row r="442" spans="1:14" x14ac:dyDescent="0.3">
      <c r="A442" t="s">
        <v>0</v>
      </c>
      <c r="B442" t="s">
        <v>16</v>
      </c>
      <c r="C442" t="s">
        <v>2</v>
      </c>
      <c r="D442" s="1">
        <v>66.3</v>
      </c>
      <c r="E442" s="2">
        <v>5579.4</v>
      </c>
      <c r="F442" s="2">
        <v>9299</v>
      </c>
      <c r="G442" s="2">
        <v>616523.69999999995</v>
      </c>
      <c r="H442" s="2">
        <v>554871.32999999996</v>
      </c>
      <c r="I442" s="2">
        <v>432799.63740000001</v>
      </c>
      <c r="J442" s="2">
        <v>122071.69259999995</v>
      </c>
      <c r="K442" s="3">
        <v>44317</v>
      </c>
      <c r="L442">
        <v>5</v>
      </c>
      <c r="M442" t="s">
        <v>35</v>
      </c>
      <c r="N442">
        <v>2021</v>
      </c>
    </row>
    <row r="443" spans="1:14" x14ac:dyDescent="0.3">
      <c r="A443" t="s">
        <v>0</v>
      </c>
      <c r="B443" t="s">
        <v>9</v>
      </c>
      <c r="C443" t="s">
        <v>2</v>
      </c>
      <c r="D443" s="1">
        <v>81.900000000000006</v>
      </c>
      <c r="E443" s="2">
        <v>5579.4</v>
      </c>
      <c r="F443" s="2">
        <v>9299</v>
      </c>
      <c r="G443" s="2">
        <v>761588.10000000009</v>
      </c>
      <c r="H443" s="2">
        <v>685429.29</v>
      </c>
      <c r="I443" s="2">
        <v>534634.84620000003</v>
      </c>
      <c r="J443" s="2">
        <v>150794.44380000001</v>
      </c>
      <c r="K443" s="3">
        <v>44378</v>
      </c>
      <c r="L443">
        <v>7</v>
      </c>
      <c r="M443" t="s">
        <v>20</v>
      </c>
      <c r="N443">
        <v>2021</v>
      </c>
    </row>
    <row r="444" spans="1:14" x14ac:dyDescent="0.3">
      <c r="A444" t="s">
        <v>15</v>
      </c>
      <c r="B444" t="s">
        <v>17</v>
      </c>
      <c r="C444" t="s">
        <v>2</v>
      </c>
      <c r="D444" s="1">
        <v>158</v>
      </c>
      <c r="E444" s="2">
        <v>5579.4</v>
      </c>
      <c r="F444" s="2">
        <v>9299</v>
      </c>
      <c r="G444" s="2">
        <v>1469242</v>
      </c>
      <c r="H444" s="2">
        <v>1322317.8</v>
      </c>
      <c r="I444" s="2">
        <v>793390.68</v>
      </c>
      <c r="J444" s="2">
        <v>528927.12</v>
      </c>
      <c r="K444" s="3">
        <v>44440</v>
      </c>
      <c r="L444">
        <v>9</v>
      </c>
      <c r="M444" t="s">
        <v>24</v>
      </c>
      <c r="N444">
        <v>2021</v>
      </c>
    </row>
    <row r="445" spans="1:14" x14ac:dyDescent="0.3">
      <c r="A445" t="s">
        <v>0</v>
      </c>
      <c r="B445" t="s">
        <v>37</v>
      </c>
      <c r="C445" t="s">
        <v>2</v>
      </c>
      <c r="D445" s="1">
        <v>52.1</v>
      </c>
      <c r="E445" s="2">
        <v>5579.4</v>
      </c>
      <c r="F445" s="2">
        <v>9299</v>
      </c>
      <c r="G445" s="2">
        <v>484477.9</v>
      </c>
      <c r="H445" s="2">
        <v>436030.11</v>
      </c>
      <c r="I445" s="2">
        <v>340103.48580000002</v>
      </c>
      <c r="J445" s="2">
        <v>95926.624199999962</v>
      </c>
      <c r="K445" s="3">
        <v>44531</v>
      </c>
      <c r="L445">
        <v>12</v>
      </c>
      <c r="M445" t="s">
        <v>11</v>
      </c>
      <c r="N445">
        <v>2021</v>
      </c>
    </row>
    <row r="446" spans="1:14" x14ac:dyDescent="0.3">
      <c r="A446" t="s">
        <v>0</v>
      </c>
      <c r="B446" t="s">
        <v>22</v>
      </c>
      <c r="C446" t="s">
        <v>27</v>
      </c>
      <c r="D446" s="1">
        <v>97.300000000000011</v>
      </c>
      <c r="E446" s="2">
        <v>11999.4</v>
      </c>
      <c r="F446" s="2">
        <v>19999</v>
      </c>
      <c r="G446" s="2">
        <v>1945902.7000000002</v>
      </c>
      <c r="H446" s="2">
        <v>1751312.4300000002</v>
      </c>
      <c r="I446" s="2">
        <v>1366023.6954000001</v>
      </c>
      <c r="J446" s="2">
        <v>385288.73460000008</v>
      </c>
      <c r="K446" s="3">
        <v>44256</v>
      </c>
      <c r="L446">
        <v>3</v>
      </c>
      <c r="M446" t="s">
        <v>14</v>
      </c>
      <c r="N446">
        <v>2021</v>
      </c>
    </row>
    <row r="447" spans="1:14" x14ac:dyDescent="0.3">
      <c r="A447" t="s">
        <v>0</v>
      </c>
      <c r="B447" t="s">
        <v>6</v>
      </c>
      <c r="C447" t="s">
        <v>27</v>
      </c>
      <c r="D447" s="1">
        <v>103.80000000000001</v>
      </c>
      <c r="E447" s="2">
        <v>11999.4</v>
      </c>
      <c r="F447" s="2">
        <v>19999</v>
      </c>
      <c r="G447" s="2">
        <v>2075896.2000000002</v>
      </c>
      <c r="H447" s="2">
        <v>1868306.58</v>
      </c>
      <c r="I447" s="2">
        <v>1457279.1324</v>
      </c>
      <c r="J447" s="2">
        <v>411027.44760000007</v>
      </c>
      <c r="K447" s="3">
        <v>44348</v>
      </c>
      <c r="L447">
        <v>6</v>
      </c>
      <c r="M447" t="s">
        <v>7</v>
      </c>
      <c r="N447">
        <v>2021</v>
      </c>
    </row>
    <row r="448" spans="1:14" x14ac:dyDescent="0.3">
      <c r="A448" t="s">
        <v>0</v>
      </c>
      <c r="B448" t="s">
        <v>25</v>
      </c>
      <c r="C448" t="s">
        <v>27</v>
      </c>
      <c r="D448" s="1">
        <v>36</v>
      </c>
      <c r="E448" s="2">
        <v>11999.4</v>
      </c>
      <c r="F448" s="2">
        <v>19999</v>
      </c>
      <c r="G448" s="2">
        <v>719964</v>
      </c>
      <c r="H448" s="2">
        <v>647967.6</v>
      </c>
      <c r="I448" s="2">
        <v>505414.728</v>
      </c>
      <c r="J448" s="2">
        <v>142552.87199999997</v>
      </c>
      <c r="K448" s="3">
        <v>44470</v>
      </c>
      <c r="L448">
        <v>10</v>
      </c>
      <c r="M448" t="s">
        <v>26</v>
      </c>
      <c r="N448">
        <v>2021</v>
      </c>
    </row>
    <row r="449" spans="1:14" x14ac:dyDescent="0.3">
      <c r="A449" t="s">
        <v>15</v>
      </c>
      <c r="B449" t="s">
        <v>19</v>
      </c>
      <c r="C449" t="s">
        <v>31</v>
      </c>
      <c r="D449" s="1">
        <v>196.70000000000002</v>
      </c>
      <c r="E449" s="2">
        <v>19794</v>
      </c>
      <c r="F449" s="2">
        <v>32990</v>
      </c>
      <c r="G449" s="2">
        <v>6489133.0000000009</v>
      </c>
      <c r="H449" s="2">
        <v>5840219.7000000011</v>
      </c>
      <c r="I449" s="2">
        <v>3504131.8200000008</v>
      </c>
      <c r="J449" s="2">
        <v>2336087.8800000004</v>
      </c>
      <c r="K449" s="3">
        <v>44256</v>
      </c>
      <c r="L449">
        <v>3</v>
      </c>
      <c r="M449" t="s">
        <v>14</v>
      </c>
      <c r="N449">
        <v>2021</v>
      </c>
    </row>
    <row r="450" spans="1:14" x14ac:dyDescent="0.3">
      <c r="A450" t="s">
        <v>5</v>
      </c>
      <c r="B450" t="s">
        <v>4</v>
      </c>
      <c r="C450" t="s">
        <v>31</v>
      </c>
      <c r="D450" s="1">
        <v>262.8</v>
      </c>
      <c r="E450" s="2">
        <v>19794</v>
      </c>
      <c r="F450" s="2">
        <v>32990</v>
      </c>
      <c r="G450" s="2">
        <v>8669772</v>
      </c>
      <c r="H450" s="2">
        <v>7802794.7999999998</v>
      </c>
      <c r="I450" s="2">
        <v>5071816.62</v>
      </c>
      <c r="J450" s="2">
        <v>2730978.1799999997</v>
      </c>
      <c r="K450" s="3">
        <v>44287</v>
      </c>
      <c r="L450">
        <v>4</v>
      </c>
      <c r="M450" t="s">
        <v>33</v>
      </c>
      <c r="N450">
        <v>2021</v>
      </c>
    </row>
    <row r="451" spans="1:14" x14ac:dyDescent="0.3">
      <c r="A451" t="s">
        <v>0</v>
      </c>
      <c r="B451" t="s">
        <v>29</v>
      </c>
      <c r="C451" t="s">
        <v>32</v>
      </c>
      <c r="D451" s="1">
        <v>36</v>
      </c>
      <c r="E451" s="2">
        <v>13938</v>
      </c>
      <c r="F451" s="2">
        <v>23230</v>
      </c>
      <c r="G451" s="2">
        <v>836280</v>
      </c>
      <c r="H451" s="2">
        <v>752652</v>
      </c>
      <c r="I451" s="2">
        <v>587068.56000000006</v>
      </c>
      <c r="J451" s="2">
        <v>165583.43999999994</v>
      </c>
      <c r="K451" s="3">
        <v>44470</v>
      </c>
      <c r="L451">
        <v>10</v>
      </c>
      <c r="M451" t="s">
        <v>26</v>
      </c>
      <c r="N451">
        <v>2021</v>
      </c>
    </row>
    <row r="452" spans="1:14" x14ac:dyDescent="0.3">
      <c r="A452" t="s">
        <v>0</v>
      </c>
      <c r="B452" t="s">
        <v>1</v>
      </c>
      <c r="C452" t="s">
        <v>32</v>
      </c>
      <c r="D452" s="1">
        <v>268.2</v>
      </c>
      <c r="E452" s="2">
        <v>13938</v>
      </c>
      <c r="F452" s="2">
        <v>23230</v>
      </c>
      <c r="G452" s="2">
        <v>6230286</v>
      </c>
      <c r="H452" s="2">
        <v>5607257.4000000004</v>
      </c>
      <c r="I452" s="2">
        <v>4373660.7720000008</v>
      </c>
      <c r="J452" s="2">
        <v>1233596.6279999996</v>
      </c>
      <c r="K452" s="3">
        <v>44136</v>
      </c>
      <c r="L452">
        <v>11</v>
      </c>
      <c r="M452" t="s">
        <v>30</v>
      </c>
      <c r="N452">
        <v>2020</v>
      </c>
    </row>
    <row r="453" spans="1:14" x14ac:dyDescent="0.3">
      <c r="A453" t="s">
        <v>0</v>
      </c>
      <c r="B453" t="s">
        <v>4</v>
      </c>
      <c r="C453" t="s">
        <v>32</v>
      </c>
      <c r="D453" s="1">
        <v>52.1</v>
      </c>
      <c r="E453" s="2">
        <v>13938</v>
      </c>
      <c r="F453" s="2">
        <v>23230</v>
      </c>
      <c r="G453" s="2">
        <v>1210283</v>
      </c>
      <c r="H453" s="2">
        <v>1089254.7</v>
      </c>
      <c r="I453" s="2">
        <v>849618.66599999997</v>
      </c>
      <c r="J453" s="2">
        <v>239636.03399999999</v>
      </c>
      <c r="K453" s="3">
        <v>44531</v>
      </c>
      <c r="L453">
        <v>12</v>
      </c>
      <c r="M453" t="s">
        <v>11</v>
      </c>
      <c r="N453">
        <v>2021</v>
      </c>
    </row>
    <row r="454" spans="1:14" x14ac:dyDescent="0.3">
      <c r="A454" t="s">
        <v>0</v>
      </c>
      <c r="B454" t="s">
        <v>6</v>
      </c>
      <c r="C454" t="s">
        <v>34</v>
      </c>
      <c r="D454" s="1">
        <v>103.80000000000001</v>
      </c>
      <c r="E454" s="2">
        <v>11999.4</v>
      </c>
      <c r="F454" s="2">
        <v>19999</v>
      </c>
      <c r="G454" s="2">
        <v>2075896.2000000002</v>
      </c>
      <c r="H454" s="2">
        <v>1868306.58</v>
      </c>
      <c r="I454" s="2">
        <v>1457279.1324</v>
      </c>
      <c r="J454" s="2">
        <v>411027.44760000007</v>
      </c>
      <c r="K454" s="3">
        <v>44348</v>
      </c>
      <c r="L454">
        <v>6</v>
      </c>
      <c r="M454" t="s">
        <v>7</v>
      </c>
      <c r="N454">
        <v>2021</v>
      </c>
    </row>
    <row r="455" spans="1:14" x14ac:dyDescent="0.3">
      <c r="A455" t="s">
        <v>5</v>
      </c>
      <c r="B455" t="s">
        <v>8</v>
      </c>
      <c r="C455" t="s">
        <v>34</v>
      </c>
      <c r="D455" s="1">
        <v>163.05000000000001</v>
      </c>
      <c r="E455" s="2">
        <v>11999.4</v>
      </c>
      <c r="F455" s="2">
        <v>19999</v>
      </c>
      <c r="G455" s="2">
        <v>3260836.95</v>
      </c>
      <c r="H455" s="2">
        <v>2934753.2549999999</v>
      </c>
      <c r="I455" s="2">
        <v>1907589.6157499999</v>
      </c>
      <c r="J455" s="2">
        <v>1027163.63925</v>
      </c>
      <c r="K455" s="3">
        <v>44378</v>
      </c>
      <c r="L455">
        <v>7</v>
      </c>
      <c r="M455" t="s">
        <v>20</v>
      </c>
      <c r="N455">
        <v>2021</v>
      </c>
    </row>
    <row r="456" spans="1:14" x14ac:dyDescent="0.3">
      <c r="A456" t="s">
        <v>15</v>
      </c>
      <c r="B456" t="s">
        <v>25</v>
      </c>
      <c r="C456" t="s">
        <v>34</v>
      </c>
      <c r="D456" s="1">
        <v>30.6</v>
      </c>
      <c r="E456" s="2">
        <v>11999.4</v>
      </c>
      <c r="F456" s="2">
        <v>19999</v>
      </c>
      <c r="G456" s="2">
        <v>611969.4</v>
      </c>
      <c r="H456" s="2">
        <v>550772.46</v>
      </c>
      <c r="I456" s="2">
        <v>330463.47599999997</v>
      </c>
      <c r="J456" s="2">
        <v>220308.984</v>
      </c>
      <c r="K456" s="3">
        <v>44166</v>
      </c>
      <c r="L456">
        <v>12</v>
      </c>
      <c r="M456" t="s">
        <v>11</v>
      </c>
      <c r="N456">
        <v>2020</v>
      </c>
    </row>
    <row r="457" spans="1:14" x14ac:dyDescent="0.3">
      <c r="A457" t="s">
        <v>15</v>
      </c>
      <c r="B457" t="s">
        <v>10</v>
      </c>
      <c r="C457" t="s">
        <v>2</v>
      </c>
      <c r="D457" s="1">
        <v>38.6</v>
      </c>
      <c r="E457" s="2">
        <v>5579.4</v>
      </c>
      <c r="F457" s="2">
        <v>9299</v>
      </c>
      <c r="G457" s="2">
        <v>358941.4</v>
      </c>
      <c r="H457" s="2">
        <v>305100.19</v>
      </c>
      <c r="I457" s="2">
        <v>183060.114</v>
      </c>
      <c r="J457" s="2">
        <v>122040.076</v>
      </c>
      <c r="K457" s="3">
        <v>44105</v>
      </c>
      <c r="L457">
        <v>10</v>
      </c>
      <c r="M457" t="s">
        <v>26</v>
      </c>
      <c r="N457">
        <v>2020</v>
      </c>
    </row>
    <row r="458" spans="1:14" x14ac:dyDescent="0.3">
      <c r="A458" t="s">
        <v>0</v>
      </c>
      <c r="B458" t="s">
        <v>12</v>
      </c>
      <c r="C458" t="s">
        <v>13</v>
      </c>
      <c r="D458" s="1">
        <v>232.8</v>
      </c>
      <c r="E458" s="2">
        <v>8999.4</v>
      </c>
      <c r="F458" s="2">
        <v>14999</v>
      </c>
      <c r="G458" s="2">
        <v>3491767.2</v>
      </c>
      <c r="H458" s="2">
        <v>2968002.12</v>
      </c>
      <c r="I458" s="2">
        <v>2315041.6536000003</v>
      </c>
      <c r="J458" s="2">
        <v>652960.4663999998</v>
      </c>
      <c r="K458" s="3">
        <v>44440</v>
      </c>
      <c r="L458">
        <v>9</v>
      </c>
      <c r="M458" t="s">
        <v>24</v>
      </c>
      <c r="N458">
        <v>2021</v>
      </c>
    </row>
    <row r="459" spans="1:14" x14ac:dyDescent="0.3">
      <c r="A459" t="s">
        <v>15</v>
      </c>
      <c r="B459" t="s">
        <v>36</v>
      </c>
      <c r="C459" t="s">
        <v>27</v>
      </c>
      <c r="D459" s="1">
        <v>38.6</v>
      </c>
      <c r="E459" s="2">
        <v>11999.4</v>
      </c>
      <c r="F459" s="2">
        <v>19999</v>
      </c>
      <c r="G459" s="2">
        <v>771961.4</v>
      </c>
      <c r="H459" s="2">
        <v>656167.19000000006</v>
      </c>
      <c r="I459" s="2">
        <v>393700.31400000001</v>
      </c>
      <c r="J459" s="2">
        <v>262466.87600000005</v>
      </c>
      <c r="K459" s="3">
        <v>44105</v>
      </c>
      <c r="L459">
        <v>10</v>
      </c>
      <c r="M459" t="s">
        <v>26</v>
      </c>
      <c r="N459">
        <v>2020</v>
      </c>
    </row>
    <row r="460" spans="1:14" x14ac:dyDescent="0.3">
      <c r="A460" t="s">
        <v>18</v>
      </c>
      <c r="B460" t="s">
        <v>16</v>
      </c>
      <c r="C460" t="s">
        <v>2</v>
      </c>
      <c r="D460" s="1">
        <v>344.55</v>
      </c>
      <c r="E460" s="2">
        <v>5579.4</v>
      </c>
      <c r="F460" s="2">
        <v>9299</v>
      </c>
      <c r="G460" s="2">
        <v>3203970.45</v>
      </c>
      <c r="H460" s="2">
        <v>2723374.8825000003</v>
      </c>
      <c r="I460" s="2">
        <v>2124232.4083500002</v>
      </c>
      <c r="J460" s="2">
        <v>599142.47415000014</v>
      </c>
      <c r="K460" s="3">
        <v>44287</v>
      </c>
      <c r="L460">
        <v>4</v>
      </c>
      <c r="M460" t="s">
        <v>33</v>
      </c>
      <c r="N460">
        <v>2021</v>
      </c>
    </row>
    <row r="461" spans="1:14" x14ac:dyDescent="0.3">
      <c r="A461" t="s">
        <v>18</v>
      </c>
      <c r="B461" t="s">
        <v>9</v>
      </c>
      <c r="C461" t="s">
        <v>2</v>
      </c>
      <c r="D461" s="1">
        <v>148.20000000000002</v>
      </c>
      <c r="E461" s="2">
        <v>5579.4</v>
      </c>
      <c r="F461" s="2">
        <v>9299</v>
      </c>
      <c r="G461" s="2">
        <v>1378111.8</v>
      </c>
      <c r="H461" s="2">
        <v>1171395.03</v>
      </c>
      <c r="I461" s="2">
        <v>913688.12340000004</v>
      </c>
      <c r="J461" s="2">
        <v>257706.90659999999</v>
      </c>
      <c r="K461" s="3">
        <v>44166</v>
      </c>
      <c r="L461">
        <v>12</v>
      </c>
      <c r="M461" t="s">
        <v>11</v>
      </c>
      <c r="N461">
        <v>2020</v>
      </c>
    </row>
    <row r="462" spans="1:14" x14ac:dyDescent="0.3">
      <c r="A462" t="s">
        <v>0</v>
      </c>
      <c r="B462" t="s">
        <v>17</v>
      </c>
      <c r="C462" t="s">
        <v>13</v>
      </c>
      <c r="D462" s="1">
        <v>231.3</v>
      </c>
      <c r="E462" s="2">
        <v>8999.4</v>
      </c>
      <c r="F462" s="2">
        <v>14999</v>
      </c>
      <c r="G462" s="2">
        <v>3469268.7</v>
      </c>
      <c r="H462" s="2">
        <v>2948878.395</v>
      </c>
      <c r="I462" s="2">
        <v>2300125.1480999999</v>
      </c>
      <c r="J462" s="2">
        <v>648753.24690000014</v>
      </c>
      <c r="K462" s="3">
        <v>44317</v>
      </c>
      <c r="L462">
        <v>5</v>
      </c>
      <c r="M462" t="s">
        <v>35</v>
      </c>
      <c r="N462">
        <v>2021</v>
      </c>
    </row>
    <row r="463" spans="1:14" x14ac:dyDescent="0.3">
      <c r="A463" t="s">
        <v>18</v>
      </c>
      <c r="B463" t="s">
        <v>37</v>
      </c>
      <c r="C463" t="s">
        <v>13</v>
      </c>
      <c r="D463" s="1">
        <v>180.4</v>
      </c>
      <c r="E463" s="2">
        <v>8999.4</v>
      </c>
      <c r="F463" s="2">
        <v>14999</v>
      </c>
      <c r="G463" s="2">
        <v>2705819.6</v>
      </c>
      <c r="H463" s="2">
        <v>2299946.66</v>
      </c>
      <c r="I463" s="2">
        <v>1793958.3948000001</v>
      </c>
      <c r="J463" s="2">
        <v>505988.26520000002</v>
      </c>
      <c r="K463" s="3">
        <v>44136</v>
      </c>
      <c r="L463">
        <v>11</v>
      </c>
      <c r="M463" t="s">
        <v>30</v>
      </c>
      <c r="N463">
        <v>2020</v>
      </c>
    </row>
    <row r="464" spans="1:14" x14ac:dyDescent="0.3">
      <c r="A464" t="s">
        <v>5</v>
      </c>
      <c r="B464" t="s">
        <v>22</v>
      </c>
      <c r="C464" t="s">
        <v>13</v>
      </c>
      <c r="D464" s="1">
        <v>207.20000000000002</v>
      </c>
      <c r="E464" s="2">
        <v>8999.4</v>
      </c>
      <c r="F464" s="2">
        <v>14999</v>
      </c>
      <c r="G464" s="2">
        <v>3107792.8000000003</v>
      </c>
      <c r="H464" s="2">
        <v>2641623.8800000004</v>
      </c>
      <c r="I464" s="2">
        <v>1717055.5220000003</v>
      </c>
      <c r="J464" s="2">
        <v>924568.35800000001</v>
      </c>
      <c r="K464" s="3">
        <v>44531</v>
      </c>
      <c r="L464">
        <v>12</v>
      </c>
      <c r="M464" t="s">
        <v>11</v>
      </c>
      <c r="N464">
        <v>2021</v>
      </c>
    </row>
    <row r="465" spans="1:14" x14ac:dyDescent="0.3">
      <c r="A465" t="s">
        <v>0</v>
      </c>
      <c r="B465" t="s">
        <v>6</v>
      </c>
      <c r="C465" t="s">
        <v>27</v>
      </c>
      <c r="D465" s="1">
        <v>195.4</v>
      </c>
      <c r="E465" s="2">
        <v>11999.4</v>
      </c>
      <c r="F465" s="2">
        <v>19999</v>
      </c>
      <c r="G465" s="2">
        <v>3907804.6</v>
      </c>
      <c r="H465" s="2">
        <v>3321633.91</v>
      </c>
      <c r="I465" s="2">
        <v>2590874.4498000001</v>
      </c>
      <c r="J465" s="2">
        <v>730759.46020000009</v>
      </c>
      <c r="K465" s="3">
        <v>44256</v>
      </c>
      <c r="L465">
        <v>3</v>
      </c>
      <c r="M465" t="s">
        <v>14</v>
      </c>
      <c r="N465">
        <v>2021</v>
      </c>
    </row>
    <row r="466" spans="1:14" x14ac:dyDescent="0.3">
      <c r="A466" t="s">
        <v>21</v>
      </c>
      <c r="B466" t="s">
        <v>25</v>
      </c>
      <c r="C466" t="s">
        <v>27</v>
      </c>
      <c r="D466" s="1">
        <v>59.1</v>
      </c>
      <c r="E466" s="2">
        <v>11999.4</v>
      </c>
      <c r="F466" s="2">
        <v>19999</v>
      </c>
      <c r="G466" s="2">
        <v>1181940.9000000001</v>
      </c>
      <c r="H466" s="2">
        <v>1004649.7650000001</v>
      </c>
      <c r="I466" s="2">
        <v>723347.83080000011</v>
      </c>
      <c r="J466" s="2">
        <v>281301.93420000002</v>
      </c>
      <c r="K466" s="3">
        <v>44317</v>
      </c>
      <c r="L466">
        <v>5</v>
      </c>
      <c r="M466" t="s">
        <v>35</v>
      </c>
      <c r="N466">
        <v>2021</v>
      </c>
    </row>
    <row r="467" spans="1:14" x14ac:dyDescent="0.3">
      <c r="A467" t="s">
        <v>5</v>
      </c>
      <c r="B467" t="s">
        <v>19</v>
      </c>
      <c r="C467" t="s">
        <v>27</v>
      </c>
      <c r="D467" s="1">
        <v>216.70000000000002</v>
      </c>
      <c r="E467" s="2">
        <v>11999.4</v>
      </c>
      <c r="F467" s="2">
        <v>19999</v>
      </c>
      <c r="G467" s="2">
        <v>4333783.3000000007</v>
      </c>
      <c r="H467" s="2">
        <v>3683715.8050000006</v>
      </c>
      <c r="I467" s="2">
        <v>2394415.2732500006</v>
      </c>
      <c r="J467" s="2">
        <v>1289300.5317500001</v>
      </c>
      <c r="K467" s="3">
        <v>44105</v>
      </c>
      <c r="L467">
        <v>10</v>
      </c>
      <c r="M467" t="s">
        <v>26</v>
      </c>
      <c r="N467">
        <v>2020</v>
      </c>
    </row>
    <row r="468" spans="1:14" x14ac:dyDescent="0.3">
      <c r="A468" t="s">
        <v>0</v>
      </c>
      <c r="B468" t="s">
        <v>4</v>
      </c>
      <c r="C468" t="s">
        <v>27</v>
      </c>
      <c r="D468" s="1">
        <v>24.1</v>
      </c>
      <c r="E468" s="2">
        <v>11999.4</v>
      </c>
      <c r="F468" s="2">
        <v>19999</v>
      </c>
      <c r="G468" s="2">
        <v>481975.9</v>
      </c>
      <c r="H468" s="2">
        <v>409679.51500000001</v>
      </c>
      <c r="I468" s="2">
        <v>319550.02170000004</v>
      </c>
      <c r="J468" s="2">
        <v>90129.493299999973</v>
      </c>
      <c r="K468" s="3">
        <v>44470</v>
      </c>
      <c r="L468">
        <v>10</v>
      </c>
      <c r="M468" t="s">
        <v>26</v>
      </c>
      <c r="N468">
        <v>2021</v>
      </c>
    </row>
    <row r="469" spans="1:14" x14ac:dyDescent="0.3">
      <c r="A469" t="s">
        <v>5</v>
      </c>
      <c r="B469" t="s">
        <v>29</v>
      </c>
      <c r="C469" t="s">
        <v>31</v>
      </c>
      <c r="D469" s="1">
        <v>68.100000000000009</v>
      </c>
      <c r="E469" s="2">
        <v>19794</v>
      </c>
      <c r="F469" s="2">
        <v>32990</v>
      </c>
      <c r="G469" s="2">
        <v>2246619.0000000005</v>
      </c>
      <c r="H469" s="2">
        <v>1909626.1500000004</v>
      </c>
      <c r="I469" s="2">
        <v>1241256.9975000003</v>
      </c>
      <c r="J469" s="2">
        <v>668369.15250000008</v>
      </c>
      <c r="K469" s="3">
        <v>44197</v>
      </c>
      <c r="L469">
        <v>1</v>
      </c>
      <c r="M469" t="s">
        <v>3</v>
      </c>
      <c r="N469">
        <v>2021</v>
      </c>
    </row>
    <row r="470" spans="1:14" x14ac:dyDescent="0.3">
      <c r="A470" t="s">
        <v>5</v>
      </c>
      <c r="B470" t="s">
        <v>1</v>
      </c>
      <c r="C470" t="s">
        <v>31</v>
      </c>
      <c r="D470" s="1">
        <v>51</v>
      </c>
      <c r="E470" s="2">
        <v>19794</v>
      </c>
      <c r="F470" s="2">
        <v>32990</v>
      </c>
      <c r="G470" s="2">
        <v>1682490</v>
      </c>
      <c r="H470" s="2">
        <v>1430116.5</v>
      </c>
      <c r="I470" s="2">
        <v>929575.72499999998</v>
      </c>
      <c r="J470" s="2">
        <v>500540.77500000002</v>
      </c>
      <c r="K470" s="3">
        <v>44287</v>
      </c>
      <c r="L470">
        <v>4</v>
      </c>
      <c r="M470" t="s">
        <v>33</v>
      </c>
      <c r="N470">
        <v>2021</v>
      </c>
    </row>
    <row r="471" spans="1:14" x14ac:dyDescent="0.3">
      <c r="A471" t="s">
        <v>5</v>
      </c>
      <c r="B471" t="s">
        <v>4</v>
      </c>
      <c r="C471" t="s">
        <v>31</v>
      </c>
      <c r="D471" s="1">
        <v>79</v>
      </c>
      <c r="E471" s="2">
        <v>19794</v>
      </c>
      <c r="F471" s="2">
        <v>32990</v>
      </c>
      <c r="G471" s="2">
        <v>2606210</v>
      </c>
      <c r="H471" s="2">
        <v>2215278.5</v>
      </c>
      <c r="I471" s="2">
        <v>1439931.0250000001</v>
      </c>
      <c r="J471" s="2">
        <v>775347.47499999986</v>
      </c>
      <c r="K471" s="3">
        <v>44317</v>
      </c>
      <c r="L471">
        <v>5</v>
      </c>
      <c r="M471" t="s">
        <v>35</v>
      </c>
      <c r="N471">
        <v>2021</v>
      </c>
    </row>
    <row r="472" spans="1:14" x14ac:dyDescent="0.3">
      <c r="A472" t="s">
        <v>0</v>
      </c>
      <c r="B472" t="s">
        <v>6</v>
      </c>
      <c r="C472" t="s">
        <v>31</v>
      </c>
      <c r="D472" s="1">
        <v>63.900000000000006</v>
      </c>
      <c r="E472" s="2">
        <v>19794</v>
      </c>
      <c r="F472" s="2">
        <v>32990</v>
      </c>
      <c r="G472" s="2">
        <v>2108061</v>
      </c>
      <c r="H472" s="2">
        <v>1791851.85</v>
      </c>
      <c r="I472" s="2">
        <v>1397644.4430000002</v>
      </c>
      <c r="J472" s="2">
        <v>394207.40699999989</v>
      </c>
      <c r="K472" s="3">
        <v>44378</v>
      </c>
      <c r="L472">
        <v>7</v>
      </c>
      <c r="M472" t="s">
        <v>20</v>
      </c>
      <c r="N472">
        <v>2021</v>
      </c>
    </row>
    <row r="473" spans="1:14" x14ac:dyDescent="0.3">
      <c r="A473" t="s">
        <v>18</v>
      </c>
      <c r="B473" t="s">
        <v>8</v>
      </c>
      <c r="C473" t="s">
        <v>31</v>
      </c>
      <c r="D473" s="1">
        <v>159.60000000000002</v>
      </c>
      <c r="E473" s="2">
        <v>19794</v>
      </c>
      <c r="F473" s="2">
        <v>32990</v>
      </c>
      <c r="G473" s="2">
        <v>5265204.0000000009</v>
      </c>
      <c r="H473" s="2">
        <v>4475423.4000000004</v>
      </c>
      <c r="I473" s="2">
        <v>3490830.2520000003</v>
      </c>
      <c r="J473" s="2">
        <v>984593.14800000004</v>
      </c>
      <c r="K473" s="3">
        <v>44440</v>
      </c>
      <c r="L473">
        <v>9</v>
      </c>
      <c r="M473" t="s">
        <v>24</v>
      </c>
      <c r="N473">
        <v>2021</v>
      </c>
    </row>
    <row r="474" spans="1:14" x14ac:dyDescent="0.3">
      <c r="A474" t="s">
        <v>21</v>
      </c>
      <c r="B474" t="s">
        <v>25</v>
      </c>
      <c r="C474" t="s">
        <v>31</v>
      </c>
      <c r="D474" s="1">
        <v>229.4</v>
      </c>
      <c r="E474" s="2">
        <v>19794</v>
      </c>
      <c r="F474" s="2">
        <v>32990</v>
      </c>
      <c r="G474" s="2">
        <v>7567906</v>
      </c>
      <c r="H474" s="2">
        <v>6432720.0999999996</v>
      </c>
      <c r="I474" s="2">
        <v>4631558.4719999991</v>
      </c>
      <c r="J474" s="2">
        <v>1801161.6280000005</v>
      </c>
      <c r="K474" s="3">
        <v>44105</v>
      </c>
      <c r="L474">
        <v>10</v>
      </c>
      <c r="M474" t="s">
        <v>26</v>
      </c>
      <c r="N474">
        <v>2020</v>
      </c>
    </row>
    <row r="475" spans="1:14" x14ac:dyDescent="0.3">
      <c r="A475" t="s">
        <v>0</v>
      </c>
      <c r="B475" t="s">
        <v>10</v>
      </c>
      <c r="C475" t="s">
        <v>31</v>
      </c>
      <c r="D475" s="1">
        <v>24.1</v>
      </c>
      <c r="E475" s="2">
        <v>19794</v>
      </c>
      <c r="F475" s="2">
        <v>32990</v>
      </c>
      <c r="G475" s="2">
        <v>795059</v>
      </c>
      <c r="H475" s="2">
        <v>675800.15</v>
      </c>
      <c r="I475" s="2">
        <v>527124.11700000009</v>
      </c>
      <c r="J475" s="2">
        <v>148676.03299999994</v>
      </c>
      <c r="K475" s="3">
        <v>44470</v>
      </c>
      <c r="L475">
        <v>10</v>
      </c>
      <c r="M475" t="s">
        <v>26</v>
      </c>
      <c r="N475">
        <v>2021</v>
      </c>
    </row>
    <row r="476" spans="1:14" x14ac:dyDescent="0.3">
      <c r="A476" t="s">
        <v>0</v>
      </c>
      <c r="B476" t="s">
        <v>12</v>
      </c>
      <c r="C476" t="s">
        <v>31</v>
      </c>
      <c r="D476" s="1">
        <v>266.5</v>
      </c>
      <c r="E476" s="2">
        <v>19794</v>
      </c>
      <c r="F476" s="2">
        <v>32990</v>
      </c>
      <c r="G476" s="2">
        <v>8791835</v>
      </c>
      <c r="H476" s="2">
        <v>7473059.75</v>
      </c>
      <c r="I476" s="2">
        <v>5828986.6050000004</v>
      </c>
      <c r="J476" s="2">
        <v>1644073.1449999996</v>
      </c>
      <c r="K476" s="3">
        <v>44501</v>
      </c>
      <c r="L476">
        <v>11</v>
      </c>
      <c r="M476" t="s">
        <v>30</v>
      </c>
      <c r="N476">
        <v>2021</v>
      </c>
    </row>
    <row r="477" spans="1:14" x14ac:dyDescent="0.3">
      <c r="A477" t="s">
        <v>18</v>
      </c>
      <c r="B477" t="s">
        <v>36</v>
      </c>
      <c r="C477" t="s">
        <v>31</v>
      </c>
      <c r="D477" s="1">
        <v>191.60000000000002</v>
      </c>
      <c r="E477" s="2">
        <v>19794</v>
      </c>
      <c r="F477" s="2">
        <v>32990</v>
      </c>
      <c r="G477" s="2">
        <v>6320884.0000000009</v>
      </c>
      <c r="H477" s="2">
        <v>5372751.4000000004</v>
      </c>
      <c r="I477" s="2">
        <v>4190746.0920000006</v>
      </c>
      <c r="J477" s="2">
        <v>1182005.3079999997</v>
      </c>
      <c r="K477" s="3">
        <v>44166</v>
      </c>
      <c r="L477">
        <v>12</v>
      </c>
      <c r="M477" t="s">
        <v>11</v>
      </c>
      <c r="N477">
        <v>2020</v>
      </c>
    </row>
    <row r="478" spans="1:14" x14ac:dyDescent="0.3">
      <c r="A478" t="s">
        <v>21</v>
      </c>
      <c r="B478" t="s">
        <v>16</v>
      </c>
      <c r="C478" t="s">
        <v>31</v>
      </c>
      <c r="D478" s="1">
        <v>85.300000000000011</v>
      </c>
      <c r="E478" s="2">
        <v>19794</v>
      </c>
      <c r="F478" s="2">
        <v>32990</v>
      </c>
      <c r="G478" s="2">
        <v>2814047.0000000005</v>
      </c>
      <c r="H478" s="2">
        <v>2391939.9500000002</v>
      </c>
      <c r="I478" s="2">
        <v>1722196.764</v>
      </c>
      <c r="J478" s="2">
        <v>669743.18600000022</v>
      </c>
      <c r="K478" s="3">
        <v>44531</v>
      </c>
      <c r="L478">
        <v>12</v>
      </c>
      <c r="M478" t="s">
        <v>11</v>
      </c>
      <c r="N478">
        <v>2021</v>
      </c>
    </row>
    <row r="479" spans="1:14" x14ac:dyDescent="0.3">
      <c r="A479" t="s">
        <v>18</v>
      </c>
      <c r="B479" t="s">
        <v>9</v>
      </c>
      <c r="C479" t="s">
        <v>32</v>
      </c>
      <c r="D479" s="1">
        <v>34.1</v>
      </c>
      <c r="E479" s="2">
        <v>13938</v>
      </c>
      <c r="F479" s="2">
        <v>23230</v>
      </c>
      <c r="G479" s="2">
        <v>792143</v>
      </c>
      <c r="H479" s="2">
        <v>673321.55</v>
      </c>
      <c r="I479" s="2">
        <v>525190.80900000001</v>
      </c>
      <c r="J479" s="2">
        <v>148130.74100000004</v>
      </c>
      <c r="K479" s="3">
        <v>44317</v>
      </c>
      <c r="L479">
        <v>5</v>
      </c>
      <c r="M479" t="s">
        <v>35</v>
      </c>
      <c r="N479">
        <v>2021</v>
      </c>
    </row>
    <row r="480" spans="1:14" x14ac:dyDescent="0.3">
      <c r="A480" t="s">
        <v>5</v>
      </c>
      <c r="B480" t="s">
        <v>17</v>
      </c>
      <c r="C480" t="s">
        <v>32</v>
      </c>
      <c r="D480" s="1">
        <v>64.100000000000009</v>
      </c>
      <c r="E480" s="2">
        <v>13938</v>
      </c>
      <c r="F480" s="2">
        <v>23230</v>
      </c>
      <c r="G480" s="2">
        <v>1489043.0000000002</v>
      </c>
      <c r="H480" s="2">
        <v>1265686.5500000003</v>
      </c>
      <c r="I480" s="2">
        <v>822696.25750000018</v>
      </c>
      <c r="J480" s="2">
        <v>442990.2925000001</v>
      </c>
      <c r="K480" s="3">
        <v>44378</v>
      </c>
      <c r="L480">
        <v>7</v>
      </c>
      <c r="M480" t="s">
        <v>20</v>
      </c>
      <c r="N480">
        <v>2021</v>
      </c>
    </row>
    <row r="481" spans="1:14" x14ac:dyDescent="0.3">
      <c r="A481" t="s">
        <v>0</v>
      </c>
      <c r="B481" t="s">
        <v>37</v>
      </c>
      <c r="C481" t="s">
        <v>32</v>
      </c>
      <c r="D481" s="1">
        <v>280.7</v>
      </c>
      <c r="E481" s="2">
        <v>13938</v>
      </c>
      <c r="F481" s="2">
        <v>23230</v>
      </c>
      <c r="G481" s="2">
        <v>6520661</v>
      </c>
      <c r="H481" s="2">
        <v>5542561.8499999996</v>
      </c>
      <c r="I481" s="2">
        <v>4323198.2429999998</v>
      </c>
      <c r="J481" s="2">
        <v>1219363.6069999998</v>
      </c>
      <c r="K481" s="3">
        <v>44409</v>
      </c>
      <c r="L481">
        <v>8</v>
      </c>
      <c r="M481" t="s">
        <v>23</v>
      </c>
      <c r="N481">
        <v>2021</v>
      </c>
    </row>
    <row r="482" spans="1:14" x14ac:dyDescent="0.3">
      <c r="A482" t="s">
        <v>21</v>
      </c>
      <c r="B482" t="s">
        <v>22</v>
      </c>
      <c r="C482" t="s">
        <v>32</v>
      </c>
      <c r="D482" s="1">
        <v>43.2</v>
      </c>
      <c r="E482" s="2">
        <v>13938</v>
      </c>
      <c r="F482" s="2">
        <v>23230</v>
      </c>
      <c r="G482" s="2">
        <v>1003536.0000000001</v>
      </c>
      <c r="H482" s="2">
        <v>853005.60000000009</v>
      </c>
      <c r="I482" s="2">
        <v>614164.03200000001</v>
      </c>
      <c r="J482" s="2">
        <v>238841.56800000009</v>
      </c>
      <c r="K482" s="3">
        <v>44440</v>
      </c>
      <c r="L482">
        <v>9</v>
      </c>
      <c r="M482" t="s">
        <v>24</v>
      </c>
      <c r="N482">
        <v>2021</v>
      </c>
    </row>
    <row r="483" spans="1:14" x14ac:dyDescent="0.3">
      <c r="A483" t="s">
        <v>21</v>
      </c>
      <c r="B483" t="s">
        <v>6</v>
      </c>
      <c r="C483" t="s">
        <v>32</v>
      </c>
      <c r="D483" s="1">
        <v>229.4</v>
      </c>
      <c r="E483" s="2">
        <v>13938</v>
      </c>
      <c r="F483" s="2">
        <v>23230</v>
      </c>
      <c r="G483" s="2">
        <v>5328962</v>
      </c>
      <c r="H483" s="2">
        <v>4529617.7</v>
      </c>
      <c r="I483" s="2">
        <v>3261324.7439999999</v>
      </c>
      <c r="J483" s="2">
        <v>1268292.9560000002</v>
      </c>
      <c r="K483" s="3">
        <v>44105</v>
      </c>
      <c r="L483">
        <v>10</v>
      </c>
      <c r="M483" t="s">
        <v>26</v>
      </c>
      <c r="N483">
        <v>2020</v>
      </c>
    </row>
    <row r="484" spans="1:14" x14ac:dyDescent="0.3">
      <c r="A484" t="s">
        <v>5</v>
      </c>
      <c r="B484" t="s">
        <v>25</v>
      </c>
      <c r="C484" t="s">
        <v>32</v>
      </c>
      <c r="D484" s="1">
        <v>216.70000000000002</v>
      </c>
      <c r="E484" s="2">
        <v>13938</v>
      </c>
      <c r="F484" s="2">
        <v>23230</v>
      </c>
      <c r="G484" s="2">
        <v>5033941</v>
      </c>
      <c r="H484" s="2">
        <v>4278849.8499999996</v>
      </c>
      <c r="I484" s="2">
        <v>2781252.4024999999</v>
      </c>
      <c r="J484" s="2">
        <v>1497597.4474999998</v>
      </c>
      <c r="K484" s="3">
        <v>44105</v>
      </c>
      <c r="L484">
        <v>10</v>
      </c>
      <c r="M484" t="s">
        <v>26</v>
      </c>
      <c r="N484">
        <v>2020</v>
      </c>
    </row>
    <row r="485" spans="1:14" x14ac:dyDescent="0.3">
      <c r="A485" t="s">
        <v>18</v>
      </c>
      <c r="B485" t="s">
        <v>19</v>
      </c>
      <c r="C485" t="s">
        <v>32</v>
      </c>
      <c r="D485" s="1">
        <v>252.9</v>
      </c>
      <c r="E485" s="2">
        <v>13938</v>
      </c>
      <c r="F485" s="2">
        <v>23230</v>
      </c>
      <c r="G485" s="2">
        <v>5874867</v>
      </c>
      <c r="H485" s="2">
        <v>4993636.95</v>
      </c>
      <c r="I485" s="2">
        <v>3895036.8210000005</v>
      </c>
      <c r="J485" s="2">
        <v>1098600.1289999997</v>
      </c>
      <c r="K485" s="3">
        <v>44501</v>
      </c>
      <c r="L485">
        <v>11</v>
      </c>
      <c r="M485" t="s">
        <v>30</v>
      </c>
      <c r="N485">
        <v>2021</v>
      </c>
    </row>
    <row r="486" spans="1:14" x14ac:dyDescent="0.3">
      <c r="A486" t="s">
        <v>0</v>
      </c>
      <c r="B486" t="s">
        <v>4</v>
      </c>
      <c r="C486" t="s">
        <v>32</v>
      </c>
      <c r="D486" s="1">
        <v>187</v>
      </c>
      <c r="E486" s="2">
        <v>13938</v>
      </c>
      <c r="F486" s="2">
        <v>23230</v>
      </c>
      <c r="G486" s="2">
        <v>4344010</v>
      </c>
      <c r="H486" s="2">
        <v>3692408.5</v>
      </c>
      <c r="I486" s="2">
        <v>2880078.63</v>
      </c>
      <c r="J486" s="2">
        <v>812329.87000000011</v>
      </c>
      <c r="K486" s="3">
        <v>44166</v>
      </c>
      <c r="L486">
        <v>12</v>
      </c>
      <c r="M486" t="s">
        <v>11</v>
      </c>
      <c r="N486">
        <v>2020</v>
      </c>
    </row>
    <row r="487" spans="1:14" x14ac:dyDescent="0.3">
      <c r="A487" t="s">
        <v>18</v>
      </c>
      <c r="B487" t="s">
        <v>29</v>
      </c>
      <c r="C487" t="s">
        <v>34</v>
      </c>
      <c r="D487" s="1">
        <v>57.900000000000006</v>
      </c>
      <c r="E487" s="2">
        <v>11999.4</v>
      </c>
      <c r="F487" s="2">
        <v>19999</v>
      </c>
      <c r="G487" s="2">
        <v>1157942.1000000001</v>
      </c>
      <c r="H487" s="2">
        <v>984250.78500000015</v>
      </c>
      <c r="I487" s="2">
        <v>767715.61230000015</v>
      </c>
      <c r="J487" s="2">
        <v>216535.1727</v>
      </c>
      <c r="K487" s="3">
        <v>44197</v>
      </c>
      <c r="L487">
        <v>1</v>
      </c>
      <c r="M487" t="s">
        <v>3</v>
      </c>
      <c r="N487">
        <v>2021</v>
      </c>
    </row>
    <row r="488" spans="1:14" x14ac:dyDescent="0.3">
      <c r="A488" t="s">
        <v>0</v>
      </c>
      <c r="B488" t="s">
        <v>1</v>
      </c>
      <c r="C488" t="s">
        <v>34</v>
      </c>
      <c r="D488" s="1">
        <v>224</v>
      </c>
      <c r="E488" s="2">
        <v>11999.4</v>
      </c>
      <c r="F488" s="2">
        <v>19999</v>
      </c>
      <c r="G488" s="2">
        <v>4479776</v>
      </c>
      <c r="H488" s="2">
        <v>3807809.6</v>
      </c>
      <c r="I488" s="2">
        <v>2970091.4880000004</v>
      </c>
      <c r="J488" s="2">
        <v>837718.11199999973</v>
      </c>
      <c r="K488" s="3">
        <v>44228</v>
      </c>
      <c r="L488">
        <v>2</v>
      </c>
      <c r="M488" t="s">
        <v>28</v>
      </c>
      <c r="N488">
        <v>2021</v>
      </c>
    </row>
    <row r="489" spans="1:14" x14ac:dyDescent="0.3">
      <c r="A489" t="s">
        <v>21</v>
      </c>
      <c r="B489" t="s">
        <v>4</v>
      </c>
      <c r="C489" t="s">
        <v>34</v>
      </c>
      <c r="D489" s="1">
        <v>299.3</v>
      </c>
      <c r="E489" s="2">
        <v>11999.4</v>
      </c>
      <c r="F489" s="2">
        <v>19999</v>
      </c>
      <c r="G489" s="2">
        <v>5985700.7000000002</v>
      </c>
      <c r="H489" s="2">
        <v>5087845.5950000007</v>
      </c>
      <c r="I489" s="2">
        <v>3663248.8284000005</v>
      </c>
      <c r="J489" s="2">
        <v>1424596.7666000002</v>
      </c>
      <c r="K489" s="3">
        <v>44256</v>
      </c>
      <c r="L489">
        <v>3</v>
      </c>
      <c r="M489" t="s">
        <v>14</v>
      </c>
      <c r="N489">
        <v>2021</v>
      </c>
    </row>
    <row r="490" spans="1:14" x14ac:dyDescent="0.3">
      <c r="A490" t="s">
        <v>15</v>
      </c>
      <c r="B490" t="s">
        <v>6</v>
      </c>
      <c r="C490" t="s">
        <v>34</v>
      </c>
      <c r="D490" s="1">
        <v>352.05</v>
      </c>
      <c r="E490" s="2">
        <v>11999.4</v>
      </c>
      <c r="F490" s="2">
        <v>19999</v>
      </c>
      <c r="G490" s="2">
        <v>7040647.9500000002</v>
      </c>
      <c r="H490" s="2">
        <v>5984550.7575000003</v>
      </c>
      <c r="I490" s="2">
        <v>3590730.4545</v>
      </c>
      <c r="J490" s="2">
        <v>2393820.3030000003</v>
      </c>
      <c r="K490" s="3">
        <v>44287</v>
      </c>
      <c r="L490">
        <v>4</v>
      </c>
      <c r="M490" t="s">
        <v>33</v>
      </c>
      <c r="N490">
        <v>2021</v>
      </c>
    </row>
    <row r="491" spans="1:14" x14ac:dyDescent="0.3">
      <c r="A491" t="s">
        <v>0</v>
      </c>
      <c r="B491" t="s">
        <v>8</v>
      </c>
      <c r="C491" t="s">
        <v>34</v>
      </c>
      <c r="D491" s="1">
        <v>203.9</v>
      </c>
      <c r="E491" s="2">
        <v>11999.4</v>
      </c>
      <c r="F491" s="2">
        <v>19999</v>
      </c>
      <c r="G491" s="2">
        <v>4077796.1</v>
      </c>
      <c r="H491" s="2">
        <v>3466126.6850000001</v>
      </c>
      <c r="I491" s="2">
        <v>2703578.8143000002</v>
      </c>
      <c r="J491" s="2">
        <v>762547.87069999985</v>
      </c>
      <c r="K491" s="3">
        <v>44317</v>
      </c>
      <c r="L491">
        <v>5</v>
      </c>
      <c r="M491" t="s">
        <v>35</v>
      </c>
      <c r="N491">
        <v>2021</v>
      </c>
    </row>
    <row r="492" spans="1:14" x14ac:dyDescent="0.3">
      <c r="A492" t="s">
        <v>15</v>
      </c>
      <c r="B492" t="s">
        <v>38</v>
      </c>
      <c r="C492" t="s">
        <v>34</v>
      </c>
      <c r="D492" s="1">
        <v>257.40000000000003</v>
      </c>
      <c r="E492" s="2">
        <v>11999.4</v>
      </c>
      <c r="F492" s="2">
        <v>19999</v>
      </c>
      <c r="G492" s="2">
        <v>5147742.6000000006</v>
      </c>
      <c r="H492" s="2">
        <v>4375581.2100000009</v>
      </c>
      <c r="I492" s="2">
        <v>2625348.7260000003</v>
      </c>
      <c r="J492" s="2">
        <v>1750232.4840000006</v>
      </c>
      <c r="K492" s="3">
        <v>44409</v>
      </c>
      <c r="L492">
        <v>8</v>
      </c>
      <c r="M492" t="s">
        <v>23</v>
      </c>
      <c r="N492">
        <v>2021</v>
      </c>
    </row>
    <row r="493" spans="1:14" x14ac:dyDescent="0.3">
      <c r="A493" t="s">
        <v>0</v>
      </c>
      <c r="B493" t="s">
        <v>10</v>
      </c>
      <c r="C493" t="s">
        <v>34</v>
      </c>
      <c r="D493" s="1">
        <v>70.7</v>
      </c>
      <c r="E493" s="2">
        <v>11999.4</v>
      </c>
      <c r="F493" s="2">
        <v>19999</v>
      </c>
      <c r="G493" s="2">
        <v>1413929.3</v>
      </c>
      <c r="H493" s="2">
        <v>1201839.905</v>
      </c>
      <c r="I493" s="2">
        <v>937435.1259000001</v>
      </c>
      <c r="J493" s="2">
        <v>264404.77909999993</v>
      </c>
      <c r="K493" s="3">
        <v>44440</v>
      </c>
      <c r="L493">
        <v>9</v>
      </c>
      <c r="M493" t="s">
        <v>24</v>
      </c>
      <c r="N493">
        <v>2021</v>
      </c>
    </row>
    <row r="494" spans="1:14" x14ac:dyDescent="0.3">
      <c r="A494" t="s">
        <v>5</v>
      </c>
      <c r="B494" t="s">
        <v>12</v>
      </c>
      <c r="C494" t="s">
        <v>34</v>
      </c>
      <c r="D494" s="1">
        <v>207.20000000000002</v>
      </c>
      <c r="E494" s="2">
        <v>11999.4</v>
      </c>
      <c r="F494" s="2">
        <v>19999</v>
      </c>
      <c r="G494" s="2">
        <v>4143792.8000000003</v>
      </c>
      <c r="H494" s="2">
        <v>3522223.8800000004</v>
      </c>
      <c r="I494" s="2">
        <v>2289445.5220000003</v>
      </c>
      <c r="J494" s="2">
        <v>1232778.358</v>
      </c>
      <c r="K494" s="3">
        <v>44531</v>
      </c>
      <c r="L494">
        <v>12</v>
      </c>
      <c r="M494" t="s">
        <v>11</v>
      </c>
      <c r="N494">
        <v>2021</v>
      </c>
    </row>
    <row r="495" spans="1:14" x14ac:dyDescent="0.3">
      <c r="A495" t="s">
        <v>21</v>
      </c>
      <c r="B495" t="s">
        <v>36</v>
      </c>
      <c r="C495" t="s">
        <v>34</v>
      </c>
      <c r="D495" s="1">
        <v>85.300000000000011</v>
      </c>
      <c r="E495" s="2">
        <v>11999.4</v>
      </c>
      <c r="F495" s="2">
        <v>19999</v>
      </c>
      <c r="G495" s="2">
        <v>1705914.7000000002</v>
      </c>
      <c r="H495" s="2">
        <v>1450027.4950000001</v>
      </c>
      <c r="I495" s="2">
        <v>1044019.7964</v>
      </c>
      <c r="J495" s="2">
        <v>406007.69860000012</v>
      </c>
      <c r="K495" s="3">
        <v>44531</v>
      </c>
      <c r="L495">
        <v>12</v>
      </c>
      <c r="M495" t="s">
        <v>11</v>
      </c>
      <c r="N495">
        <v>2021</v>
      </c>
    </row>
    <row r="496" spans="1:14" x14ac:dyDescent="0.3">
      <c r="A496" t="s">
        <v>15</v>
      </c>
      <c r="B496" t="s">
        <v>16</v>
      </c>
      <c r="C496" t="s">
        <v>2</v>
      </c>
      <c r="D496" s="1">
        <v>119.80000000000001</v>
      </c>
      <c r="E496" s="2">
        <v>5579.4</v>
      </c>
      <c r="F496" s="2">
        <v>9299</v>
      </c>
      <c r="G496" s="2">
        <v>1114020.2000000002</v>
      </c>
      <c r="H496" s="2">
        <v>946917.17000000016</v>
      </c>
      <c r="I496" s="2">
        <v>568150.30200000003</v>
      </c>
      <c r="J496" s="2">
        <v>378766.86800000013</v>
      </c>
      <c r="K496" s="3">
        <v>44105</v>
      </c>
      <c r="L496">
        <v>10</v>
      </c>
      <c r="M496" t="s">
        <v>26</v>
      </c>
      <c r="N496">
        <v>2020</v>
      </c>
    </row>
    <row r="497" spans="1:14" x14ac:dyDescent="0.3">
      <c r="A497" t="s">
        <v>0</v>
      </c>
      <c r="B497" t="s">
        <v>9</v>
      </c>
      <c r="C497" t="s">
        <v>27</v>
      </c>
      <c r="D497" s="1">
        <v>253.20000000000002</v>
      </c>
      <c r="E497" s="2">
        <v>11999.4</v>
      </c>
      <c r="F497" s="2">
        <v>19999</v>
      </c>
      <c r="G497" s="2">
        <v>5063746.8000000007</v>
      </c>
      <c r="H497" s="2">
        <v>4304184.78</v>
      </c>
      <c r="I497" s="2">
        <v>3357264.1284000003</v>
      </c>
      <c r="J497" s="2">
        <v>946920.65159999998</v>
      </c>
      <c r="K497" s="3">
        <v>44287</v>
      </c>
      <c r="L497">
        <v>4</v>
      </c>
      <c r="M497" t="s">
        <v>33</v>
      </c>
      <c r="N497">
        <v>2021</v>
      </c>
    </row>
    <row r="498" spans="1:14" x14ac:dyDescent="0.3">
      <c r="A498" t="s">
        <v>15</v>
      </c>
      <c r="B498" t="s">
        <v>17</v>
      </c>
      <c r="C498" t="s">
        <v>27</v>
      </c>
      <c r="D498" s="1">
        <v>119.80000000000001</v>
      </c>
      <c r="E498" s="2">
        <v>11999.4</v>
      </c>
      <c r="F498" s="2">
        <v>19999</v>
      </c>
      <c r="G498" s="2">
        <v>2395880.2000000002</v>
      </c>
      <c r="H498" s="2">
        <v>2036498.1700000002</v>
      </c>
      <c r="I498" s="2">
        <v>1221898.902</v>
      </c>
      <c r="J498" s="2">
        <v>814599.26800000016</v>
      </c>
      <c r="K498" s="3">
        <v>44105</v>
      </c>
      <c r="L498">
        <v>10</v>
      </c>
      <c r="M498" t="s">
        <v>26</v>
      </c>
      <c r="N498">
        <v>2020</v>
      </c>
    </row>
    <row r="499" spans="1:14" x14ac:dyDescent="0.3">
      <c r="A499" t="s">
        <v>5</v>
      </c>
      <c r="B499" t="s">
        <v>37</v>
      </c>
      <c r="C499" t="s">
        <v>31</v>
      </c>
      <c r="D499" s="1">
        <v>38.400000000000006</v>
      </c>
      <c r="E499" s="2">
        <v>19794</v>
      </c>
      <c r="F499" s="2">
        <v>32990</v>
      </c>
      <c r="G499" s="2">
        <v>1266816.0000000002</v>
      </c>
      <c r="H499" s="2">
        <v>1076793.6000000001</v>
      </c>
      <c r="I499" s="2">
        <v>699915.84000000008</v>
      </c>
      <c r="J499" s="2">
        <v>376877.76</v>
      </c>
      <c r="K499" s="3">
        <v>44197</v>
      </c>
      <c r="L499">
        <v>1</v>
      </c>
      <c r="M499" t="s">
        <v>3</v>
      </c>
      <c r="N499">
        <v>2021</v>
      </c>
    </row>
    <row r="500" spans="1:14" x14ac:dyDescent="0.3">
      <c r="A500" t="s">
        <v>15</v>
      </c>
      <c r="B500" t="s">
        <v>22</v>
      </c>
      <c r="C500" t="s">
        <v>31</v>
      </c>
      <c r="D500" s="1">
        <v>47.2</v>
      </c>
      <c r="E500" s="2">
        <v>19794</v>
      </c>
      <c r="F500" s="2">
        <v>32990</v>
      </c>
      <c r="G500" s="2">
        <v>1557128</v>
      </c>
      <c r="H500" s="2">
        <v>1323558.8</v>
      </c>
      <c r="I500" s="2">
        <v>794135.28</v>
      </c>
      <c r="J500" s="2">
        <v>529423.52</v>
      </c>
      <c r="K500" s="3">
        <v>44470</v>
      </c>
      <c r="L500">
        <v>10</v>
      </c>
      <c r="M500" t="s">
        <v>26</v>
      </c>
      <c r="N500">
        <v>2021</v>
      </c>
    </row>
    <row r="501" spans="1:14" x14ac:dyDescent="0.3">
      <c r="A501" t="s">
        <v>0</v>
      </c>
      <c r="B501" t="s">
        <v>6</v>
      </c>
      <c r="C501" t="s">
        <v>32</v>
      </c>
      <c r="D501" s="1">
        <v>157.9</v>
      </c>
      <c r="E501" s="2">
        <v>13938</v>
      </c>
      <c r="F501" s="2">
        <v>23230</v>
      </c>
      <c r="G501" s="2">
        <v>3668017</v>
      </c>
      <c r="H501" s="2">
        <v>3117814.45</v>
      </c>
      <c r="I501" s="2">
        <v>2431895.2710000002</v>
      </c>
      <c r="J501" s="2">
        <v>685919.179</v>
      </c>
      <c r="K501" s="3">
        <v>44256</v>
      </c>
      <c r="L501">
        <v>3</v>
      </c>
      <c r="M501" t="s">
        <v>14</v>
      </c>
      <c r="N501">
        <v>2021</v>
      </c>
    </row>
    <row r="502" spans="1:14" x14ac:dyDescent="0.3">
      <c r="A502" t="s">
        <v>15</v>
      </c>
      <c r="B502" t="s">
        <v>25</v>
      </c>
      <c r="C502" t="s">
        <v>32</v>
      </c>
      <c r="D502" s="1">
        <v>100.5</v>
      </c>
      <c r="E502" s="2">
        <v>13938</v>
      </c>
      <c r="F502" s="2">
        <v>23230</v>
      </c>
      <c r="G502" s="2">
        <v>2334615</v>
      </c>
      <c r="H502" s="2">
        <v>1984422.75</v>
      </c>
      <c r="I502" s="2">
        <v>1190653.6499999999</v>
      </c>
      <c r="J502" s="2">
        <v>793769.10000000009</v>
      </c>
      <c r="K502" s="3">
        <v>44075</v>
      </c>
      <c r="L502">
        <v>9</v>
      </c>
      <c r="M502" t="s">
        <v>24</v>
      </c>
      <c r="N502">
        <v>2020</v>
      </c>
    </row>
    <row r="503" spans="1:14" x14ac:dyDescent="0.3">
      <c r="A503" t="s">
        <v>5</v>
      </c>
      <c r="B503" t="s">
        <v>19</v>
      </c>
      <c r="C503" t="s">
        <v>34</v>
      </c>
      <c r="D503" s="1">
        <v>319.95000000000005</v>
      </c>
      <c r="E503" s="2">
        <v>11999.4</v>
      </c>
      <c r="F503" s="2">
        <v>19999</v>
      </c>
      <c r="G503" s="2">
        <v>6398680.0500000007</v>
      </c>
      <c r="H503" s="2">
        <v>5438878.0425000004</v>
      </c>
      <c r="I503" s="2">
        <v>3535270.7276250003</v>
      </c>
      <c r="J503" s="2">
        <v>1903607.3148750002</v>
      </c>
      <c r="K503" s="3">
        <v>44378</v>
      </c>
      <c r="L503">
        <v>7</v>
      </c>
      <c r="M503" t="s">
        <v>20</v>
      </c>
      <c r="N503">
        <v>2021</v>
      </c>
    </row>
    <row r="504" spans="1:14" x14ac:dyDescent="0.3">
      <c r="A504" t="s">
        <v>15</v>
      </c>
      <c r="B504" t="s">
        <v>4</v>
      </c>
      <c r="C504" t="s">
        <v>34</v>
      </c>
      <c r="D504" s="1">
        <v>47.2</v>
      </c>
      <c r="E504" s="2">
        <v>11999.4</v>
      </c>
      <c r="F504" s="2">
        <v>19999</v>
      </c>
      <c r="G504" s="2">
        <v>943952.8</v>
      </c>
      <c r="H504" s="2">
        <v>802359.88</v>
      </c>
      <c r="I504" s="2">
        <v>481415.92799999996</v>
      </c>
      <c r="J504" s="2">
        <v>320943.95200000005</v>
      </c>
      <c r="K504" s="3">
        <v>44470</v>
      </c>
      <c r="L504">
        <v>10</v>
      </c>
      <c r="M504" t="s">
        <v>26</v>
      </c>
      <c r="N504">
        <v>2021</v>
      </c>
    </row>
    <row r="505" spans="1:14" x14ac:dyDescent="0.3">
      <c r="A505" t="s">
        <v>15</v>
      </c>
      <c r="B505" t="s">
        <v>29</v>
      </c>
      <c r="C505" t="s">
        <v>2</v>
      </c>
      <c r="D505" s="1">
        <v>193.70000000000002</v>
      </c>
      <c r="E505" s="2">
        <v>5579.4</v>
      </c>
      <c r="F505" s="2">
        <v>9299</v>
      </c>
      <c r="G505" s="2">
        <v>1801216.3</v>
      </c>
      <c r="H505" s="2">
        <v>1531033.855</v>
      </c>
      <c r="I505" s="2">
        <v>918620.31299999997</v>
      </c>
      <c r="J505" s="2">
        <v>612413.54200000002</v>
      </c>
      <c r="K505" s="3">
        <v>44228</v>
      </c>
      <c r="L505">
        <v>2</v>
      </c>
      <c r="M505" t="s">
        <v>28</v>
      </c>
      <c r="N505">
        <v>2021</v>
      </c>
    </row>
    <row r="506" spans="1:14" x14ac:dyDescent="0.3">
      <c r="A506" t="s">
        <v>0</v>
      </c>
      <c r="B506" t="s">
        <v>1</v>
      </c>
      <c r="C506" t="s">
        <v>2</v>
      </c>
      <c r="D506" s="1">
        <v>79.2</v>
      </c>
      <c r="E506" s="2">
        <v>5579.4</v>
      </c>
      <c r="F506" s="2">
        <v>9299</v>
      </c>
      <c r="G506" s="2">
        <v>736480.8</v>
      </c>
      <c r="H506" s="2">
        <v>626008.68000000005</v>
      </c>
      <c r="I506" s="2">
        <v>488286.77040000004</v>
      </c>
      <c r="J506" s="2">
        <v>137721.90960000001</v>
      </c>
      <c r="K506" s="3">
        <v>44256</v>
      </c>
      <c r="L506">
        <v>3</v>
      </c>
      <c r="M506" t="s">
        <v>14</v>
      </c>
      <c r="N506">
        <v>2021</v>
      </c>
    </row>
    <row r="507" spans="1:14" x14ac:dyDescent="0.3">
      <c r="A507" t="s">
        <v>21</v>
      </c>
      <c r="B507" t="s">
        <v>4</v>
      </c>
      <c r="C507" t="s">
        <v>2</v>
      </c>
      <c r="D507" s="1">
        <v>281.10000000000002</v>
      </c>
      <c r="E507" s="2">
        <v>5579.4</v>
      </c>
      <c r="F507" s="2">
        <v>9299</v>
      </c>
      <c r="G507" s="2">
        <v>2613948.9000000004</v>
      </c>
      <c r="H507" s="2">
        <v>2221856.5650000004</v>
      </c>
      <c r="I507" s="2">
        <v>1599736.7268000003</v>
      </c>
      <c r="J507" s="2">
        <v>622119.83820000011</v>
      </c>
      <c r="K507" s="3">
        <v>44378</v>
      </c>
      <c r="L507">
        <v>7</v>
      </c>
      <c r="M507" t="s">
        <v>20</v>
      </c>
      <c r="N507">
        <v>2021</v>
      </c>
    </row>
    <row r="508" spans="1:14" x14ac:dyDescent="0.3">
      <c r="A508" t="s">
        <v>18</v>
      </c>
      <c r="B508" t="s">
        <v>6</v>
      </c>
      <c r="C508" t="s">
        <v>2</v>
      </c>
      <c r="D508" s="1">
        <v>244.10000000000002</v>
      </c>
      <c r="E508" s="2">
        <v>5579.4</v>
      </c>
      <c r="F508" s="2">
        <v>9299</v>
      </c>
      <c r="G508" s="2">
        <v>2269885.9000000004</v>
      </c>
      <c r="H508" s="2">
        <v>1929403.0150000004</v>
      </c>
      <c r="I508" s="2">
        <v>1504934.3517000002</v>
      </c>
      <c r="J508" s="2">
        <v>424468.66330000013</v>
      </c>
      <c r="K508" s="3">
        <v>44470</v>
      </c>
      <c r="L508">
        <v>10</v>
      </c>
      <c r="M508" t="s">
        <v>26</v>
      </c>
      <c r="N508">
        <v>2021</v>
      </c>
    </row>
    <row r="509" spans="1:14" x14ac:dyDescent="0.3">
      <c r="A509" t="s">
        <v>5</v>
      </c>
      <c r="B509" t="s">
        <v>8</v>
      </c>
      <c r="C509" t="s">
        <v>2</v>
      </c>
      <c r="D509" s="1">
        <v>156</v>
      </c>
      <c r="E509" s="2">
        <v>5579.4</v>
      </c>
      <c r="F509" s="2">
        <v>9299</v>
      </c>
      <c r="G509" s="2">
        <v>1450644</v>
      </c>
      <c r="H509" s="2">
        <v>1233047.3999999999</v>
      </c>
      <c r="I509" s="2">
        <v>801480.80999999994</v>
      </c>
      <c r="J509" s="2">
        <v>431566.58999999997</v>
      </c>
      <c r="K509" s="3">
        <v>44136</v>
      </c>
      <c r="L509">
        <v>11</v>
      </c>
      <c r="M509" t="s">
        <v>30</v>
      </c>
      <c r="N509">
        <v>2020</v>
      </c>
    </row>
    <row r="510" spans="1:14" x14ac:dyDescent="0.3">
      <c r="A510" t="s">
        <v>0</v>
      </c>
      <c r="B510" t="s">
        <v>38</v>
      </c>
      <c r="C510" t="s">
        <v>2</v>
      </c>
      <c r="D510" s="1">
        <v>270.60000000000002</v>
      </c>
      <c r="E510" s="2">
        <v>5579.4</v>
      </c>
      <c r="F510" s="2">
        <v>9299</v>
      </c>
      <c r="G510" s="2">
        <v>2516309.4000000004</v>
      </c>
      <c r="H510" s="2">
        <v>2138862.9900000002</v>
      </c>
      <c r="I510" s="2">
        <v>1668313.1322000003</v>
      </c>
      <c r="J510" s="2">
        <v>470549.85779999988</v>
      </c>
      <c r="K510" s="3">
        <v>44136</v>
      </c>
      <c r="L510">
        <v>11</v>
      </c>
      <c r="M510" t="s">
        <v>30</v>
      </c>
      <c r="N510">
        <v>2020</v>
      </c>
    </row>
    <row r="511" spans="1:14" x14ac:dyDescent="0.3">
      <c r="A511" t="s">
        <v>0</v>
      </c>
      <c r="B511" t="s">
        <v>10</v>
      </c>
      <c r="C511" t="s">
        <v>13</v>
      </c>
      <c r="D511" s="1">
        <v>76.600000000000009</v>
      </c>
      <c r="E511" s="2">
        <v>8999.4</v>
      </c>
      <c r="F511" s="2">
        <v>14999</v>
      </c>
      <c r="G511" s="2">
        <v>1148923.4000000001</v>
      </c>
      <c r="H511" s="2">
        <v>976584.89000000013</v>
      </c>
      <c r="I511" s="2">
        <v>761736.21420000016</v>
      </c>
      <c r="J511" s="2">
        <v>214848.67579999997</v>
      </c>
      <c r="K511" s="3">
        <v>44197</v>
      </c>
      <c r="L511">
        <v>1</v>
      </c>
      <c r="M511" t="s">
        <v>3</v>
      </c>
      <c r="N511">
        <v>2021</v>
      </c>
    </row>
    <row r="512" spans="1:14" x14ac:dyDescent="0.3">
      <c r="A512" t="s">
        <v>0</v>
      </c>
      <c r="B512" t="s">
        <v>12</v>
      </c>
      <c r="C512" t="s">
        <v>13</v>
      </c>
      <c r="D512" s="1">
        <v>299.2</v>
      </c>
      <c r="E512" s="2">
        <v>8999.4</v>
      </c>
      <c r="F512" s="2">
        <v>14999</v>
      </c>
      <c r="G512" s="2">
        <v>4487700.8</v>
      </c>
      <c r="H512" s="2">
        <v>3814545.6799999997</v>
      </c>
      <c r="I512" s="2">
        <v>2975345.6303999997</v>
      </c>
      <c r="J512" s="2">
        <v>839200.04960000003</v>
      </c>
      <c r="K512" s="3">
        <v>44105</v>
      </c>
      <c r="L512">
        <v>10</v>
      </c>
      <c r="M512" t="s">
        <v>26</v>
      </c>
      <c r="N512">
        <v>2020</v>
      </c>
    </row>
    <row r="513" spans="1:14" x14ac:dyDescent="0.3">
      <c r="A513" t="s">
        <v>5</v>
      </c>
      <c r="B513" t="s">
        <v>36</v>
      </c>
      <c r="C513" t="s">
        <v>13</v>
      </c>
      <c r="D513" s="1">
        <v>215.70000000000002</v>
      </c>
      <c r="E513" s="2">
        <v>8999.4</v>
      </c>
      <c r="F513" s="2">
        <v>14999</v>
      </c>
      <c r="G513" s="2">
        <v>3235284.3000000003</v>
      </c>
      <c r="H513" s="2">
        <v>2749991.6550000003</v>
      </c>
      <c r="I513" s="2">
        <v>1787494.5757500003</v>
      </c>
      <c r="J513" s="2">
        <v>962497.07924999995</v>
      </c>
      <c r="K513" s="3">
        <v>44531</v>
      </c>
      <c r="L513">
        <v>12</v>
      </c>
      <c r="M513" t="s">
        <v>11</v>
      </c>
      <c r="N513">
        <v>2021</v>
      </c>
    </row>
    <row r="514" spans="1:14" x14ac:dyDescent="0.3">
      <c r="A514" t="s">
        <v>21</v>
      </c>
      <c r="B514" t="s">
        <v>16</v>
      </c>
      <c r="C514" t="s">
        <v>27</v>
      </c>
      <c r="D514" s="1">
        <v>87.300000000000011</v>
      </c>
      <c r="E514" s="2">
        <v>11999.4</v>
      </c>
      <c r="F514" s="2">
        <v>19999</v>
      </c>
      <c r="G514" s="2">
        <v>1745912.7000000002</v>
      </c>
      <c r="H514" s="2">
        <v>1484025.7950000002</v>
      </c>
      <c r="I514" s="2">
        <v>1068498.5724000002</v>
      </c>
      <c r="J514" s="2">
        <v>415527.22259999998</v>
      </c>
      <c r="K514" s="3">
        <v>44197</v>
      </c>
      <c r="L514">
        <v>1</v>
      </c>
      <c r="M514" t="s">
        <v>3</v>
      </c>
      <c r="N514">
        <v>2021</v>
      </c>
    </row>
    <row r="515" spans="1:14" x14ac:dyDescent="0.3">
      <c r="A515" t="s">
        <v>0</v>
      </c>
      <c r="B515" t="s">
        <v>9</v>
      </c>
      <c r="C515" t="s">
        <v>27</v>
      </c>
      <c r="D515" s="1">
        <v>112.2</v>
      </c>
      <c r="E515" s="2">
        <v>11999.4</v>
      </c>
      <c r="F515" s="2">
        <v>19999</v>
      </c>
      <c r="G515" s="2">
        <v>2243887.8000000003</v>
      </c>
      <c r="H515" s="2">
        <v>1907304.6300000004</v>
      </c>
      <c r="I515" s="2">
        <v>1487697.6114000003</v>
      </c>
      <c r="J515" s="2">
        <v>419607.01860000007</v>
      </c>
      <c r="K515" s="3">
        <v>44256</v>
      </c>
      <c r="L515">
        <v>3</v>
      </c>
      <c r="M515" t="s">
        <v>14</v>
      </c>
      <c r="N515">
        <v>2021</v>
      </c>
    </row>
    <row r="516" spans="1:14" x14ac:dyDescent="0.3">
      <c r="A516" t="s">
        <v>0</v>
      </c>
      <c r="B516" t="s">
        <v>17</v>
      </c>
      <c r="C516" t="s">
        <v>27</v>
      </c>
      <c r="D516" s="1">
        <v>210.45000000000002</v>
      </c>
      <c r="E516" s="2">
        <v>11999.4</v>
      </c>
      <c r="F516" s="2">
        <v>19999</v>
      </c>
      <c r="G516" s="2">
        <v>4208789.5500000007</v>
      </c>
      <c r="H516" s="2">
        <v>3577471.1175000006</v>
      </c>
      <c r="I516" s="2">
        <v>2790427.4716500007</v>
      </c>
      <c r="J516" s="2">
        <v>787043.64584999997</v>
      </c>
      <c r="K516" s="3">
        <v>44378</v>
      </c>
      <c r="L516">
        <v>7</v>
      </c>
      <c r="M516" t="s">
        <v>20</v>
      </c>
      <c r="N516">
        <v>2021</v>
      </c>
    </row>
    <row r="517" spans="1:14" x14ac:dyDescent="0.3">
      <c r="A517" t="s">
        <v>15</v>
      </c>
      <c r="B517" t="s">
        <v>37</v>
      </c>
      <c r="C517" t="s">
        <v>27</v>
      </c>
      <c r="D517" s="1">
        <v>402.6</v>
      </c>
      <c r="E517" s="2">
        <v>11999.4</v>
      </c>
      <c r="F517" s="2">
        <v>19999</v>
      </c>
      <c r="G517" s="2">
        <v>8051597.4000000004</v>
      </c>
      <c r="H517" s="2">
        <v>6843857.79</v>
      </c>
      <c r="I517" s="2">
        <v>4106314.6739999996</v>
      </c>
      <c r="J517" s="2">
        <v>2737543.1160000004</v>
      </c>
      <c r="K517" s="3">
        <v>44378</v>
      </c>
      <c r="L517">
        <v>7</v>
      </c>
      <c r="M517" t="s">
        <v>20</v>
      </c>
      <c r="N517">
        <v>2021</v>
      </c>
    </row>
    <row r="518" spans="1:14" x14ac:dyDescent="0.3">
      <c r="A518" t="s">
        <v>15</v>
      </c>
      <c r="B518" t="s">
        <v>22</v>
      </c>
      <c r="C518" t="s">
        <v>27</v>
      </c>
      <c r="D518" s="1">
        <v>242.55</v>
      </c>
      <c r="E518" s="2">
        <v>11999.4</v>
      </c>
      <c r="F518" s="2">
        <v>19999</v>
      </c>
      <c r="G518" s="2">
        <v>4850757.45</v>
      </c>
      <c r="H518" s="2">
        <v>4123143.8325</v>
      </c>
      <c r="I518" s="2">
        <v>2473886.2994999997</v>
      </c>
      <c r="J518" s="2">
        <v>1649257.5330000003</v>
      </c>
      <c r="K518" s="3">
        <v>44378</v>
      </c>
      <c r="L518">
        <v>7</v>
      </c>
      <c r="M518" t="s">
        <v>20</v>
      </c>
      <c r="N518">
        <v>2021</v>
      </c>
    </row>
    <row r="519" spans="1:14" x14ac:dyDescent="0.3">
      <c r="A519" t="s">
        <v>0</v>
      </c>
      <c r="B519" t="s">
        <v>6</v>
      </c>
      <c r="C519" t="s">
        <v>27</v>
      </c>
      <c r="D519" s="1">
        <v>239.4</v>
      </c>
      <c r="E519" s="2">
        <v>11999.4</v>
      </c>
      <c r="F519" s="2">
        <v>19999</v>
      </c>
      <c r="G519" s="2">
        <v>4787760.6000000006</v>
      </c>
      <c r="H519" s="2">
        <v>4069596.5100000007</v>
      </c>
      <c r="I519" s="2">
        <v>3174285.2778000007</v>
      </c>
      <c r="J519" s="2">
        <v>895311.23219999997</v>
      </c>
      <c r="K519" s="3">
        <v>44409</v>
      </c>
      <c r="L519">
        <v>8</v>
      </c>
      <c r="M519" t="s">
        <v>23</v>
      </c>
      <c r="N519">
        <v>2021</v>
      </c>
    </row>
    <row r="520" spans="1:14" x14ac:dyDescent="0.3">
      <c r="A520" t="s">
        <v>5</v>
      </c>
      <c r="B520" t="s">
        <v>25</v>
      </c>
      <c r="C520" t="s">
        <v>27</v>
      </c>
      <c r="D520" s="1">
        <v>198.4</v>
      </c>
      <c r="E520" s="2">
        <v>11999.4</v>
      </c>
      <c r="F520" s="2">
        <v>19999</v>
      </c>
      <c r="G520" s="2">
        <v>3967801.6</v>
      </c>
      <c r="H520" s="2">
        <v>3372631.3600000003</v>
      </c>
      <c r="I520" s="2">
        <v>2192210.3840000001</v>
      </c>
      <c r="J520" s="2">
        <v>1180420.9760000003</v>
      </c>
      <c r="K520" s="3">
        <v>44409</v>
      </c>
      <c r="L520">
        <v>8</v>
      </c>
      <c r="M520" t="s">
        <v>23</v>
      </c>
      <c r="N520">
        <v>2021</v>
      </c>
    </row>
    <row r="521" spans="1:14" x14ac:dyDescent="0.3">
      <c r="A521" t="s">
        <v>18</v>
      </c>
      <c r="B521" t="s">
        <v>19</v>
      </c>
      <c r="C521" t="s">
        <v>27</v>
      </c>
      <c r="D521" s="1">
        <v>244.10000000000002</v>
      </c>
      <c r="E521" s="2">
        <v>11999.4</v>
      </c>
      <c r="F521" s="2">
        <v>19999</v>
      </c>
      <c r="G521" s="2">
        <v>4881755.9000000004</v>
      </c>
      <c r="H521" s="2">
        <v>4149492.5150000006</v>
      </c>
      <c r="I521" s="2">
        <v>3236604.1617000005</v>
      </c>
      <c r="J521" s="2">
        <v>912888.35330000008</v>
      </c>
      <c r="K521" s="3">
        <v>44470</v>
      </c>
      <c r="L521">
        <v>10</v>
      </c>
      <c r="M521" t="s">
        <v>26</v>
      </c>
      <c r="N521">
        <v>2021</v>
      </c>
    </row>
    <row r="522" spans="1:14" x14ac:dyDescent="0.3">
      <c r="A522" t="s">
        <v>0</v>
      </c>
      <c r="B522" t="s">
        <v>4</v>
      </c>
      <c r="C522" t="s">
        <v>27</v>
      </c>
      <c r="D522" s="1">
        <v>299.2</v>
      </c>
      <c r="E522" s="2">
        <v>11999.4</v>
      </c>
      <c r="F522" s="2">
        <v>19999</v>
      </c>
      <c r="G522" s="2">
        <v>5983700.7999999998</v>
      </c>
      <c r="H522" s="2">
        <v>5086145.68</v>
      </c>
      <c r="I522" s="2">
        <v>3967193.6303999997</v>
      </c>
      <c r="J522" s="2">
        <v>1118952.0496</v>
      </c>
      <c r="K522" s="3">
        <v>44105</v>
      </c>
      <c r="L522">
        <v>10</v>
      </c>
      <c r="M522" t="s">
        <v>26</v>
      </c>
      <c r="N522">
        <v>2020</v>
      </c>
    </row>
    <row r="523" spans="1:14" x14ac:dyDescent="0.3">
      <c r="A523" t="s">
        <v>21</v>
      </c>
      <c r="B523" t="s">
        <v>29</v>
      </c>
      <c r="C523" t="s">
        <v>27</v>
      </c>
      <c r="D523" s="1">
        <v>136.6</v>
      </c>
      <c r="E523" s="2">
        <v>11999.4</v>
      </c>
      <c r="F523" s="2">
        <v>19999</v>
      </c>
      <c r="G523" s="2">
        <v>2731863.4</v>
      </c>
      <c r="H523" s="2">
        <v>2322083.89</v>
      </c>
      <c r="I523" s="2">
        <v>1671900.4007999999</v>
      </c>
      <c r="J523" s="2">
        <v>650183.48920000019</v>
      </c>
      <c r="K523" s="3">
        <v>44501</v>
      </c>
      <c r="L523">
        <v>11</v>
      </c>
      <c r="M523" t="s">
        <v>30</v>
      </c>
      <c r="N523">
        <v>2021</v>
      </c>
    </row>
    <row r="524" spans="1:14" x14ac:dyDescent="0.3">
      <c r="A524" t="s">
        <v>0</v>
      </c>
      <c r="B524" t="s">
        <v>1</v>
      </c>
      <c r="C524" t="s">
        <v>31</v>
      </c>
      <c r="D524" s="1">
        <v>280.5</v>
      </c>
      <c r="E524" s="2">
        <v>19794</v>
      </c>
      <c r="F524" s="2">
        <v>32990</v>
      </c>
      <c r="G524" s="2">
        <v>9253695</v>
      </c>
      <c r="H524" s="2">
        <v>7865640.75</v>
      </c>
      <c r="I524" s="2">
        <v>6135199.7850000001</v>
      </c>
      <c r="J524" s="2">
        <v>1730440.9649999999</v>
      </c>
      <c r="K524" s="3">
        <v>44075</v>
      </c>
      <c r="L524">
        <v>9</v>
      </c>
      <c r="M524" t="s">
        <v>24</v>
      </c>
      <c r="N524">
        <v>2020</v>
      </c>
    </row>
    <row r="525" spans="1:14" x14ac:dyDescent="0.3">
      <c r="A525" t="s">
        <v>5</v>
      </c>
      <c r="B525" t="s">
        <v>4</v>
      </c>
      <c r="C525" t="s">
        <v>31</v>
      </c>
      <c r="D525" s="1">
        <v>65.5</v>
      </c>
      <c r="E525" s="2">
        <v>19794</v>
      </c>
      <c r="F525" s="2">
        <v>32990</v>
      </c>
      <c r="G525" s="2">
        <v>2160845</v>
      </c>
      <c r="H525" s="2">
        <v>1836718.25</v>
      </c>
      <c r="I525" s="2">
        <v>1193866.8625</v>
      </c>
      <c r="J525" s="2">
        <v>642851.38749999995</v>
      </c>
      <c r="K525" s="3">
        <v>44075</v>
      </c>
      <c r="L525">
        <v>9</v>
      </c>
      <c r="M525" t="s">
        <v>24</v>
      </c>
      <c r="N525">
        <v>2020</v>
      </c>
    </row>
    <row r="526" spans="1:14" x14ac:dyDescent="0.3">
      <c r="A526" t="s">
        <v>0</v>
      </c>
      <c r="B526" t="s">
        <v>6</v>
      </c>
      <c r="C526" t="s">
        <v>31</v>
      </c>
      <c r="D526" s="1">
        <v>34.4</v>
      </c>
      <c r="E526" s="2">
        <v>19794</v>
      </c>
      <c r="F526" s="2">
        <v>32990</v>
      </c>
      <c r="G526" s="2">
        <v>1134856</v>
      </c>
      <c r="H526" s="2">
        <v>964627.6</v>
      </c>
      <c r="I526" s="2">
        <v>752409.52800000005</v>
      </c>
      <c r="J526" s="2">
        <v>212218.07199999993</v>
      </c>
      <c r="K526" s="3">
        <v>44105</v>
      </c>
      <c r="L526">
        <v>10</v>
      </c>
      <c r="M526" t="s">
        <v>26</v>
      </c>
      <c r="N526">
        <v>2020</v>
      </c>
    </row>
    <row r="527" spans="1:14" x14ac:dyDescent="0.3">
      <c r="A527" t="s">
        <v>0</v>
      </c>
      <c r="B527" t="s">
        <v>8</v>
      </c>
      <c r="C527" t="s">
        <v>31</v>
      </c>
      <c r="D527" s="1">
        <v>180.8</v>
      </c>
      <c r="E527" s="2">
        <v>19794</v>
      </c>
      <c r="F527" s="2">
        <v>32990</v>
      </c>
      <c r="G527" s="2">
        <v>5964592</v>
      </c>
      <c r="H527" s="2">
        <v>5069903.2</v>
      </c>
      <c r="I527" s="2">
        <v>3954524.4960000003</v>
      </c>
      <c r="J527" s="2">
        <v>1115378.7039999999</v>
      </c>
      <c r="K527" s="3">
        <v>44501</v>
      </c>
      <c r="L527">
        <v>11</v>
      </c>
      <c r="M527" t="s">
        <v>30</v>
      </c>
      <c r="N527">
        <v>2021</v>
      </c>
    </row>
    <row r="528" spans="1:14" x14ac:dyDescent="0.3">
      <c r="A528" t="s">
        <v>15</v>
      </c>
      <c r="B528" t="s">
        <v>38</v>
      </c>
      <c r="C528" t="s">
        <v>32</v>
      </c>
      <c r="D528" s="1">
        <v>173.4</v>
      </c>
      <c r="E528" s="2">
        <v>13938</v>
      </c>
      <c r="F528" s="2">
        <v>23230</v>
      </c>
      <c r="G528" s="2">
        <v>4028082</v>
      </c>
      <c r="H528" s="2">
        <v>3423869.7</v>
      </c>
      <c r="I528" s="2">
        <v>2054321.82</v>
      </c>
      <c r="J528" s="2">
        <v>1369547.8800000001</v>
      </c>
      <c r="K528" s="3">
        <v>44197</v>
      </c>
      <c r="L528">
        <v>1</v>
      </c>
      <c r="M528" t="s">
        <v>3</v>
      </c>
      <c r="N528">
        <v>2021</v>
      </c>
    </row>
    <row r="529" spans="1:14" x14ac:dyDescent="0.3">
      <c r="A529" t="s">
        <v>18</v>
      </c>
      <c r="B529" t="s">
        <v>10</v>
      </c>
      <c r="C529" t="s">
        <v>32</v>
      </c>
      <c r="D529" s="1">
        <v>55.400000000000006</v>
      </c>
      <c r="E529" s="2">
        <v>13938</v>
      </c>
      <c r="F529" s="2">
        <v>23230</v>
      </c>
      <c r="G529" s="2">
        <v>1286942.0000000002</v>
      </c>
      <c r="H529" s="2">
        <v>1093900.7000000002</v>
      </c>
      <c r="I529" s="2">
        <v>853242.54600000021</v>
      </c>
      <c r="J529" s="2">
        <v>240658.15399999998</v>
      </c>
      <c r="K529" s="3">
        <v>44197</v>
      </c>
      <c r="L529">
        <v>1</v>
      </c>
      <c r="M529" t="s">
        <v>3</v>
      </c>
      <c r="N529">
        <v>2021</v>
      </c>
    </row>
    <row r="530" spans="1:14" x14ac:dyDescent="0.3">
      <c r="A530" t="s">
        <v>0</v>
      </c>
      <c r="B530" t="s">
        <v>12</v>
      </c>
      <c r="C530" t="s">
        <v>32</v>
      </c>
      <c r="D530" s="1">
        <v>293.5</v>
      </c>
      <c r="E530" s="2">
        <v>13938</v>
      </c>
      <c r="F530" s="2">
        <v>23230</v>
      </c>
      <c r="G530" s="2">
        <v>6818005</v>
      </c>
      <c r="H530" s="2">
        <v>5795304.25</v>
      </c>
      <c r="I530" s="2">
        <v>4520337.3150000004</v>
      </c>
      <c r="J530" s="2">
        <v>1274966.9349999996</v>
      </c>
      <c r="K530" s="3">
        <v>44136</v>
      </c>
      <c r="L530">
        <v>11</v>
      </c>
      <c r="M530" t="s">
        <v>30</v>
      </c>
      <c r="N530">
        <v>2020</v>
      </c>
    </row>
    <row r="531" spans="1:14" x14ac:dyDescent="0.3">
      <c r="A531" t="s">
        <v>18</v>
      </c>
      <c r="B531" t="s">
        <v>36</v>
      </c>
      <c r="C531" t="s">
        <v>34</v>
      </c>
      <c r="D531" s="1">
        <v>316.5</v>
      </c>
      <c r="E531" s="2">
        <v>11999.4</v>
      </c>
      <c r="F531" s="2">
        <v>19999</v>
      </c>
      <c r="G531" s="2">
        <v>6329683.5</v>
      </c>
      <c r="H531" s="2">
        <v>5380230.9749999996</v>
      </c>
      <c r="I531" s="2">
        <v>4196580.1605000002</v>
      </c>
      <c r="J531" s="2">
        <v>1183650.8144999994</v>
      </c>
      <c r="K531" s="3">
        <v>44197</v>
      </c>
      <c r="L531">
        <v>1</v>
      </c>
      <c r="M531" t="s">
        <v>3</v>
      </c>
      <c r="N531">
        <v>2021</v>
      </c>
    </row>
    <row r="532" spans="1:14" x14ac:dyDescent="0.3">
      <c r="A532" t="s">
        <v>0</v>
      </c>
      <c r="B532" t="s">
        <v>16</v>
      </c>
      <c r="C532" t="s">
        <v>34</v>
      </c>
      <c r="D532" s="1">
        <v>262.90000000000003</v>
      </c>
      <c r="E532" s="2">
        <v>11999.4</v>
      </c>
      <c r="F532" s="2">
        <v>19999</v>
      </c>
      <c r="G532" s="2">
        <v>5257737.1000000006</v>
      </c>
      <c r="H532" s="2">
        <v>4469076.5350000001</v>
      </c>
      <c r="I532" s="2">
        <v>3485879.6973000001</v>
      </c>
      <c r="J532" s="2">
        <v>983196.83770000003</v>
      </c>
      <c r="K532" s="3">
        <v>44197</v>
      </c>
      <c r="L532">
        <v>1</v>
      </c>
      <c r="M532" t="s">
        <v>3</v>
      </c>
      <c r="N532">
        <v>2021</v>
      </c>
    </row>
    <row r="533" spans="1:14" x14ac:dyDescent="0.3">
      <c r="A533" t="s">
        <v>18</v>
      </c>
      <c r="B533" t="s">
        <v>9</v>
      </c>
      <c r="C533" t="s">
        <v>34</v>
      </c>
      <c r="D533" s="1">
        <v>143.30000000000001</v>
      </c>
      <c r="E533" s="2">
        <v>11999.4</v>
      </c>
      <c r="F533" s="2">
        <v>19999</v>
      </c>
      <c r="G533" s="2">
        <v>2865856.7</v>
      </c>
      <c r="H533" s="2">
        <v>2435978.1950000003</v>
      </c>
      <c r="I533" s="2">
        <v>1900062.9921000004</v>
      </c>
      <c r="J533" s="2">
        <v>535915.20289999992</v>
      </c>
      <c r="K533" s="3">
        <v>44317</v>
      </c>
      <c r="L533">
        <v>5</v>
      </c>
      <c r="M533" t="s">
        <v>35</v>
      </c>
      <c r="N533">
        <v>2021</v>
      </c>
    </row>
    <row r="534" spans="1:14" x14ac:dyDescent="0.3">
      <c r="A534" t="s">
        <v>18</v>
      </c>
      <c r="B534" t="s">
        <v>17</v>
      </c>
      <c r="C534" t="s">
        <v>34</v>
      </c>
      <c r="D534" s="1">
        <v>94.7</v>
      </c>
      <c r="E534" s="2">
        <v>11999.4</v>
      </c>
      <c r="F534" s="2">
        <v>19999</v>
      </c>
      <c r="G534" s="2">
        <v>1893905.3</v>
      </c>
      <c r="H534" s="2">
        <v>1609819.5050000001</v>
      </c>
      <c r="I534" s="2">
        <v>1255659.2139000001</v>
      </c>
      <c r="J534" s="2">
        <v>354160.29110000003</v>
      </c>
      <c r="K534" s="3">
        <v>44075</v>
      </c>
      <c r="L534">
        <v>9</v>
      </c>
      <c r="M534" t="s">
        <v>24</v>
      </c>
      <c r="N534">
        <v>2020</v>
      </c>
    </row>
    <row r="535" spans="1:14" x14ac:dyDescent="0.3">
      <c r="A535" t="s">
        <v>0</v>
      </c>
      <c r="B535" t="s">
        <v>37</v>
      </c>
      <c r="C535" t="s">
        <v>34</v>
      </c>
      <c r="D535" s="1">
        <v>34.4</v>
      </c>
      <c r="E535" s="2">
        <v>11999.4</v>
      </c>
      <c r="F535" s="2">
        <v>19999</v>
      </c>
      <c r="G535" s="2">
        <v>687965.6</v>
      </c>
      <c r="H535" s="2">
        <v>584770.76</v>
      </c>
      <c r="I535" s="2">
        <v>456121.19280000002</v>
      </c>
      <c r="J535" s="2">
        <v>128649.56719999999</v>
      </c>
      <c r="K535" s="3">
        <v>44105</v>
      </c>
      <c r="L535">
        <v>10</v>
      </c>
      <c r="M535" t="s">
        <v>26</v>
      </c>
      <c r="N535">
        <v>2020</v>
      </c>
    </row>
    <row r="536" spans="1:14" x14ac:dyDescent="0.3">
      <c r="A536" t="s">
        <v>5</v>
      </c>
      <c r="B536" t="s">
        <v>22</v>
      </c>
      <c r="C536" t="s">
        <v>34</v>
      </c>
      <c r="D536" s="1">
        <v>215.70000000000002</v>
      </c>
      <c r="E536" s="2">
        <v>11999.4</v>
      </c>
      <c r="F536" s="2">
        <v>19999</v>
      </c>
      <c r="G536" s="2">
        <v>4313784.3000000007</v>
      </c>
      <c r="H536" s="2">
        <v>3666716.6550000007</v>
      </c>
      <c r="I536" s="2">
        <v>2383365.8257500008</v>
      </c>
      <c r="J536" s="2">
        <v>1283350.82925</v>
      </c>
      <c r="K536" s="3">
        <v>44531</v>
      </c>
      <c r="L536">
        <v>12</v>
      </c>
      <c r="M536" t="s">
        <v>11</v>
      </c>
      <c r="N536">
        <v>2021</v>
      </c>
    </row>
    <row r="537" spans="1:14" x14ac:dyDescent="0.3">
      <c r="A537" t="s">
        <v>0</v>
      </c>
      <c r="B537" t="s">
        <v>6</v>
      </c>
      <c r="C537" t="s">
        <v>27</v>
      </c>
      <c r="D537" s="1">
        <v>38</v>
      </c>
      <c r="E537" s="2">
        <v>11999.4</v>
      </c>
      <c r="F537" s="2">
        <v>19999</v>
      </c>
      <c r="G537" s="2">
        <v>759962</v>
      </c>
      <c r="H537" s="2">
        <v>645967.69999999995</v>
      </c>
      <c r="I537" s="2">
        <v>503854.80599999998</v>
      </c>
      <c r="J537" s="2">
        <v>142112.89399999997</v>
      </c>
      <c r="K537" s="3">
        <v>44075</v>
      </c>
      <c r="L537">
        <v>9</v>
      </c>
      <c r="M537" t="s">
        <v>24</v>
      </c>
      <c r="N537">
        <v>2020</v>
      </c>
    </row>
    <row r="538" spans="1:14" x14ac:dyDescent="0.3">
      <c r="A538" t="s">
        <v>0</v>
      </c>
      <c r="B538" t="s">
        <v>25</v>
      </c>
      <c r="C538" t="s">
        <v>2</v>
      </c>
      <c r="D538" s="1">
        <v>88.600000000000009</v>
      </c>
      <c r="E538" s="2">
        <v>5579.4</v>
      </c>
      <c r="F538" s="2">
        <v>9299</v>
      </c>
      <c r="G538" s="2">
        <v>823891.4</v>
      </c>
      <c r="H538" s="2">
        <v>700307.69000000006</v>
      </c>
      <c r="I538" s="2">
        <v>546239.99820000003</v>
      </c>
      <c r="J538" s="2">
        <v>154067.69180000003</v>
      </c>
      <c r="K538" s="3">
        <v>44348</v>
      </c>
      <c r="L538">
        <v>6</v>
      </c>
      <c r="M538" t="s">
        <v>7</v>
      </c>
      <c r="N538">
        <v>2021</v>
      </c>
    </row>
    <row r="539" spans="1:14" x14ac:dyDescent="0.3">
      <c r="A539" t="s">
        <v>18</v>
      </c>
      <c r="B539" t="s">
        <v>19</v>
      </c>
      <c r="C539" t="s">
        <v>2</v>
      </c>
      <c r="D539" s="1">
        <v>241.60000000000002</v>
      </c>
      <c r="E539" s="2">
        <v>5579.4</v>
      </c>
      <c r="F539" s="2">
        <v>9299</v>
      </c>
      <c r="G539" s="2">
        <v>2246638.4000000004</v>
      </c>
      <c r="H539" s="2">
        <v>1909642.6400000004</v>
      </c>
      <c r="I539" s="2">
        <v>1489521.2592000004</v>
      </c>
      <c r="J539" s="2">
        <v>420121.38079999993</v>
      </c>
      <c r="K539" s="3">
        <v>44075</v>
      </c>
      <c r="L539">
        <v>9</v>
      </c>
      <c r="M539" t="s">
        <v>24</v>
      </c>
      <c r="N539">
        <v>2020</v>
      </c>
    </row>
    <row r="540" spans="1:14" x14ac:dyDescent="0.3">
      <c r="A540" t="s">
        <v>18</v>
      </c>
      <c r="B540" t="s">
        <v>4</v>
      </c>
      <c r="C540" t="s">
        <v>2</v>
      </c>
      <c r="D540" s="1">
        <v>215.60000000000002</v>
      </c>
      <c r="E540" s="2">
        <v>5579.4</v>
      </c>
      <c r="F540" s="2">
        <v>9299</v>
      </c>
      <c r="G540" s="2">
        <v>2004864.4000000001</v>
      </c>
      <c r="H540" s="2">
        <v>1704134.7400000002</v>
      </c>
      <c r="I540" s="2">
        <v>1329225.0972000002</v>
      </c>
      <c r="J540" s="2">
        <v>374909.64280000003</v>
      </c>
      <c r="K540" s="3">
        <v>44470</v>
      </c>
      <c r="L540">
        <v>10</v>
      </c>
      <c r="M540" t="s">
        <v>26</v>
      </c>
      <c r="N540">
        <v>2021</v>
      </c>
    </row>
    <row r="541" spans="1:14" x14ac:dyDescent="0.3">
      <c r="A541" t="s">
        <v>5</v>
      </c>
      <c r="B541" t="s">
        <v>29</v>
      </c>
      <c r="C541" t="s">
        <v>2</v>
      </c>
      <c r="D541" s="1">
        <v>268.90000000000003</v>
      </c>
      <c r="E541" s="2">
        <v>5579.4</v>
      </c>
      <c r="F541" s="2">
        <v>9299</v>
      </c>
      <c r="G541" s="2">
        <v>2500501.1</v>
      </c>
      <c r="H541" s="2">
        <v>2125425.9350000001</v>
      </c>
      <c r="I541" s="2">
        <v>1381526.8577500002</v>
      </c>
      <c r="J541" s="2">
        <v>743899.07724999986</v>
      </c>
      <c r="K541" s="3">
        <v>44501</v>
      </c>
      <c r="L541">
        <v>11</v>
      </c>
      <c r="M541" t="s">
        <v>30</v>
      </c>
      <c r="N541">
        <v>2021</v>
      </c>
    </row>
    <row r="542" spans="1:14" x14ac:dyDescent="0.3">
      <c r="A542" t="s">
        <v>5</v>
      </c>
      <c r="B542" t="s">
        <v>1</v>
      </c>
      <c r="C542" t="s">
        <v>13</v>
      </c>
      <c r="D542" s="1">
        <v>67.7</v>
      </c>
      <c r="E542" s="2">
        <v>8999.4</v>
      </c>
      <c r="F542" s="2">
        <v>14999</v>
      </c>
      <c r="G542" s="2">
        <v>1015432.3</v>
      </c>
      <c r="H542" s="2">
        <v>863117.45500000007</v>
      </c>
      <c r="I542" s="2">
        <v>561026.34575000009</v>
      </c>
      <c r="J542" s="2">
        <v>302091.10924999998</v>
      </c>
      <c r="K542" s="3">
        <v>44256</v>
      </c>
      <c r="L542">
        <v>3</v>
      </c>
      <c r="M542" t="s">
        <v>14</v>
      </c>
      <c r="N542">
        <v>2021</v>
      </c>
    </row>
    <row r="543" spans="1:14" x14ac:dyDescent="0.3">
      <c r="A543" t="s">
        <v>21</v>
      </c>
      <c r="B543" t="s">
        <v>4</v>
      </c>
      <c r="C543" t="s">
        <v>13</v>
      </c>
      <c r="D543" s="1">
        <v>177.3</v>
      </c>
      <c r="E543" s="2">
        <v>8999.4</v>
      </c>
      <c r="F543" s="2">
        <v>14999</v>
      </c>
      <c r="G543" s="2">
        <v>2659322.7000000002</v>
      </c>
      <c r="H543" s="2">
        <v>2260424.2949999999</v>
      </c>
      <c r="I543" s="2">
        <v>1627505.4923999999</v>
      </c>
      <c r="J543" s="2">
        <v>632918.80260000005</v>
      </c>
      <c r="K543" s="3">
        <v>44287</v>
      </c>
      <c r="L543">
        <v>4</v>
      </c>
      <c r="M543" t="s">
        <v>33</v>
      </c>
      <c r="N543">
        <v>2021</v>
      </c>
    </row>
    <row r="544" spans="1:14" x14ac:dyDescent="0.3">
      <c r="A544" t="s">
        <v>0</v>
      </c>
      <c r="B544" t="s">
        <v>6</v>
      </c>
      <c r="C544" t="s">
        <v>13</v>
      </c>
      <c r="D544" s="1">
        <v>242</v>
      </c>
      <c r="E544" s="2">
        <v>8999.4</v>
      </c>
      <c r="F544" s="2">
        <v>14999</v>
      </c>
      <c r="G544" s="2">
        <v>3629758</v>
      </c>
      <c r="H544" s="2">
        <v>3085294.3</v>
      </c>
      <c r="I544" s="2">
        <v>2406529.554</v>
      </c>
      <c r="J544" s="2">
        <v>678764.74599999981</v>
      </c>
      <c r="K544" s="3">
        <v>44440</v>
      </c>
      <c r="L544">
        <v>9</v>
      </c>
      <c r="M544" t="s">
        <v>24</v>
      </c>
      <c r="N544">
        <v>2021</v>
      </c>
    </row>
    <row r="545" spans="1:14" x14ac:dyDescent="0.3">
      <c r="A545" t="s">
        <v>0</v>
      </c>
      <c r="B545" t="s">
        <v>8</v>
      </c>
      <c r="C545" t="s">
        <v>13</v>
      </c>
      <c r="D545" s="1">
        <v>273.40000000000003</v>
      </c>
      <c r="E545" s="2">
        <v>8999.4</v>
      </c>
      <c r="F545" s="2">
        <v>14999</v>
      </c>
      <c r="G545" s="2">
        <v>4100726.6000000006</v>
      </c>
      <c r="H545" s="2">
        <v>3485617.6100000003</v>
      </c>
      <c r="I545" s="2">
        <v>2718781.7358000004</v>
      </c>
      <c r="J545" s="2">
        <v>766835.87419999996</v>
      </c>
      <c r="K545" s="3">
        <v>44470</v>
      </c>
      <c r="L545">
        <v>10</v>
      </c>
      <c r="M545" t="s">
        <v>26</v>
      </c>
      <c r="N545">
        <v>2021</v>
      </c>
    </row>
    <row r="546" spans="1:14" x14ac:dyDescent="0.3">
      <c r="A546" t="s">
        <v>0</v>
      </c>
      <c r="B546" t="s">
        <v>38</v>
      </c>
      <c r="C546" t="s">
        <v>13</v>
      </c>
      <c r="D546" s="1">
        <v>171.5</v>
      </c>
      <c r="E546" s="2">
        <v>8999.4</v>
      </c>
      <c r="F546" s="2">
        <v>14999</v>
      </c>
      <c r="G546" s="2">
        <v>2572328.5</v>
      </c>
      <c r="H546" s="2">
        <v>2186479.2250000001</v>
      </c>
      <c r="I546" s="2">
        <v>1705453.7955000002</v>
      </c>
      <c r="J546" s="2">
        <v>481025.42949999985</v>
      </c>
      <c r="K546" s="3">
        <v>44105</v>
      </c>
      <c r="L546">
        <v>10</v>
      </c>
      <c r="M546" t="s">
        <v>26</v>
      </c>
      <c r="N546">
        <v>2020</v>
      </c>
    </row>
    <row r="547" spans="1:14" x14ac:dyDescent="0.3">
      <c r="A547" t="s">
        <v>21</v>
      </c>
      <c r="B547" t="s">
        <v>10</v>
      </c>
      <c r="C547" t="s">
        <v>13</v>
      </c>
      <c r="D547" s="1">
        <v>118.60000000000001</v>
      </c>
      <c r="E547" s="2">
        <v>8999.4</v>
      </c>
      <c r="F547" s="2">
        <v>14999</v>
      </c>
      <c r="G547" s="2">
        <v>1778881.4000000001</v>
      </c>
      <c r="H547" s="2">
        <v>1512049.1900000002</v>
      </c>
      <c r="I547" s="2">
        <v>1088675.4168</v>
      </c>
      <c r="J547" s="2">
        <v>423373.77320000017</v>
      </c>
      <c r="K547" s="3">
        <v>44166</v>
      </c>
      <c r="L547">
        <v>12</v>
      </c>
      <c r="M547" t="s">
        <v>11</v>
      </c>
      <c r="N547">
        <v>2020</v>
      </c>
    </row>
    <row r="548" spans="1:14" x14ac:dyDescent="0.3">
      <c r="A548" t="s">
        <v>21</v>
      </c>
      <c r="B548" t="s">
        <v>12</v>
      </c>
      <c r="C548" t="s">
        <v>27</v>
      </c>
      <c r="D548" s="1">
        <v>349.5</v>
      </c>
      <c r="E548" s="2">
        <v>11999.4</v>
      </c>
      <c r="F548" s="2">
        <v>19999</v>
      </c>
      <c r="G548" s="2">
        <v>6989650.5</v>
      </c>
      <c r="H548" s="2">
        <v>5941202.9249999998</v>
      </c>
      <c r="I548" s="2">
        <v>4277666.1059999997</v>
      </c>
      <c r="J548" s="2">
        <v>1663536.8190000001</v>
      </c>
      <c r="K548" s="3">
        <v>44197</v>
      </c>
      <c r="L548">
        <v>1</v>
      </c>
      <c r="M548" t="s">
        <v>3</v>
      </c>
      <c r="N548">
        <v>2021</v>
      </c>
    </row>
    <row r="549" spans="1:14" x14ac:dyDescent="0.3">
      <c r="A549" t="s">
        <v>0</v>
      </c>
      <c r="B549" t="s">
        <v>36</v>
      </c>
      <c r="C549" t="s">
        <v>27</v>
      </c>
      <c r="D549" s="1">
        <v>88.600000000000009</v>
      </c>
      <c r="E549" s="2">
        <v>11999.4</v>
      </c>
      <c r="F549" s="2">
        <v>19999</v>
      </c>
      <c r="G549" s="2">
        <v>1771911.4000000001</v>
      </c>
      <c r="H549" s="2">
        <v>1506124.6900000002</v>
      </c>
      <c r="I549" s="2">
        <v>1174777.2582000003</v>
      </c>
      <c r="J549" s="2">
        <v>331347.4317999999</v>
      </c>
      <c r="K549" s="3">
        <v>44348</v>
      </c>
      <c r="L549">
        <v>6</v>
      </c>
      <c r="M549" t="s">
        <v>7</v>
      </c>
      <c r="N549">
        <v>2021</v>
      </c>
    </row>
    <row r="550" spans="1:14" x14ac:dyDescent="0.3">
      <c r="A550" t="s">
        <v>18</v>
      </c>
      <c r="B550" t="s">
        <v>16</v>
      </c>
      <c r="C550" t="s">
        <v>27</v>
      </c>
      <c r="D550" s="1">
        <v>215.60000000000002</v>
      </c>
      <c r="E550" s="2">
        <v>11999.4</v>
      </c>
      <c r="F550" s="2">
        <v>19999</v>
      </c>
      <c r="G550" s="2">
        <v>4311784.4000000004</v>
      </c>
      <c r="H550" s="2">
        <v>3665016.74</v>
      </c>
      <c r="I550" s="2">
        <v>2858713.0572000002</v>
      </c>
      <c r="J550" s="2">
        <v>806303.68280000007</v>
      </c>
      <c r="K550" s="3">
        <v>44470</v>
      </c>
      <c r="L550">
        <v>10</v>
      </c>
      <c r="M550" t="s">
        <v>26</v>
      </c>
      <c r="N550">
        <v>2021</v>
      </c>
    </row>
    <row r="551" spans="1:14" x14ac:dyDescent="0.3">
      <c r="A551" t="s">
        <v>0</v>
      </c>
      <c r="B551" t="s">
        <v>9</v>
      </c>
      <c r="C551" t="s">
        <v>27</v>
      </c>
      <c r="D551" s="1">
        <v>90.5</v>
      </c>
      <c r="E551" s="2">
        <v>11999.4</v>
      </c>
      <c r="F551" s="2">
        <v>19999</v>
      </c>
      <c r="G551" s="2">
        <v>1809909.5</v>
      </c>
      <c r="H551" s="2">
        <v>1538423.075</v>
      </c>
      <c r="I551" s="2">
        <v>1199969.9985</v>
      </c>
      <c r="J551" s="2">
        <v>338453.07649999997</v>
      </c>
      <c r="K551" s="3">
        <v>44470</v>
      </c>
      <c r="L551">
        <v>10</v>
      </c>
      <c r="M551" t="s">
        <v>26</v>
      </c>
      <c r="N551">
        <v>2021</v>
      </c>
    </row>
    <row r="552" spans="1:14" x14ac:dyDescent="0.3">
      <c r="A552" t="s">
        <v>0</v>
      </c>
      <c r="B552" t="s">
        <v>17</v>
      </c>
      <c r="C552" t="s">
        <v>27</v>
      </c>
      <c r="D552" s="1">
        <v>171.5</v>
      </c>
      <c r="E552" s="2">
        <v>11999.4</v>
      </c>
      <c r="F552" s="2">
        <v>19999</v>
      </c>
      <c r="G552" s="2">
        <v>3429828.5</v>
      </c>
      <c r="H552" s="2">
        <v>2915354.2250000001</v>
      </c>
      <c r="I552" s="2">
        <v>2273976.2955</v>
      </c>
      <c r="J552" s="2">
        <v>641377.92950000009</v>
      </c>
      <c r="K552" s="3">
        <v>44105</v>
      </c>
      <c r="L552">
        <v>10</v>
      </c>
      <c r="M552" t="s">
        <v>26</v>
      </c>
      <c r="N552">
        <v>2020</v>
      </c>
    </row>
    <row r="553" spans="1:14" x14ac:dyDescent="0.3">
      <c r="A553" t="s">
        <v>0</v>
      </c>
      <c r="B553" t="s">
        <v>37</v>
      </c>
      <c r="C553" t="s">
        <v>27</v>
      </c>
      <c r="D553" s="1">
        <v>159.4</v>
      </c>
      <c r="E553" s="2">
        <v>11999.4</v>
      </c>
      <c r="F553" s="2">
        <v>19999</v>
      </c>
      <c r="G553" s="2">
        <v>3187840.6</v>
      </c>
      <c r="H553" s="2">
        <v>2709664.5100000002</v>
      </c>
      <c r="I553" s="2">
        <v>2113538.3178000003</v>
      </c>
      <c r="J553" s="2">
        <v>596126.19219999993</v>
      </c>
      <c r="K553" s="3">
        <v>44501</v>
      </c>
      <c r="L553">
        <v>11</v>
      </c>
      <c r="M553" t="s">
        <v>30</v>
      </c>
      <c r="N553">
        <v>2021</v>
      </c>
    </row>
    <row r="554" spans="1:14" x14ac:dyDescent="0.3">
      <c r="A554" t="s">
        <v>21</v>
      </c>
      <c r="B554" t="s">
        <v>22</v>
      </c>
      <c r="C554" t="s">
        <v>27</v>
      </c>
      <c r="D554" s="1">
        <v>135.9</v>
      </c>
      <c r="E554" s="2">
        <v>11999.4</v>
      </c>
      <c r="F554" s="2">
        <v>19999</v>
      </c>
      <c r="G554" s="2">
        <v>2717864.1</v>
      </c>
      <c r="H554" s="2">
        <v>2310184.4850000003</v>
      </c>
      <c r="I554" s="2">
        <v>1663332.8292000003</v>
      </c>
      <c r="J554" s="2">
        <v>646851.65580000007</v>
      </c>
      <c r="K554" s="3">
        <v>44501</v>
      </c>
      <c r="L554">
        <v>11</v>
      </c>
      <c r="M554" t="s">
        <v>30</v>
      </c>
      <c r="N554">
        <v>2021</v>
      </c>
    </row>
    <row r="555" spans="1:14" x14ac:dyDescent="0.3">
      <c r="A555" t="s">
        <v>21</v>
      </c>
      <c r="B555" t="s">
        <v>6</v>
      </c>
      <c r="C555" t="s">
        <v>27</v>
      </c>
      <c r="D555" s="1">
        <v>215</v>
      </c>
      <c r="E555" s="2">
        <v>11999.4</v>
      </c>
      <c r="F555" s="2">
        <v>19999</v>
      </c>
      <c r="G555" s="2">
        <v>4299785</v>
      </c>
      <c r="H555" s="2">
        <v>3654817.25</v>
      </c>
      <c r="I555" s="2">
        <v>2631468.42</v>
      </c>
      <c r="J555" s="2">
        <v>1023348.8300000001</v>
      </c>
      <c r="K555" s="3">
        <v>44501</v>
      </c>
      <c r="L555">
        <v>11</v>
      </c>
      <c r="M555" t="s">
        <v>30</v>
      </c>
      <c r="N555">
        <v>2021</v>
      </c>
    </row>
    <row r="556" spans="1:14" x14ac:dyDescent="0.3">
      <c r="A556" t="s">
        <v>0</v>
      </c>
      <c r="B556" t="s">
        <v>25</v>
      </c>
      <c r="C556" t="s">
        <v>27</v>
      </c>
      <c r="D556" s="1">
        <v>119.7</v>
      </c>
      <c r="E556" s="2">
        <v>11999.4</v>
      </c>
      <c r="F556" s="2">
        <v>19999</v>
      </c>
      <c r="G556" s="2">
        <v>2393880.3000000003</v>
      </c>
      <c r="H556" s="2">
        <v>2034798.2550000004</v>
      </c>
      <c r="I556" s="2">
        <v>1587142.6389000004</v>
      </c>
      <c r="J556" s="2">
        <v>447655.61609999998</v>
      </c>
      <c r="K556" s="3">
        <v>44501</v>
      </c>
      <c r="L556">
        <v>11</v>
      </c>
      <c r="M556" t="s">
        <v>30</v>
      </c>
      <c r="N556">
        <v>2021</v>
      </c>
    </row>
    <row r="557" spans="1:14" x14ac:dyDescent="0.3">
      <c r="A557" t="s">
        <v>5</v>
      </c>
      <c r="B557" t="s">
        <v>19</v>
      </c>
      <c r="C557" t="s">
        <v>27</v>
      </c>
      <c r="D557" s="1">
        <v>38</v>
      </c>
      <c r="E557" s="2">
        <v>11999.4</v>
      </c>
      <c r="F557" s="2">
        <v>19999</v>
      </c>
      <c r="G557" s="2">
        <v>759962</v>
      </c>
      <c r="H557" s="2">
        <v>645967.69999999995</v>
      </c>
      <c r="I557" s="2">
        <v>419879.005</v>
      </c>
      <c r="J557" s="2">
        <v>226088.69499999995</v>
      </c>
      <c r="K557" s="3">
        <v>44166</v>
      </c>
      <c r="L557">
        <v>12</v>
      </c>
      <c r="M557" t="s">
        <v>11</v>
      </c>
      <c r="N557">
        <v>2020</v>
      </c>
    </row>
    <row r="558" spans="1:14" x14ac:dyDescent="0.3">
      <c r="A558" t="s">
        <v>0</v>
      </c>
      <c r="B558" t="s">
        <v>4</v>
      </c>
      <c r="C558" t="s">
        <v>27</v>
      </c>
      <c r="D558" s="1">
        <v>123.30000000000001</v>
      </c>
      <c r="E558" s="2">
        <v>11999.4</v>
      </c>
      <c r="F558" s="2">
        <v>19999</v>
      </c>
      <c r="G558" s="2">
        <v>2465876.7000000002</v>
      </c>
      <c r="H558" s="2">
        <v>2095995.1950000003</v>
      </c>
      <c r="I558" s="2">
        <v>1634876.2521000004</v>
      </c>
      <c r="J558" s="2">
        <v>461118.94289999991</v>
      </c>
      <c r="K558" s="3">
        <v>44531</v>
      </c>
      <c r="L558">
        <v>12</v>
      </c>
      <c r="M558" t="s">
        <v>11</v>
      </c>
      <c r="N558">
        <v>2021</v>
      </c>
    </row>
    <row r="559" spans="1:14" x14ac:dyDescent="0.3">
      <c r="A559" t="s">
        <v>0</v>
      </c>
      <c r="B559" t="s">
        <v>29</v>
      </c>
      <c r="C559" t="s">
        <v>31</v>
      </c>
      <c r="D559" s="1">
        <v>139.5</v>
      </c>
      <c r="E559" s="2">
        <v>19794</v>
      </c>
      <c r="F559" s="2">
        <v>32990</v>
      </c>
      <c r="G559" s="2">
        <v>4602105</v>
      </c>
      <c r="H559" s="2">
        <v>3911789.25</v>
      </c>
      <c r="I559" s="2">
        <v>3051195.6150000002</v>
      </c>
      <c r="J559" s="2">
        <v>860593.63499999978</v>
      </c>
      <c r="K559" s="3">
        <v>44378</v>
      </c>
      <c r="L559">
        <v>7</v>
      </c>
      <c r="M559" t="s">
        <v>20</v>
      </c>
      <c r="N559">
        <v>2021</v>
      </c>
    </row>
    <row r="560" spans="1:14" x14ac:dyDescent="0.3">
      <c r="A560" t="s">
        <v>0</v>
      </c>
      <c r="B560" t="s">
        <v>1</v>
      </c>
      <c r="C560" t="s">
        <v>31</v>
      </c>
      <c r="D560" s="1">
        <v>98.600000000000009</v>
      </c>
      <c r="E560" s="2">
        <v>19794</v>
      </c>
      <c r="F560" s="2">
        <v>32990</v>
      </c>
      <c r="G560" s="2">
        <v>3252814.0000000005</v>
      </c>
      <c r="H560" s="2">
        <v>2764891.9000000004</v>
      </c>
      <c r="I560" s="2">
        <v>2156615.6820000005</v>
      </c>
      <c r="J560" s="2">
        <v>608276.21799999988</v>
      </c>
      <c r="K560" s="3">
        <v>44470</v>
      </c>
      <c r="L560">
        <v>10</v>
      </c>
      <c r="M560" t="s">
        <v>26</v>
      </c>
      <c r="N560">
        <v>2021</v>
      </c>
    </row>
    <row r="561" spans="1:14" x14ac:dyDescent="0.3">
      <c r="A561" t="s">
        <v>0</v>
      </c>
      <c r="B561" t="s">
        <v>4</v>
      </c>
      <c r="C561" t="s">
        <v>31</v>
      </c>
      <c r="D561" s="1">
        <v>90.5</v>
      </c>
      <c r="E561" s="2">
        <v>19794</v>
      </c>
      <c r="F561" s="2">
        <v>32990</v>
      </c>
      <c r="G561" s="2">
        <v>2985595</v>
      </c>
      <c r="H561" s="2">
        <v>2537755.75</v>
      </c>
      <c r="I561" s="2">
        <v>1979449.4850000001</v>
      </c>
      <c r="J561" s="2">
        <v>558306.2649999999</v>
      </c>
      <c r="K561" s="3">
        <v>44470</v>
      </c>
      <c r="L561">
        <v>10</v>
      </c>
      <c r="M561" t="s">
        <v>26</v>
      </c>
      <c r="N561">
        <v>2021</v>
      </c>
    </row>
    <row r="562" spans="1:14" x14ac:dyDescent="0.3">
      <c r="A562" t="s">
        <v>15</v>
      </c>
      <c r="B562" t="s">
        <v>6</v>
      </c>
      <c r="C562" t="s">
        <v>32</v>
      </c>
      <c r="D562" s="1">
        <v>210.9</v>
      </c>
      <c r="E562" s="2">
        <v>13938</v>
      </c>
      <c r="F562" s="2">
        <v>23230</v>
      </c>
      <c r="G562" s="2">
        <v>4899207</v>
      </c>
      <c r="H562" s="2">
        <v>4164325.95</v>
      </c>
      <c r="I562" s="2">
        <v>2498595.5699999998</v>
      </c>
      <c r="J562" s="2">
        <v>1665730.3800000004</v>
      </c>
      <c r="K562" s="3">
        <v>44317</v>
      </c>
      <c r="L562">
        <v>5</v>
      </c>
      <c r="M562" t="s">
        <v>35</v>
      </c>
      <c r="N562">
        <v>2021</v>
      </c>
    </row>
    <row r="563" spans="1:14" x14ac:dyDescent="0.3">
      <c r="A563" t="s">
        <v>5</v>
      </c>
      <c r="B563" t="s">
        <v>8</v>
      </c>
      <c r="C563" t="s">
        <v>32</v>
      </c>
      <c r="D563" s="1">
        <v>387.45000000000005</v>
      </c>
      <c r="E563" s="2">
        <v>13938</v>
      </c>
      <c r="F563" s="2">
        <v>23230</v>
      </c>
      <c r="G563" s="2">
        <v>9000463.5000000019</v>
      </c>
      <c r="H563" s="2">
        <v>7650393.9750000015</v>
      </c>
      <c r="I563" s="2">
        <v>4972756.0837500012</v>
      </c>
      <c r="J563" s="2">
        <v>2677637.8912500003</v>
      </c>
      <c r="K563" s="3">
        <v>44378</v>
      </c>
      <c r="L563">
        <v>7</v>
      </c>
      <c r="M563" t="s">
        <v>20</v>
      </c>
      <c r="N563">
        <v>2021</v>
      </c>
    </row>
    <row r="564" spans="1:14" x14ac:dyDescent="0.3">
      <c r="A564" t="s">
        <v>0</v>
      </c>
      <c r="B564" t="s">
        <v>38</v>
      </c>
      <c r="C564" t="s">
        <v>32</v>
      </c>
      <c r="D564" s="1">
        <v>62.300000000000004</v>
      </c>
      <c r="E564" s="2">
        <v>13938</v>
      </c>
      <c r="F564" s="2">
        <v>23230</v>
      </c>
      <c r="G564" s="2">
        <v>1447229</v>
      </c>
      <c r="H564" s="2">
        <v>1230144.6499999999</v>
      </c>
      <c r="I564" s="2">
        <v>959512.82699999993</v>
      </c>
      <c r="J564" s="2">
        <v>270631.82299999997</v>
      </c>
      <c r="K564" s="3">
        <v>44075</v>
      </c>
      <c r="L564">
        <v>9</v>
      </c>
      <c r="M564" t="s">
        <v>24</v>
      </c>
      <c r="N564">
        <v>2020</v>
      </c>
    </row>
    <row r="565" spans="1:14" x14ac:dyDescent="0.3">
      <c r="A565" t="s">
        <v>0</v>
      </c>
      <c r="B565" t="s">
        <v>10</v>
      </c>
      <c r="C565" t="s">
        <v>32</v>
      </c>
      <c r="D565" s="1">
        <v>98.600000000000009</v>
      </c>
      <c r="E565" s="2">
        <v>13938</v>
      </c>
      <c r="F565" s="2">
        <v>23230</v>
      </c>
      <c r="G565" s="2">
        <v>2290478</v>
      </c>
      <c r="H565" s="2">
        <v>1946906.3</v>
      </c>
      <c r="I565" s="2">
        <v>1518586.9140000001</v>
      </c>
      <c r="J565" s="2">
        <v>428319.38599999994</v>
      </c>
      <c r="K565" s="3">
        <v>44470</v>
      </c>
      <c r="L565">
        <v>10</v>
      </c>
      <c r="M565" t="s">
        <v>26</v>
      </c>
      <c r="N565">
        <v>2021</v>
      </c>
    </row>
    <row r="566" spans="1:14" x14ac:dyDescent="0.3">
      <c r="A566" t="s">
        <v>18</v>
      </c>
      <c r="B566" t="s">
        <v>12</v>
      </c>
      <c r="C566" t="s">
        <v>32</v>
      </c>
      <c r="D566" s="1">
        <v>238.70000000000002</v>
      </c>
      <c r="E566" s="2">
        <v>13938</v>
      </c>
      <c r="F566" s="2">
        <v>23230</v>
      </c>
      <c r="G566" s="2">
        <v>5545001</v>
      </c>
      <c r="H566" s="2">
        <v>4713250.8499999996</v>
      </c>
      <c r="I566" s="2">
        <v>3676335.6629999997</v>
      </c>
      <c r="J566" s="2">
        <v>1036915.1869999999</v>
      </c>
      <c r="K566" s="3">
        <v>44501</v>
      </c>
      <c r="L566">
        <v>11</v>
      </c>
      <c r="M566" t="s">
        <v>30</v>
      </c>
      <c r="N566">
        <v>2021</v>
      </c>
    </row>
    <row r="567" spans="1:14" x14ac:dyDescent="0.3">
      <c r="A567" t="s">
        <v>0</v>
      </c>
      <c r="B567" t="s">
        <v>36</v>
      </c>
      <c r="C567" t="s">
        <v>32</v>
      </c>
      <c r="D567" s="1">
        <v>123.30000000000001</v>
      </c>
      <c r="E567" s="2">
        <v>13938</v>
      </c>
      <c r="F567" s="2">
        <v>23230</v>
      </c>
      <c r="G567" s="2">
        <v>2864259.0000000005</v>
      </c>
      <c r="H567" s="2">
        <v>2434620.1500000004</v>
      </c>
      <c r="I567" s="2">
        <v>1899003.7170000004</v>
      </c>
      <c r="J567" s="2">
        <v>535616.43299999996</v>
      </c>
      <c r="K567" s="3">
        <v>44531</v>
      </c>
      <c r="L567">
        <v>12</v>
      </c>
      <c r="M567" t="s">
        <v>11</v>
      </c>
      <c r="N567">
        <v>2021</v>
      </c>
    </row>
    <row r="568" spans="1:14" x14ac:dyDescent="0.3">
      <c r="A568" t="s">
        <v>0</v>
      </c>
      <c r="B568" t="s">
        <v>16</v>
      </c>
      <c r="C568" t="s">
        <v>34</v>
      </c>
      <c r="D568" s="1">
        <v>27</v>
      </c>
      <c r="E568" s="2">
        <v>11999.4</v>
      </c>
      <c r="F568" s="2">
        <v>19999</v>
      </c>
      <c r="G568" s="2">
        <v>539973</v>
      </c>
      <c r="H568" s="2">
        <v>458977.05</v>
      </c>
      <c r="I568" s="2">
        <v>358002.09899999999</v>
      </c>
      <c r="J568" s="2">
        <v>100974.951</v>
      </c>
      <c r="K568" s="3">
        <v>44228</v>
      </c>
      <c r="L568">
        <v>2</v>
      </c>
      <c r="M568" t="s">
        <v>28</v>
      </c>
      <c r="N568">
        <v>2021</v>
      </c>
    </row>
    <row r="569" spans="1:14" x14ac:dyDescent="0.3">
      <c r="A569" t="s">
        <v>0</v>
      </c>
      <c r="B569" t="s">
        <v>9</v>
      </c>
      <c r="C569" t="s">
        <v>34</v>
      </c>
      <c r="D569" s="1">
        <v>342.15000000000003</v>
      </c>
      <c r="E569" s="2">
        <v>11999.4</v>
      </c>
      <c r="F569" s="2">
        <v>19999</v>
      </c>
      <c r="G569" s="2">
        <v>6842657.8500000006</v>
      </c>
      <c r="H569" s="2">
        <v>5816259.1725000003</v>
      </c>
      <c r="I569" s="2">
        <v>4536682.1545500001</v>
      </c>
      <c r="J569" s="2">
        <v>1279577.0179500002</v>
      </c>
      <c r="K569" s="3">
        <v>44378</v>
      </c>
      <c r="L569">
        <v>7</v>
      </c>
      <c r="M569" t="s">
        <v>20</v>
      </c>
      <c r="N569">
        <v>2021</v>
      </c>
    </row>
    <row r="570" spans="1:14" x14ac:dyDescent="0.3">
      <c r="A570" t="s">
        <v>0</v>
      </c>
      <c r="B570" t="s">
        <v>17</v>
      </c>
      <c r="C570" t="s">
        <v>34</v>
      </c>
      <c r="D570" s="1">
        <v>273.40000000000003</v>
      </c>
      <c r="E570" s="2">
        <v>11999.4</v>
      </c>
      <c r="F570" s="2">
        <v>19999</v>
      </c>
      <c r="G570" s="2">
        <v>5467726.6000000006</v>
      </c>
      <c r="H570" s="2">
        <v>4647567.6100000003</v>
      </c>
      <c r="I570" s="2">
        <v>3625102.7358000004</v>
      </c>
      <c r="J570" s="2">
        <v>1022464.8742</v>
      </c>
      <c r="K570" s="3">
        <v>44470</v>
      </c>
      <c r="L570">
        <v>10</v>
      </c>
      <c r="M570" t="s">
        <v>26</v>
      </c>
      <c r="N570">
        <v>2021</v>
      </c>
    </row>
    <row r="571" spans="1:14" x14ac:dyDescent="0.3">
      <c r="A571" t="s">
        <v>5</v>
      </c>
      <c r="B571" t="s">
        <v>37</v>
      </c>
      <c r="C571" t="s">
        <v>34</v>
      </c>
      <c r="D571" s="1">
        <v>254.8</v>
      </c>
      <c r="E571" s="2">
        <v>11999.4</v>
      </c>
      <c r="F571" s="2">
        <v>19999</v>
      </c>
      <c r="G571" s="2">
        <v>5095745.2</v>
      </c>
      <c r="H571" s="2">
        <v>4331383.42</v>
      </c>
      <c r="I571" s="2">
        <v>2815399.2230000002</v>
      </c>
      <c r="J571" s="2">
        <v>1515984.1969999997</v>
      </c>
      <c r="K571" s="3">
        <v>44136</v>
      </c>
      <c r="L571">
        <v>11</v>
      </c>
      <c r="M571" t="s">
        <v>30</v>
      </c>
      <c r="N571">
        <v>2020</v>
      </c>
    </row>
    <row r="572" spans="1:14" x14ac:dyDescent="0.3">
      <c r="A572" t="s">
        <v>0</v>
      </c>
      <c r="B572" t="s">
        <v>22</v>
      </c>
      <c r="C572" t="s">
        <v>2</v>
      </c>
      <c r="D572" s="1">
        <v>252.15</v>
      </c>
      <c r="E572" s="2">
        <v>5579.4</v>
      </c>
      <c r="F572" s="2">
        <v>9299</v>
      </c>
      <c r="G572" s="2">
        <v>2344742.85</v>
      </c>
      <c r="H572" s="2">
        <v>1993031.4225000001</v>
      </c>
      <c r="I572" s="2">
        <v>1554564.5095500001</v>
      </c>
      <c r="J572" s="2">
        <v>438466.91295000003</v>
      </c>
      <c r="K572" s="3">
        <v>44197</v>
      </c>
      <c r="L572">
        <v>1</v>
      </c>
      <c r="M572" t="s">
        <v>3</v>
      </c>
      <c r="N572">
        <v>2021</v>
      </c>
    </row>
    <row r="573" spans="1:14" x14ac:dyDescent="0.3">
      <c r="A573" t="s">
        <v>15</v>
      </c>
      <c r="B573" t="s">
        <v>6</v>
      </c>
      <c r="C573" t="s">
        <v>13</v>
      </c>
      <c r="D573" s="1">
        <v>266.10000000000002</v>
      </c>
      <c r="E573" s="2">
        <v>8999.4</v>
      </c>
      <c r="F573" s="2">
        <v>14999</v>
      </c>
      <c r="G573" s="2">
        <v>3991233.9000000004</v>
      </c>
      <c r="H573" s="2">
        <v>3392548.8150000004</v>
      </c>
      <c r="I573" s="2">
        <v>2035529.2890000001</v>
      </c>
      <c r="J573" s="2">
        <v>1357019.5260000003</v>
      </c>
      <c r="K573" s="3">
        <v>44317</v>
      </c>
      <c r="L573">
        <v>5</v>
      </c>
      <c r="M573" t="s">
        <v>35</v>
      </c>
      <c r="N573">
        <v>2021</v>
      </c>
    </row>
    <row r="574" spans="1:14" x14ac:dyDescent="0.3">
      <c r="A574" t="s">
        <v>0</v>
      </c>
      <c r="B574" t="s">
        <v>25</v>
      </c>
      <c r="C574" t="s">
        <v>27</v>
      </c>
      <c r="D574" s="1">
        <v>153.1</v>
      </c>
      <c r="E574" s="2">
        <v>11999.4</v>
      </c>
      <c r="F574" s="2">
        <v>19999</v>
      </c>
      <c r="G574" s="2">
        <v>3061846.9</v>
      </c>
      <c r="H574" s="2">
        <v>2602569.8649999998</v>
      </c>
      <c r="I574" s="2">
        <v>2030004.4946999999</v>
      </c>
      <c r="J574" s="2">
        <v>572565.37029999983</v>
      </c>
      <c r="K574" s="3">
        <v>44531</v>
      </c>
      <c r="L574">
        <v>12</v>
      </c>
      <c r="M574" t="s">
        <v>11</v>
      </c>
      <c r="N574">
        <v>2021</v>
      </c>
    </row>
    <row r="575" spans="1:14" x14ac:dyDescent="0.3">
      <c r="A575" t="s">
        <v>0</v>
      </c>
      <c r="B575" t="s">
        <v>19</v>
      </c>
      <c r="C575" t="s">
        <v>32</v>
      </c>
      <c r="D575" s="1">
        <v>149.1</v>
      </c>
      <c r="E575" s="2">
        <v>13938</v>
      </c>
      <c r="F575" s="2">
        <v>23230</v>
      </c>
      <c r="G575" s="2">
        <v>3463593</v>
      </c>
      <c r="H575" s="2">
        <v>2944054.05</v>
      </c>
      <c r="I575" s="2">
        <v>2296362.159</v>
      </c>
      <c r="J575" s="2">
        <v>647691.89099999983</v>
      </c>
      <c r="K575" s="3">
        <v>44256</v>
      </c>
      <c r="L575">
        <v>3</v>
      </c>
      <c r="M575" t="s">
        <v>14</v>
      </c>
      <c r="N575">
        <v>2021</v>
      </c>
    </row>
    <row r="576" spans="1:14" x14ac:dyDescent="0.3">
      <c r="A576" t="s">
        <v>0</v>
      </c>
      <c r="B576" t="s">
        <v>4</v>
      </c>
      <c r="C576" t="s">
        <v>32</v>
      </c>
      <c r="D576" s="1">
        <v>153.1</v>
      </c>
      <c r="E576" s="2">
        <v>13938</v>
      </c>
      <c r="F576" s="2">
        <v>23230</v>
      </c>
      <c r="G576" s="2">
        <v>3556513</v>
      </c>
      <c r="H576" s="2">
        <v>3023036.05</v>
      </c>
      <c r="I576" s="2">
        <v>2357968.1189999999</v>
      </c>
      <c r="J576" s="2">
        <v>665067.93099999987</v>
      </c>
      <c r="K576" s="3">
        <v>44531</v>
      </c>
      <c r="L576">
        <v>12</v>
      </c>
      <c r="M576" t="s">
        <v>11</v>
      </c>
      <c r="N576">
        <v>2021</v>
      </c>
    </row>
    <row r="577" spans="1:14" x14ac:dyDescent="0.3">
      <c r="A577" t="s">
        <v>15</v>
      </c>
      <c r="B577" t="s">
        <v>29</v>
      </c>
      <c r="C577" t="s">
        <v>34</v>
      </c>
      <c r="D577" s="1">
        <v>276.10000000000002</v>
      </c>
      <c r="E577" s="2">
        <v>11999.4</v>
      </c>
      <c r="F577" s="2">
        <v>19999</v>
      </c>
      <c r="G577" s="2">
        <v>5521723.9000000004</v>
      </c>
      <c r="H577" s="2">
        <v>4693465.3150000004</v>
      </c>
      <c r="I577" s="2">
        <v>2816079.1890000002</v>
      </c>
      <c r="J577" s="2">
        <v>1877386.1260000002</v>
      </c>
      <c r="K577" s="3">
        <v>44075</v>
      </c>
      <c r="L577">
        <v>9</v>
      </c>
      <c r="M577" t="s">
        <v>24</v>
      </c>
      <c r="N577">
        <v>2020</v>
      </c>
    </row>
    <row r="578" spans="1:14" x14ac:dyDescent="0.3">
      <c r="A578" t="s">
        <v>5</v>
      </c>
      <c r="B578" t="s">
        <v>1</v>
      </c>
      <c r="C578" t="s">
        <v>2</v>
      </c>
      <c r="D578" s="1">
        <v>256.7</v>
      </c>
      <c r="E578" s="2">
        <v>5579.4</v>
      </c>
      <c r="F578" s="2">
        <v>9299</v>
      </c>
      <c r="G578" s="2">
        <v>2387053.2999999998</v>
      </c>
      <c r="H578" s="2">
        <v>2028995.3049999999</v>
      </c>
      <c r="I578" s="2">
        <v>1318846.9482499999</v>
      </c>
      <c r="J578" s="2">
        <v>710148.35675000004</v>
      </c>
      <c r="K578" s="3">
        <v>44348</v>
      </c>
      <c r="L578">
        <v>6</v>
      </c>
      <c r="M578" t="s">
        <v>7</v>
      </c>
      <c r="N578">
        <v>2021</v>
      </c>
    </row>
    <row r="579" spans="1:14" x14ac:dyDescent="0.3">
      <c r="A579" t="s">
        <v>5</v>
      </c>
      <c r="B579" t="s">
        <v>4</v>
      </c>
      <c r="C579" t="s">
        <v>32</v>
      </c>
      <c r="D579" s="1">
        <v>256.7</v>
      </c>
      <c r="E579" s="2">
        <v>13938</v>
      </c>
      <c r="F579" s="2">
        <v>23230</v>
      </c>
      <c r="G579" s="2">
        <v>5963141</v>
      </c>
      <c r="H579" s="2">
        <v>5068669.8499999996</v>
      </c>
      <c r="I579" s="2">
        <v>3294635.4024999999</v>
      </c>
      <c r="J579" s="2">
        <v>1774034.4474999998</v>
      </c>
      <c r="K579" s="3">
        <v>44348</v>
      </c>
      <c r="L579">
        <v>6</v>
      </c>
      <c r="M579" t="s">
        <v>7</v>
      </c>
      <c r="N579">
        <v>2021</v>
      </c>
    </row>
    <row r="580" spans="1:14" x14ac:dyDescent="0.3">
      <c r="A580" t="s">
        <v>0</v>
      </c>
      <c r="B580" t="s">
        <v>39</v>
      </c>
      <c r="C580" t="s">
        <v>2</v>
      </c>
      <c r="D580" s="1">
        <v>92.300000000000011</v>
      </c>
      <c r="E580" s="2">
        <v>5579.4</v>
      </c>
      <c r="F580" s="2">
        <v>9299</v>
      </c>
      <c r="G580" s="2">
        <v>858297.70000000007</v>
      </c>
      <c r="H580" s="2">
        <v>729553.04500000004</v>
      </c>
      <c r="I580" s="2">
        <v>569051.37510000006</v>
      </c>
      <c r="J580" s="2">
        <v>160501.66989999998</v>
      </c>
      <c r="K580" s="3">
        <v>44256</v>
      </c>
      <c r="L580">
        <v>3</v>
      </c>
      <c r="M580" t="s">
        <v>14</v>
      </c>
      <c r="N580">
        <v>2021</v>
      </c>
    </row>
    <row r="581" spans="1:14" x14ac:dyDescent="0.3">
      <c r="A581" t="s">
        <v>0</v>
      </c>
      <c r="B581" t="s">
        <v>8</v>
      </c>
      <c r="C581" t="s">
        <v>2</v>
      </c>
      <c r="D581" s="1">
        <v>179</v>
      </c>
      <c r="E581" s="2">
        <v>5579.4</v>
      </c>
      <c r="F581" s="2">
        <v>9299</v>
      </c>
      <c r="G581" s="2">
        <v>1664521</v>
      </c>
      <c r="H581" s="2">
        <v>1414842.85</v>
      </c>
      <c r="I581" s="2">
        <v>1103577.4230000002</v>
      </c>
      <c r="J581" s="2">
        <v>311265.42699999991</v>
      </c>
      <c r="K581" s="3">
        <v>44256</v>
      </c>
      <c r="L581">
        <v>3</v>
      </c>
      <c r="M581" t="s">
        <v>14</v>
      </c>
      <c r="N581">
        <v>2021</v>
      </c>
    </row>
    <row r="582" spans="1:14" x14ac:dyDescent="0.3">
      <c r="A582" t="s">
        <v>0</v>
      </c>
      <c r="B582" t="s">
        <v>38</v>
      </c>
      <c r="C582" t="s">
        <v>2</v>
      </c>
      <c r="D582" s="1">
        <v>44.2</v>
      </c>
      <c r="E582" s="2">
        <v>5579.4</v>
      </c>
      <c r="F582" s="2">
        <v>9299</v>
      </c>
      <c r="G582" s="2">
        <v>411015.80000000005</v>
      </c>
      <c r="H582" s="2">
        <v>349363.43000000005</v>
      </c>
      <c r="I582" s="2">
        <v>272503.47540000005</v>
      </c>
      <c r="J582" s="2">
        <v>76859.954599999997</v>
      </c>
      <c r="K582" s="3">
        <v>44075</v>
      </c>
      <c r="L582">
        <v>9</v>
      </c>
      <c r="M582" t="s">
        <v>24</v>
      </c>
      <c r="N582">
        <v>2020</v>
      </c>
    </row>
    <row r="583" spans="1:14" x14ac:dyDescent="0.3">
      <c r="A583" t="s">
        <v>0</v>
      </c>
      <c r="B583" t="s">
        <v>10</v>
      </c>
      <c r="C583" t="s">
        <v>13</v>
      </c>
      <c r="D583" s="1">
        <v>98.25</v>
      </c>
      <c r="E583" s="2">
        <v>8999.4</v>
      </c>
      <c r="F583" s="2">
        <v>14999</v>
      </c>
      <c r="G583" s="2">
        <v>1473651.75</v>
      </c>
      <c r="H583" s="2">
        <v>1252603.9875</v>
      </c>
      <c r="I583" s="2">
        <v>977031.11025000003</v>
      </c>
      <c r="J583" s="2">
        <v>275572.87725000002</v>
      </c>
      <c r="K583" s="3">
        <v>44197</v>
      </c>
      <c r="L583">
        <v>1</v>
      </c>
      <c r="M583" t="s">
        <v>3</v>
      </c>
      <c r="N583">
        <v>2021</v>
      </c>
    </row>
    <row r="584" spans="1:14" x14ac:dyDescent="0.3">
      <c r="A584" t="s">
        <v>0</v>
      </c>
      <c r="B584" t="s">
        <v>12</v>
      </c>
      <c r="C584" t="s">
        <v>13</v>
      </c>
      <c r="D584" s="1">
        <v>129.80000000000001</v>
      </c>
      <c r="E584" s="2">
        <v>8999.4</v>
      </c>
      <c r="F584" s="2">
        <v>14999</v>
      </c>
      <c r="G584" s="2">
        <v>1946870.2000000002</v>
      </c>
      <c r="H584" s="2">
        <v>1654839.6700000002</v>
      </c>
      <c r="I584" s="2">
        <v>1290774.9426000002</v>
      </c>
      <c r="J584" s="2">
        <v>364064.72739999997</v>
      </c>
      <c r="K584" s="3">
        <v>44228</v>
      </c>
      <c r="L584">
        <v>2</v>
      </c>
      <c r="M584" t="s">
        <v>28</v>
      </c>
      <c r="N584">
        <v>2021</v>
      </c>
    </row>
    <row r="585" spans="1:14" x14ac:dyDescent="0.3">
      <c r="A585" t="s">
        <v>15</v>
      </c>
      <c r="B585" t="s">
        <v>36</v>
      </c>
      <c r="C585" t="s">
        <v>13</v>
      </c>
      <c r="D585" s="1">
        <v>60.400000000000006</v>
      </c>
      <c r="E585" s="2">
        <v>8999.4</v>
      </c>
      <c r="F585" s="2">
        <v>14999</v>
      </c>
      <c r="G585" s="2">
        <v>905939.60000000009</v>
      </c>
      <c r="H585" s="2">
        <v>770048.66000000015</v>
      </c>
      <c r="I585" s="2">
        <v>462029.19600000005</v>
      </c>
      <c r="J585" s="2">
        <v>308019.46400000009</v>
      </c>
      <c r="K585" s="3">
        <v>44348</v>
      </c>
      <c r="L585">
        <v>6</v>
      </c>
      <c r="M585" t="s">
        <v>7</v>
      </c>
      <c r="N585">
        <v>2021</v>
      </c>
    </row>
    <row r="586" spans="1:14" x14ac:dyDescent="0.3">
      <c r="A586" t="s">
        <v>0</v>
      </c>
      <c r="B586" t="s">
        <v>16</v>
      </c>
      <c r="C586" t="s">
        <v>13</v>
      </c>
      <c r="D586" s="1">
        <v>225.5</v>
      </c>
      <c r="E586" s="2">
        <v>8999.4</v>
      </c>
      <c r="F586" s="2">
        <v>14999</v>
      </c>
      <c r="G586" s="2">
        <v>3382274.5</v>
      </c>
      <c r="H586" s="2">
        <v>2874933.3250000002</v>
      </c>
      <c r="I586" s="2">
        <v>2242447.9935000003</v>
      </c>
      <c r="J586" s="2">
        <v>632485.33149999985</v>
      </c>
      <c r="K586" s="3">
        <v>44378</v>
      </c>
      <c r="L586">
        <v>7</v>
      </c>
      <c r="M586" t="s">
        <v>20</v>
      </c>
      <c r="N586">
        <v>2021</v>
      </c>
    </row>
    <row r="587" spans="1:14" x14ac:dyDescent="0.3">
      <c r="A587" t="s">
        <v>0</v>
      </c>
      <c r="B587" t="s">
        <v>9</v>
      </c>
      <c r="C587" t="s">
        <v>13</v>
      </c>
      <c r="D587" s="1">
        <v>124.9</v>
      </c>
      <c r="E587" s="2">
        <v>8999.4</v>
      </c>
      <c r="F587" s="2">
        <v>14999</v>
      </c>
      <c r="G587" s="2">
        <v>1873375.1</v>
      </c>
      <c r="H587" s="2">
        <v>1592368.835</v>
      </c>
      <c r="I587" s="2">
        <v>1242047.6913000001</v>
      </c>
      <c r="J587" s="2">
        <v>350321.1436999999</v>
      </c>
      <c r="K587" s="3">
        <v>44470</v>
      </c>
      <c r="L587">
        <v>10</v>
      </c>
      <c r="M587" t="s">
        <v>26</v>
      </c>
      <c r="N587">
        <v>2021</v>
      </c>
    </row>
    <row r="588" spans="1:14" x14ac:dyDescent="0.3">
      <c r="A588" t="s">
        <v>0</v>
      </c>
      <c r="B588" t="s">
        <v>17</v>
      </c>
      <c r="C588" t="s">
        <v>27</v>
      </c>
      <c r="D588" s="1">
        <v>143.85</v>
      </c>
      <c r="E588" s="2">
        <v>11999.4</v>
      </c>
      <c r="F588" s="2">
        <v>19999</v>
      </c>
      <c r="G588" s="2">
        <v>2876856.15</v>
      </c>
      <c r="H588" s="2">
        <v>2445327.7275</v>
      </c>
      <c r="I588" s="2">
        <v>1907355.62745</v>
      </c>
      <c r="J588" s="2">
        <v>537972.10005000001</v>
      </c>
      <c r="K588" s="3">
        <v>44197</v>
      </c>
      <c r="L588">
        <v>1</v>
      </c>
      <c r="M588" t="s">
        <v>3</v>
      </c>
      <c r="N588">
        <v>2021</v>
      </c>
    </row>
    <row r="589" spans="1:14" x14ac:dyDescent="0.3">
      <c r="A589" t="s">
        <v>21</v>
      </c>
      <c r="B589" t="s">
        <v>37</v>
      </c>
      <c r="C589" t="s">
        <v>27</v>
      </c>
      <c r="D589" s="1">
        <v>80.7</v>
      </c>
      <c r="E589" s="2">
        <v>11999.4</v>
      </c>
      <c r="F589" s="2">
        <v>19999</v>
      </c>
      <c r="G589" s="2">
        <v>1613919.3</v>
      </c>
      <c r="H589" s="2">
        <v>1371831.405</v>
      </c>
      <c r="I589" s="2">
        <v>987718.61159999995</v>
      </c>
      <c r="J589" s="2">
        <v>384112.79340000008</v>
      </c>
      <c r="K589" s="3">
        <v>44197</v>
      </c>
      <c r="L589">
        <v>1</v>
      </c>
      <c r="M589" t="s">
        <v>3</v>
      </c>
      <c r="N589">
        <v>2021</v>
      </c>
    </row>
    <row r="590" spans="1:14" x14ac:dyDescent="0.3">
      <c r="A590" t="s">
        <v>0</v>
      </c>
      <c r="B590" t="s">
        <v>22</v>
      </c>
      <c r="C590" t="s">
        <v>27</v>
      </c>
      <c r="D590" s="1">
        <v>264.10000000000002</v>
      </c>
      <c r="E590" s="2">
        <v>11999.4</v>
      </c>
      <c r="F590" s="2">
        <v>19999</v>
      </c>
      <c r="G590" s="2">
        <v>5281735.9000000004</v>
      </c>
      <c r="H590" s="2">
        <v>4489475.5150000006</v>
      </c>
      <c r="I590" s="2">
        <v>3501790.9017000007</v>
      </c>
      <c r="J590" s="2">
        <v>987684.61329999985</v>
      </c>
      <c r="K590" s="3">
        <v>44228</v>
      </c>
      <c r="L590">
        <v>2</v>
      </c>
      <c r="M590" t="s">
        <v>28</v>
      </c>
      <c r="N590">
        <v>2021</v>
      </c>
    </row>
    <row r="591" spans="1:14" x14ac:dyDescent="0.3">
      <c r="A591" t="s">
        <v>0</v>
      </c>
      <c r="B591" t="s">
        <v>6</v>
      </c>
      <c r="C591" t="s">
        <v>27</v>
      </c>
      <c r="D591" s="1">
        <v>270.8</v>
      </c>
      <c r="E591" s="2">
        <v>11999.4</v>
      </c>
      <c r="F591" s="2">
        <v>19999</v>
      </c>
      <c r="G591" s="2">
        <v>5415729.2000000002</v>
      </c>
      <c r="H591" s="2">
        <v>4603369.82</v>
      </c>
      <c r="I591" s="2">
        <v>3590628.4596000002</v>
      </c>
      <c r="J591" s="2">
        <v>1012741.3604000001</v>
      </c>
      <c r="K591" s="3">
        <v>44228</v>
      </c>
      <c r="L591">
        <v>2</v>
      </c>
      <c r="M591" t="s">
        <v>28</v>
      </c>
      <c r="N591">
        <v>2021</v>
      </c>
    </row>
    <row r="592" spans="1:14" x14ac:dyDescent="0.3">
      <c r="A592" t="s">
        <v>0</v>
      </c>
      <c r="B592" t="s">
        <v>25</v>
      </c>
      <c r="C592" t="s">
        <v>27</v>
      </c>
      <c r="D592" s="1">
        <v>263.2</v>
      </c>
      <c r="E592" s="2">
        <v>11999.4</v>
      </c>
      <c r="F592" s="2">
        <v>19999</v>
      </c>
      <c r="G592" s="2">
        <v>5263736.8</v>
      </c>
      <c r="H592" s="2">
        <v>4474176.28</v>
      </c>
      <c r="I592" s="2">
        <v>3489857.4984000004</v>
      </c>
      <c r="J592" s="2">
        <v>984318.78159999987</v>
      </c>
      <c r="K592" s="3">
        <v>44348</v>
      </c>
      <c r="L592">
        <v>6</v>
      </c>
      <c r="M592" t="s">
        <v>7</v>
      </c>
      <c r="N592">
        <v>2021</v>
      </c>
    </row>
    <row r="593" spans="1:14" x14ac:dyDescent="0.3">
      <c r="A593" t="s">
        <v>18</v>
      </c>
      <c r="B593" t="s">
        <v>19</v>
      </c>
      <c r="C593" t="s">
        <v>27</v>
      </c>
      <c r="D593" s="1">
        <v>158.30000000000001</v>
      </c>
      <c r="E593" s="2">
        <v>11999.4</v>
      </c>
      <c r="F593" s="2">
        <v>19999</v>
      </c>
      <c r="G593" s="2">
        <v>3165841.7</v>
      </c>
      <c r="H593" s="2">
        <v>2690965.4450000003</v>
      </c>
      <c r="I593" s="2">
        <v>2098953.0471000001</v>
      </c>
      <c r="J593" s="2">
        <v>592012.39790000021</v>
      </c>
      <c r="K593" s="3">
        <v>44348</v>
      </c>
      <c r="L593">
        <v>6</v>
      </c>
      <c r="M593" t="s">
        <v>7</v>
      </c>
      <c r="N593">
        <v>2021</v>
      </c>
    </row>
    <row r="594" spans="1:14" x14ac:dyDescent="0.3">
      <c r="A594" t="s">
        <v>15</v>
      </c>
      <c r="B594" t="s">
        <v>4</v>
      </c>
      <c r="C594" t="s">
        <v>27</v>
      </c>
      <c r="D594" s="1">
        <v>57.1</v>
      </c>
      <c r="E594" s="2">
        <v>11999.4</v>
      </c>
      <c r="F594" s="2">
        <v>19999</v>
      </c>
      <c r="G594" s="2">
        <v>1141942.9000000001</v>
      </c>
      <c r="H594" s="2">
        <v>970651.46500000008</v>
      </c>
      <c r="I594" s="2">
        <v>582390.87900000007</v>
      </c>
      <c r="J594" s="2">
        <v>388260.58600000001</v>
      </c>
      <c r="K594" s="3">
        <v>44378</v>
      </c>
      <c r="L594">
        <v>7</v>
      </c>
      <c r="M594" t="s">
        <v>20</v>
      </c>
      <c r="N594">
        <v>2021</v>
      </c>
    </row>
    <row r="595" spans="1:14" x14ac:dyDescent="0.3">
      <c r="A595" t="s">
        <v>0</v>
      </c>
      <c r="B595" t="s">
        <v>29</v>
      </c>
      <c r="C595" t="s">
        <v>27</v>
      </c>
      <c r="D595" s="1">
        <v>269.60000000000002</v>
      </c>
      <c r="E595" s="2">
        <v>11999.4</v>
      </c>
      <c r="F595" s="2">
        <v>19999</v>
      </c>
      <c r="G595" s="2">
        <v>5391730.4000000004</v>
      </c>
      <c r="H595" s="2">
        <v>4582970.84</v>
      </c>
      <c r="I595" s="2">
        <v>3574717.2552</v>
      </c>
      <c r="J595" s="2">
        <v>1008253.5847999998</v>
      </c>
      <c r="K595" s="3">
        <v>44409</v>
      </c>
      <c r="L595">
        <v>8</v>
      </c>
      <c r="M595" t="s">
        <v>23</v>
      </c>
      <c r="N595">
        <v>2021</v>
      </c>
    </row>
    <row r="596" spans="1:14" x14ac:dyDescent="0.3">
      <c r="A596" t="s">
        <v>5</v>
      </c>
      <c r="B596" t="s">
        <v>1</v>
      </c>
      <c r="C596" t="s">
        <v>27</v>
      </c>
      <c r="D596" s="1">
        <v>156.5</v>
      </c>
      <c r="E596" s="2">
        <v>11999.4</v>
      </c>
      <c r="F596" s="2">
        <v>19999</v>
      </c>
      <c r="G596" s="2">
        <v>3129843.5</v>
      </c>
      <c r="H596" s="2">
        <v>2660366.9750000001</v>
      </c>
      <c r="I596" s="2">
        <v>1729238.5337500002</v>
      </c>
      <c r="J596" s="2">
        <v>931128.44124999992</v>
      </c>
      <c r="K596" s="3">
        <v>44470</v>
      </c>
      <c r="L596">
        <v>10</v>
      </c>
      <c r="M596" t="s">
        <v>26</v>
      </c>
      <c r="N596">
        <v>2021</v>
      </c>
    </row>
    <row r="597" spans="1:14" x14ac:dyDescent="0.3">
      <c r="A597" t="s">
        <v>0</v>
      </c>
      <c r="B597" t="s">
        <v>4</v>
      </c>
      <c r="C597" t="s">
        <v>27</v>
      </c>
      <c r="D597" s="1">
        <v>124.9</v>
      </c>
      <c r="E597" s="2">
        <v>11999.4</v>
      </c>
      <c r="F597" s="2">
        <v>19999</v>
      </c>
      <c r="G597" s="2">
        <v>2497875.1</v>
      </c>
      <c r="H597" s="2">
        <v>2123193.835</v>
      </c>
      <c r="I597" s="2">
        <v>1656091.1913000001</v>
      </c>
      <c r="J597" s="2">
        <v>467102.6436999999</v>
      </c>
      <c r="K597" s="3">
        <v>44470</v>
      </c>
      <c r="L597">
        <v>10</v>
      </c>
      <c r="M597" t="s">
        <v>26</v>
      </c>
      <c r="N597">
        <v>2021</v>
      </c>
    </row>
    <row r="598" spans="1:14" x14ac:dyDescent="0.3">
      <c r="A598" t="s">
        <v>0</v>
      </c>
      <c r="B598" t="s">
        <v>39</v>
      </c>
      <c r="C598" t="s">
        <v>27</v>
      </c>
      <c r="D598" s="1">
        <v>35.700000000000003</v>
      </c>
      <c r="E598" s="2">
        <v>11999.4</v>
      </c>
      <c r="F598" s="2">
        <v>19999</v>
      </c>
      <c r="G598" s="2">
        <v>713964.3</v>
      </c>
      <c r="H598" s="2">
        <v>606869.65500000003</v>
      </c>
      <c r="I598" s="2">
        <v>473358.33090000006</v>
      </c>
      <c r="J598" s="2">
        <v>133511.32409999997</v>
      </c>
      <c r="K598" s="3">
        <v>44501</v>
      </c>
      <c r="L598">
        <v>11</v>
      </c>
      <c r="M598" t="s">
        <v>30</v>
      </c>
      <c r="N598">
        <v>2021</v>
      </c>
    </row>
    <row r="599" spans="1:14" x14ac:dyDescent="0.3">
      <c r="A599" t="s">
        <v>15</v>
      </c>
      <c r="B599" t="s">
        <v>8</v>
      </c>
      <c r="C599" t="s">
        <v>27</v>
      </c>
      <c r="D599" s="1">
        <v>101.30000000000001</v>
      </c>
      <c r="E599" s="2">
        <v>11999.4</v>
      </c>
      <c r="F599" s="2">
        <v>19999</v>
      </c>
      <c r="G599" s="2">
        <v>2025898.7000000002</v>
      </c>
      <c r="H599" s="2">
        <v>1722013.8950000003</v>
      </c>
      <c r="I599" s="2">
        <v>1033208.3370000001</v>
      </c>
      <c r="J599" s="2">
        <v>688805.55800000019</v>
      </c>
      <c r="K599" s="3">
        <v>44531</v>
      </c>
      <c r="L599">
        <v>12</v>
      </c>
      <c r="M599" t="s">
        <v>11</v>
      </c>
      <c r="N599">
        <v>2021</v>
      </c>
    </row>
    <row r="600" spans="1:14" x14ac:dyDescent="0.3">
      <c r="A600" t="s">
        <v>5</v>
      </c>
      <c r="B600" t="s">
        <v>38</v>
      </c>
      <c r="C600" t="s">
        <v>31</v>
      </c>
      <c r="D600" s="1">
        <v>399.75</v>
      </c>
      <c r="E600" s="2">
        <v>19794</v>
      </c>
      <c r="F600" s="2">
        <v>32990</v>
      </c>
      <c r="G600" s="2">
        <v>13187752.5</v>
      </c>
      <c r="H600" s="2">
        <v>11209589.625</v>
      </c>
      <c r="I600" s="2">
        <v>7286233.2562500006</v>
      </c>
      <c r="J600" s="2">
        <v>3923356.3687499994</v>
      </c>
      <c r="K600" s="3">
        <v>44197</v>
      </c>
      <c r="L600">
        <v>1</v>
      </c>
      <c r="M600" t="s">
        <v>3</v>
      </c>
      <c r="N600">
        <v>2021</v>
      </c>
    </row>
    <row r="601" spans="1:14" x14ac:dyDescent="0.3">
      <c r="A601" t="s">
        <v>0</v>
      </c>
      <c r="B601" t="s">
        <v>10</v>
      </c>
      <c r="C601" t="s">
        <v>31</v>
      </c>
      <c r="D601" s="1">
        <v>263.2</v>
      </c>
      <c r="E601" s="2">
        <v>19794</v>
      </c>
      <c r="F601" s="2">
        <v>32990</v>
      </c>
      <c r="G601" s="2">
        <v>8682968</v>
      </c>
      <c r="H601" s="2">
        <v>7380522.7999999998</v>
      </c>
      <c r="I601" s="2">
        <v>5756807.784</v>
      </c>
      <c r="J601" s="2">
        <v>1623715.0159999998</v>
      </c>
      <c r="K601" s="3">
        <v>44348</v>
      </c>
      <c r="L601">
        <v>6</v>
      </c>
      <c r="M601" t="s">
        <v>7</v>
      </c>
      <c r="N601">
        <v>2021</v>
      </c>
    </row>
    <row r="602" spans="1:14" x14ac:dyDescent="0.3">
      <c r="A602" t="s">
        <v>0</v>
      </c>
      <c r="B602" t="s">
        <v>12</v>
      </c>
      <c r="C602" t="s">
        <v>31</v>
      </c>
      <c r="D602" s="1">
        <v>119</v>
      </c>
      <c r="E602" s="2">
        <v>19794</v>
      </c>
      <c r="F602" s="2">
        <v>32990</v>
      </c>
      <c r="G602" s="2">
        <v>3925810</v>
      </c>
      <c r="H602" s="2">
        <v>3336938.5</v>
      </c>
      <c r="I602" s="2">
        <v>2602812.0300000003</v>
      </c>
      <c r="J602" s="2">
        <v>734126.46999999974</v>
      </c>
      <c r="K602" s="3">
        <v>44348</v>
      </c>
      <c r="L602">
        <v>6</v>
      </c>
      <c r="M602" t="s">
        <v>7</v>
      </c>
      <c r="N602">
        <v>2021</v>
      </c>
    </row>
    <row r="603" spans="1:14" x14ac:dyDescent="0.3">
      <c r="A603" t="s">
        <v>15</v>
      </c>
      <c r="B603" t="s">
        <v>36</v>
      </c>
      <c r="C603" t="s">
        <v>31</v>
      </c>
      <c r="D603" s="1">
        <v>60.400000000000006</v>
      </c>
      <c r="E603" s="2">
        <v>19794</v>
      </c>
      <c r="F603" s="2">
        <v>32990</v>
      </c>
      <c r="G603" s="2">
        <v>1992596.0000000002</v>
      </c>
      <c r="H603" s="2">
        <v>1693706.6</v>
      </c>
      <c r="I603" s="2">
        <v>1016223.96</v>
      </c>
      <c r="J603" s="2">
        <v>677482.64000000013</v>
      </c>
      <c r="K603" s="3">
        <v>44348</v>
      </c>
      <c r="L603">
        <v>6</v>
      </c>
      <c r="M603" t="s">
        <v>7</v>
      </c>
      <c r="N603">
        <v>2021</v>
      </c>
    </row>
    <row r="604" spans="1:14" x14ac:dyDescent="0.3">
      <c r="A604" t="s">
        <v>5</v>
      </c>
      <c r="B604" t="s">
        <v>16</v>
      </c>
      <c r="C604" t="s">
        <v>31</v>
      </c>
      <c r="D604" s="1">
        <v>66</v>
      </c>
      <c r="E604" s="2">
        <v>19794</v>
      </c>
      <c r="F604" s="2">
        <v>32990</v>
      </c>
      <c r="G604" s="2">
        <v>2177340</v>
      </c>
      <c r="H604" s="2">
        <v>1850739</v>
      </c>
      <c r="I604" s="2">
        <v>1202980.3500000001</v>
      </c>
      <c r="J604" s="2">
        <v>647758.64999999991</v>
      </c>
      <c r="K604" s="3">
        <v>44075</v>
      </c>
      <c r="L604">
        <v>9</v>
      </c>
      <c r="M604" t="s">
        <v>24</v>
      </c>
      <c r="N604">
        <v>2020</v>
      </c>
    </row>
    <row r="605" spans="1:14" x14ac:dyDescent="0.3">
      <c r="A605" t="s">
        <v>15</v>
      </c>
      <c r="B605" t="s">
        <v>9</v>
      </c>
      <c r="C605" t="s">
        <v>31</v>
      </c>
      <c r="D605" s="1">
        <v>41</v>
      </c>
      <c r="E605" s="2">
        <v>19794</v>
      </c>
      <c r="F605" s="2">
        <v>32990</v>
      </c>
      <c r="G605" s="2">
        <v>1352590</v>
      </c>
      <c r="H605" s="2">
        <v>1149701.5</v>
      </c>
      <c r="I605" s="2">
        <v>689820.9</v>
      </c>
      <c r="J605" s="2">
        <v>459880.6</v>
      </c>
      <c r="K605" s="3">
        <v>44470</v>
      </c>
      <c r="L605">
        <v>10</v>
      </c>
      <c r="M605" t="s">
        <v>26</v>
      </c>
      <c r="N605">
        <v>2021</v>
      </c>
    </row>
    <row r="606" spans="1:14" x14ac:dyDescent="0.3">
      <c r="A606" t="s">
        <v>21</v>
      </c>
      <c r="B606" t="s">
        <v>17</v>
      </c>
      <c r="C606" t="s">
        <v>31</v>
      </c>
      <c r="D606" s="1">
        <v>260.5</v>
      </c>
      <c r="E606" s="2">
        <v>19794</v>
      </c>
      <c r="F606" s="2">
        <v>32990</v>
      </c>
      <c r="G606" s="2">
        <v>8593895</v>
      </c>
      <c r="H606" s="2">
        <v>7304810.75</v>
      </c>
      <c r="I606" s="2">
        <v>5259463.74</v>
      </c>
      <c r="J606" s="2">
        <v>2045347.0099999998</v>
      </c>
      <c r="K606" s="3">
        <v>44136</v>
      </c>
      <c r="L606">
        <v>11</v>
      </c>
      <c r="M606" t="s">
        <v>30</v>
      </c>
      <c r="N606">
        <v>2020</v>
      </c>
    </row>
    <row r="607" spans="1:14" x14ac:dyDescent="0.3">
      <c r="A607" t="s">
        <v>15</v>
      </c>
      <c r="B607" t="s">
        <v>37</v>
      </c>
      <c r="C607" t="s">
        <v>31</v>
      </c>
      <c r="D607" s="1">
        <v>101.30000000000001</v>
      </c>
      <c r="E607" s="2">
        <v>19794</v>
      </c>
      <c r="F607" s="2">
        <v>32990</v>
      </c>
      <c r="G607" s="2">
        <v>3341887.0000000005</v>
      </c>
      <c r="H607" s="2">
        <v>2840603.95</v>
      </c>
      <c r="I607" s="2">
        <v>1704362.37</v>
      </c>
      <c r="J607" s="2">
        <v>1136241.58</v>
      </c>
      <c r="K607" s="3">
        <v>44531</v>
      </c>
      <c r="L607">
        <v>12</v>
      </c>
      <c r="M607" t="s">
        <v>11</v>
      </c>
      <c r="N607">
        <v>2021</v>
      </c>
    </row>
    <row r="608" spans="1:14" x14ac:dyDescent="0.3">
      <c r="A608" t="s">
        <v>18</v>
      </c>
      <c r="B608" t="s">
        <v>22</v>
      </c>
      <c r="C608" t="s">
        <v>32</v>
      </c>
      <c r="D608" s="1">
        <v>158.30000000000001</v>
      </c>
      <c r="E608" s="2">
        <v>13938</v>
      </c>
      <c r="F608" s="2">
        <v>23230</v>
      </c>
      <c r="G608" s="2">
        <v>3677309.0000000005</v>
      </c>
      <c r="H608" s="2">
        <v>3125712.6500000004</v>
      </c>
      <c r="I608" s="2">
        <v>2438055.8670000006</v>
      </c>
      <c r="J608" s="2">
        <v>687656.78299999982</v>
      </c>
      <c r="K608" s="3">
        <v>44348</v>
      </c>
      <c r="L608">
        <v>6</v>
      </c>
      <c r="M608" t="s">
        <v>7</v>
      </c>
      <c r="N608">
        <v>2021</v>
      </c>
    </row>
    <row r="609" spans="1:14" x14ac:dyDescent="0.3">
      <c r="A609" t="s">
        <v>5</v>
      </c>
      <c r="B609" t="s">
        <v>6</v>
      </c>
      <c r="C609" t="s">
        <v>32</v>
      </c>
      <c r="D609" s="1">
        <v>156.5</v>
      </c>
      <c r="E609" s="2">
        <v>13938</v>
      </c>
      <c r="F609" s="2">
        <v>23230</v>
      </c>
      <c r="G609" s="2">
        <v>3635495</v>
      </c>
      <c r="H609" s="2">
        <v>3090170.75</v>
      </c>
      <c r="I609" s="2">
        <v>2008610.9875</v>
      </c>
      <c r="J609" s="2">
        <v>1081559.7625</v>
      </c>
      <c r="K609" s="3">
        <v>44470</v>
      </c>
      <c r="L609">
        <v>10</v>
      </c>
      <c r="M609" t="s">
        <v>26</v>
      </c>
      <c r="N609">
        <v>2021</v>
      </c>
    </row>
    <row r="610" spans="1:14" x14ac:dyDescent="0.3">
      <c r="A610" t="s">
        <v>18</v>
      </c>
      <c r="B610" t="s">
        <v>25</v>
      </c>
      <c r="C610" t="s">
        <v>34</v>
      </c>
      <c r="D610" s="1">
        <v>165.9</v>
      </c>
      <c r="E610" s="2">
        <v>11999.4</v>
      </c>
      <c r="F610" s="2">
        <v>19999</v>
      </c>
      <c r="G610" s="2">
        <v>3317834.1</v>
      </c>
      <c r="H610" s="2">
        <v>2820158.9850000003</v>
      </c>
      <c r="I610" s="2">
        <v>2199724.0083000003</v>
      </c>
      <c r="J610" s="2">
        <v>620434.9767</v>
      </c>
      <c r="K610" s="3">
        <v>44197</v>
      </c>
      <c r="L610">
        <v>1</v>
      </c>
      <c r="M610" t="s">
        <v>3</v>
      </c>
      <c r="N610">
        <v>2021</v>
      </c>
    </row>
    <row r="611" spans="1:14" x14ac:dyDescent="0.3">
      <c r="A611" t="s">
        <v>0</v>
      </c>
      <c r="B611" t="s">
        <v>19</v>
      </c>
      <c r="C611" t="s">
        <v>34</v>
      </c>
      <c r="D611" s="1">
        <v>119</v>
      </c>
      <c r="E611" s="2">
        <v>11999.4</v>
      </c>
      <c r="F611" s="2">
        <v>19999</v>
      </c>
      <c r="G611" s="2">
        <v>2379881</v>
      </c>
      <c r="H611" s="2">
        <v>2022898.85</v>
      </c>
      <c r="I611" s="2">
        <v>1577861.1030000001</v>
      </c>
      <c r="J611" s="2">
        <v>445037.74699999997</v>
      </c>
      <c r="K611" s="3">
        <v>44348</v>
      </c>
      <c r="L611">
        <v>6</v>
      </c>
      <c r="M611" t="s">
        <v>7</v>
      </c>
      <c r="N611">
        <v>2021</v>
      </c>
    </row>
    <row r="612" spans="1:14" x14ac:dyDescent="0.3">
      <c r="A612" t="s">
        <v>15</v>
      </c>
      <c r="B612" t="s">
        <v>4</v>
      </c>
      <c r="C612" t="s">
        <v>34</v>
      </c>
      <c r="D612" s="1">
        <v>41</v>
      </c>
      <c r="E612" s="2">
        <v>11999.4</v>
      </c>
      <c r="F612" s="2">
        <v>19999</v>
      </c>
      <c r="G612" s="2">
        <v>819959</v>
      </c>
      <c r="H612" s="2">
        <v>696965.15</v>
      </c>
      <c r="I612" s="2">
        <v>418179.09</v>
      </c>
      <c r="J612" s="2">
        <v>278786.06</v>
      </c>
      <c r="K612" s="3">
        <v>44470</v>
      </c>
      <c r="L612">
        <v>10</v>
      </c>
      <c r="M612" t="s">
        <v>26</v>
      </c>
      <c r="N612">
        <v>2021</v>
      </c>
    </row>
    <row r="613" spans="1:14" x14ac:dyDescent="0.3">
      <c r="A613" t="s">
        <v>15</v>
      </c>
      <c r="B613" t="s">
        <v>29</v>
      </c>
      <c r="C613" t="s">
        <v>34</v>
      </c>
      <c r="D613" s="1">
        <v>177</v>
      </c>
      <c r="E613" s="2">
        <v>11999.4</v>
      </c>
      <c r="F613" s="2">
        <v>19999</v>
      </c>
      <c r="G613" s="2">
        <v>3539823</v>
      </c>
      <c r="H613" s="2">
        <v>3008849.55</v>
      </c>
      <c r="I613" s="2">
        <v>1805309.7299999997</v>
      </c>
      <c r="J613" s="2">
        <v>1203539.82</v>
      </c>
      <c r="K613" s="3">
        <v>44166</v>
      </c>
      <c r="L613">
        <v>12</v>
      </c>
      <c r="M613" t="s">
        <v>11</v>
      </c>
      <c r="N613">
        <v>2020</v>
      </c>
    </row>
    <row r="614" spans="1:14" x14ac:dyDescent="0.3">
      <c r="A614" t="s">
        <v>0</v>
      </c>
      <c r="B614" t="s">
        <v>1</v>
      </c>
      <c r="C614" t="s">
        <v>2</v>
      </c>
      <c r="D614" s="1">
        <v>257.90000000000003</v>
      </c>
      <c r="E614" s="2">
        <v>5579.4</v>
      </c>
      <c r="F614" s="2">
        <v>9299</v>
      </c>
      <c r="G614" s="2">
        <v>2398212.1</v>
      </c>
      <c r="H614" s="2">
        <v>2038480.2850000001</v>
      </c>
      <c r="I614" s="2">
        <v>1590014.6223000002</v>
      </c>
      <c r="J614" s="2">
        <v>448465.66269999999</v>
      </c>
      <c r="K614" s="3">
        <v>44287</v>
      </c>
      <c r="L614">
        <v>4</v>
      </c>
      <c r="M614" t="s">
        <v>33</v>
      </c>
      <c r="N614">
        <v>2021</v>
      </c>
    </row>
    <row r="615" spans="1:14" x14ac:dyDescent="0.3">
      <c r="A615" t="s">
        <v>0</v>
      </c>
      <c r="B615" t="s">
        <v>4</v>
      </c>
      <c r="C615" t="s">
        <v>2</v>
      </c>
      <c r="D615" s="1">
        <v>174.3</v>
      </c>
      <c r="E615" s="2">
        <v>5579.4</v>
      </c>
      <c r="F615" s="2">
        <v>9299</v>
      </c>
      <c r="G615" s="2">
        <v>1620815.7000000002</v>
      </c>
      <c r="H615" s="2">
        <v>1377693.3450000002</v>
      </c>
      <c r="I615" s="2">
        <v>1074600.8091000002</v>
      </c>
      <c r="J615" s="2">
        <v>303092.53590000002</v>
      </c>
      <c r="K615" s="3">
        <v>44317</v>
      </c>
      <c r="L615">
        <v>5</v>
      </c>
      <c r="M615" t="s">
        <v>35</v>
      </c>
      <c r="N615">
        <v>2021</v>
      </c>
    </row>
    <row r="616" spans="1:14" x14ac:dyDescent="0.3">
      <c r="A616" t="s">
        <v>0</v>
      </c>
      <c r="B616" t="s">
        <v>39</v>
      </c>
      <c r="C616" t="s">
        <v>2</v>
      </c>
      <c r="D616" s="1">
        <v>299.60000000000002</v>
      </c>
      <c r="E616" s="2">
        <v>5579.4</v>
      </c>
      <c r="F616" s="2">
        <v>9299</v>
      </c>
      <c r="G616" s="2">
        <v>2785980.4000000004</v>
      </c>
      <c r="H616" s="2">
        <v>2368083.3400000003</v>
      </c>
      <c r="I616" s="2">
        <v>1847105.0052000002</v>
      </c>
      <c r="J616" s="2">
        <v>520978.33480000007</v>
      </c>
      <c r="K616" s="3">
        <v>44105</v>
      </c>
      <c r="L616">
        <v>10</v>
      </c>
      <c r="M616" t="s">
        <v>26</v>
      </c>
      <c r="N616">
        <v>2020</v>
      </c>
    </row>
    <row r="617" spans="1:14" x14ac:dyDescent="0.3">
      <c r="A617" t="s">
        <v>0</v>
      </c>
      <c r="B617" t="s">
        <v>8</v>
      </c>
      <c r="C617" t="s">
        <v>2</v>
      </c>
      <c r="D617" s="1">
        <v>28</v>
      </c>
      <c r="E617" s="2">
        <v>5579.4</v>
      </c>
      <c r="F617" s="2">
        <v>9299</v>
      </c>
      <c r="G617" s="2">
        <v>260372</v>
      </c>
      <c r="H617" s="2">
        <v>221316.2</v>
      </c>
      <c r="I617" s="2">
        <v>172626.63600000003</v>
      </c>
      <c r="J617" s="2">
        <v>48689.563999999984</v>
      </c>
      <c r="K617" s="3">
        <v>44531</v>
      </c>
      <c r="L617">
        <v>12</v>
      </c>
      <c r="M617" t="s">
        <v>11</v>
      </c>
      <c r="N617">
        <v>2021</v>
      </c>
    </row>
    <row r="618" spans="1:14" x14ac:dyDescent="0.3">
      <c r="A618" t="s">
        <v>0</v>
      </c>
      <c r="B618" t="s">
        <v>38</v>
      </c>
      <c r="C618" t="s">
        <v>13</v>
      </c>
      <c r="D618" s="1">
        <v>29.3</v>
      </c>
      <c r="E618" s="2">
        <v>8999.4</v>
      </c>
      <c r="F618" s="2">
        <v>14999</v>
      </c>
      <c r="G618" s="2">
        <v>439470.7</v>
      </c>
      <c r="H618" s="2">
        <v>373550.09500000003</v>
      </c>
      <c r="I618" s="2">
        <v>291369.07410000003</v>
      </c>
      <c r="J618" s="2">
        <v>82181.020900000003</v>
      </c>
      <c r="K618" s="3">
        <v>44228</v>
      </c>
      <c r="L618">
        <v>2</v>
      </c>
      <c r="M618" t="s">
        <v>28</v>
      </c>
      <c r="N618">
        <v>2021</v>
      </c>
    </row>
    <row r="619" spans="1:14" x14ac:dyDescent="0.3">
      <c r="A619" t="s">
        <v>0</v>
      </c>
      <c r="B619" t="s">
        <v>10</v>
      </c>
      <c r="C619" t="s">
        <v>13</v>
      </c>
      <c r="D619" s="1">
        <v>299.60000000000002</v>
      </c>
      <c r="E619" s="2">
        <v>8999.4</v>
      </c>
      <c r="F619" s="2">
        <v>14999</v>
      </c>
      <c r="G619" s="2">
        <v>4493700.4000000004</v>
      </c>
      <c r="H619" s="2">
        <v>3819645.3400000003</v>
      </c>
      <c r="I619" s="2">
        <v>2979323.3652000003</v>
      </c>
      <c r="J619" s="2">
        <v>840321.97479999997</v>
      </c>
      <c r="K619" s="3">
        <v>44105</v>
      </c>
      <c r="L619">
        <v>10</v>
      </c>
      <c r="M619" t="s">
        <v>26</v>
      </c>
      <c r="N619">
        <v>2020</v>
      </c>
    </row>
    <row r="620" spans="1:14" x14ac:dyDescent="0.3">
      <c r="A620" t="s">
        <v>5</v>
      </c>
      <c r="B620" t="s">
        <v>12</v>
      </c>
      <c r="C620" t="s">
        <v>27</v>
      </c>
      <c r="D620" s="1">
        <v>27.8</v>
      </c>
      <c r="E620" s="2">
        <v>11999.4</v>
      </c>
      <c r="F620" s="2">
        <v>19999</v>
      </c>
      <c r="G620" s="2">
        <v>555972.20000000007</v>
      </c>
      <c r="H620" s="2">
        <v>472576.37000000005</v>
      </c>
      <c r="I620" s="2">
        <v>307174.64050000004</v>
      </c>
      <c r="J620" s="2">
        <v>165401.72950000002</v>
      </c>
      <c r="K620" s="3">
        <v>44228</v>
      </c>
      <c r="L620">
        <v>2</v>
      </c>
      <c r="M620" t="s">
        <v>28</v>
      </c>
      <c r="N620">
        <v>2021</v>
      </c>
    </row>
    <row r="621" spans="1:14" x14ac:dyDescent="0.3">
      <c r="A621" t="s">
        <v>0</v>
      </c>
      <c r="B621" t="s">
        <v>36</v>
      </c>
      <c r="C621" t="s">
        <v>27</v>
      </c>
      <c r="D621" s="1">
        <v>242.8</v>
      </c>
      <c r="E621" s="2">
        <v>11999.4</v>
      </c>
      <c r="F621" s="2">
        <v>19999</v>
      </c>
      <c r="G621" s="2">
        <v>4855757.2</v>
      </c>
      <c r="H621" s="2">
        <v>4127393.62</v>
      </c>
      <c r="I621" s="2">
        <v>3219367.0236000004</v>
      </c>
      <c r="J621" s="2">
        <v>908026.59639999969</v>
      </c>
      <c r="K621" s="3">
        <v>44256</v>
      </c>
      <c r="L621">
        <v>3</v>
      </c>
      <c r="M621" t="s">
        <v>14</v>
      </c>
      <c r="N621">
        <v>2021</v>
      </c>
    </row>
    <row r="622" spans="1:14" x14ac:dyDescent="0.3">
      <c r="A622" t="s">
        <v>5</v>
      </c>
      <c r="B622" t="s">
        <v>16</v>
      </c>
      <c r="C622" t="s">
        <v>27</v>
      </c>
      <c r="D622" s="1">
        <v>176.70000000000002</v>
      </c>
      <c r="E622" s="2">
        <v>11999.4</v>
      </c>
      <c r="F622" s="2">
        <v>19999</v>
      </c>
      <c r="G622" s="2">
        <v>3533823.3000000003</v>
      </c>
      <c r="H622" s="2">
        <v>3003749.8050000002</v>
      </c>
      <c r="I622" s="2">
        <v>1952437.3732500002</v>
      </c>
      <c r="J622" s="2">
        <v>1051312.43175</v>
      </c>
      <c r="K622" s="3">
        <v>44440</v>
      </c>
      <c r="L622">
        <v>9</v>
      </c>
      <c r="M622" t="s">
        <v>24</v>
      </c>
      <c r="N622">
        <v>2021</v>
      </c>
    </row>
    <row r="623" spans="1:14" x14ac:dyDescent="0.3">
      <c r="A623" t="s">
        <v>15</v>
      </c>
      <c r="B623" t="s">
        <v>9</v>
      </c>
      <c r="C623" t="s">
        <v>27</v>
      </c>
      <c r="D623" s="1">
        <v>139.30000000000001</v>
      </c>
      <c r="E623" s="2">
        <v>11999.4</v>
      </c>
      <c r="F623" s="2">
        <v>19999</v>
      </c>
      <c r="G623" s="2">
        <v>2785860.7</v>
      </c>
      <c r="H623" s="2">
        <v>2367981.5950000002</v>
      </c>
      <c r="I623" s="2">
        <v>1420788.9570000002</v>
      </c>
      <c r="J623" s="2">
        <v>947192.63800000004</v>
      </c>
      <c r="K623" s="3">
        <v>44470</v>
      </c>
      <c r="L623">
        <v>10</v>
      </c>
      <c r="M623" t="s">
        <v>26</v>
      </c>
      <c r="N623">
        <v>2021</v>
      </c>
    </row>
    <row r="624" spans="1:14" x14ac:dyDescent="0.3">
      <c r="A624" t="s">
        <v>0</v>
      </c>
      <c r="B624" t="s">
        <v>17</v>
      </c>
      <c r="C624" t="s">
        <v>32</v>
      </c>
      <c r="D624" s="1">
        <v>28</v>
      </c>
      <c r="E624" s="2">
        <v>13938</v>
      </c>
      <c r="F624" s="2">
        <v>23230</v>
      </c>
      <c r="G624" s="2">
        <v>650440</v>
      </c>
      <c r="H624" s="2">
        <v>552874</v>
      </c>
      <c r="I624" s="2">
        <v>431241.72000000003</v>
      </c>
      <c r="J624" s="2">
        <v>121632.27999999997</v>
      </c>
      <c r="K624" s="3">
        <v>44531</v>
      </c>
      <c r="L624">
        <v>12</v>
      </c>
      <c r="M624" t="s">
        <v>11</v>
      </c>
      <c r="N624">
        <v>2021</v>
      </c>
    </row>
    <row r="625" spans="1:14" x14ac:dyDescent="0.3">
      <c r="A625" t="s">
        <v>15</v>
      </c>
      <c r="B625" t="s">
        <v>37</v>
      </c>
      <c r="C625" t="s">
        <v>34</v>
      </c>
      <c r="D625" s="1">
        <v>139.30000000000001</v>
      </c>
      <c r="E625" s="2">
        <v>11999.4</v>
      </c>
      <c r="F625" s="2">
        <v>19999</v>
      </c>
      <c r="G625" s="2">
        <v>2785860.7</v>
      </c>
      <c r="H625" s="2">
        <v>2367981.5950000002</v>
      </c>
      <c r="I625" s="2">
        <v>1420788.9570000002</v>
      </c>
      <c r="J625" s="2">
        <v>947192.63800000004</v>
      </c>
      <c r="K625" s="3">
        <v>44470</v>
      </c>
      <c r="L625">
        <v>10</v>
      </c>
      <c r="M625" t="s">
        <v>26</v>
      </c>
      <c r="N625">
        <v>2021</v>
      </c>
    </row>
    <row r="626" spans="1:14" x14ac:dyDescent="0.3">
      <c r="A626" t="s">
        <v>15</v>
      </c>
      <c r="B626" t="s">
        <v>22</v>
      </c>
      <c r="C626" t="s">
        <v>34</v>
      </c>
      <c r="D626" s="1">
        <v>201.5</v>
      </c>
      <c r="E626" s="2">
        <v>11999.4</v>
      </c>
      <c r="F626" s="2">
        <v>19999</v>
      </c>
      <c r="G626" s="2">
        <v>4029798.5</v>
      </c>
      <c r="H626" s="2">
        <v>3425328.7250000001</v>
      </c>
      <c r="I626" s="2">
        <v>2055197.2349999999</v>
      </c>
      <c r="J626" s="2">
        <v>1370131.4900000002</v>
      </c>
      <c r="K626" s="3">
        <v>44166</v>
      </c>
      <c r="L626">
        <v>12</v>
      </c>
      <c r="M626" t="s">
        <v>11</v>
      </c>
      <c r="N626">
        <v>2020</v>
      </c>
    </row>
    <row r="627" spans="1:14" x14ac:dyDescent="0.3">
      <c r="A627" t="s">
        <v>21</v>
      </c>
      <c r="B627" t="s">
        <v>6</v>
      </c>
      <c r="C627" t="s">
        <v>2</v>
      </c>
      <c r="D627" s="1">
        <v>80.100000000000009</v>
      </c>
      <c r="E627" s="2">
        <v>5579.4</v>
      </c>
      <c r="F627" s="2">
        <v>9299</v>
      </c>
      <c r="G627" s="2">
        <v>744849.9</v>
      </c>
      <c r="H627" s="2">
        <v>633122.41500000004</v>
      </c>
      <c r="I627" s="2">
        <v>455848.13880000002</v>
      </c>
      <c r="J627" s="2">
        <v>177274.27620000002</v>
      </c>
      <c r="K627" s="3">
        <v>44378</v>
      </c>
      <c r="L627">
        <v>7</v>
      </c>
      <c r="M627" t="s">
        <v>20</v>
      </c>
      <c r="N627">
        <v>2021</v>
      </c>
    </row>
    <row r="628" spans="1:14" x14ac:dyDescent="0.3">
      <c r="A628" t="s">
        <v>18</v>
      </c>
      <c r="B628" t="s">
        <v>25</v>
      </c>
      <c r="C628" t="s">
        <v>2</v>
      </c>
      <c r="D628" s="1">
        <v>102.30000000000001</v>
      </c>
      <c r="E628" s="2">
        <v>5579.4</v>
      </c>
      <c r="F628" s="2">
        <v>9299</v>
      </c>
      <c r="G628" s="2">
        <v>951287.70000000007</v>
      </c>
      <c r="H628" s="2">
        <v>808594.54500000004</v>
      </c>
      <c r="I628" s="2">
        <v>630703.74510000006</v>
      </c>
      <c r="J628" s="2">
        <v>177890.79989999998</v>
      </c>
      <c r="K628" s="3">
        <v>44075</v>
      </c>
      <c r="L628">
        <v>9</v>
      </c>
      <c r="M628" t="s">
        <v>24</v>
      </c>
      <c r="N628">
        <v>2020</v>
      </c>
    </row>
    <row r="629" spans="1:14" x14ac:dyDescent="0.3">
      <c r="A629" t="s">
        <v>21</v>
      </c>
      <c r="B629" t="s">
        <v>19</v>
      </c>
      <c r="C629" t="s">
        <v>2</v>
      </c>
      <c r="D629" s="1">
        <v>149.6</v>
      </c>
      <c r="E629" s="2">
        <v>5579.4</v>
      </c>
      <c r="F629" s="2">
        <v>9299</v>
      </c>
      <c r="G629" s="2">
        <v>1391130.4</v>
      </c>
      <c r="H629" s="2">
        <v>1182460.8399999999</v>
      </c>
      <c r="I629" s="2">
        <v>851371.80479999981</v>
      </c>
      <c r="J629" s="2">
        <v>331089.03520000004</v>
      </c>
      <c r="K629" s="3">
        <v>44470</v>
      </c>
      <c r="L629">
        <v>10</v>
      </c>
      <c r="M629" t="s">
        <v>26</v>
      </c>
      <c r="N629">
        <v>2021</v>
      </c>
    </row>
    <row r="630" spans="1:14" x14ac:dyDescent="0.3">
      <c r="A630" t="s">
        <v>21</v>
      </c>
      <c r="B630" t="s">
        <v>4</v>
      </c>
      <c r="C630" t="s">
        <v>2</v>
      </c>
      <c r="D630" s="1">
        <v>101</v>
      </c>
      <c r="E630" s="2">
        <v>5579.4</v>
      </c>
      <c r="F630" s="2">
        <v>9299</v>
      </c>
      <c r="G630" s="2">
        <v>939199</v>
      </c>
      <c r="H630" s="2">
        <v>798319.15</v>
      </c>
      <c r="I630" s="2">
        <v>574789.78799999994</v>
      </c>
      <c r="J630" s="2">
        <v>223529.36200000008</v>
      </c>
      <c r="K630" s="3">
        <v>44470</v>
      </c>
      <c r="L630">
        <v>10</v>
      </c>
      <c r="M630" t="s">
        <v>26</v>
      </c>
      <c r="N630">
        <v>2021</v>
      </c>
    </row>
    <row r="631" spans="1:14" x14ac:dyDescent="0.3">
      <c r="A631" t="s">
        <v>5</v>
      </c>
      <c r="B631" t="s">
        <v>29</v>
      </c>
      <c r="C631" t="s">
        <v>2</v>
      </c>
      <c r="D631" s="1">
        <v>151.30000000000001</v>
      </c>
      <c r="E631" s="2">
        <v>5579.4</v>
      </c>
      <c r="F631" s="2">
        <v>9299</v>
      </c>
      <c r="G631" s="2">
        <v>1406938.7000000002</v>
      </c>
      <c r="H631" s="2">
        <v>1195897.8950000003</v>
      </c>
      <c r="I631" s="2">
        <v>777333.63175000018</v>
      </c>
      <c r="J631" s="2">
        <v>418564.26325000008</v>
      </c>
      <c r="K631" s="3">
        <v>44501</v>
      </c>
      <c r="L631">
        <v>11</v>
      </c>
      <c r="M631" t="s">
        <v>30</v>
      </c>
      <c r="N631">
        <v>2021</v>
      </c>
    </row>
    <row r="632" spans="1:14" x14ac:dyDescent="0.3">
      <c r="A632" t="s">
        <v>5</v>
      </c>
      <c r="B632" t="s">
        <v>1</v>
      </c>
      <c r="C632" t="s">
        <v>2</v>
      </c>
      <c r="D632" s="1">
        <v>230</v>
      </c>
      <c r="E632" s="2">
        <v>5579.4</v>
      </c>
      <c r="F632" s="2">
        <v>9299</v>
      </c>
      <c r="G632" s="2">
        <v>2138770</v>
      </c>
      <c r="H632" s="2">
        <v>1817954.5</v>
      </c>
      <c r="I632" s="2">
        <v>1181670.425</v>
      </c>
      <c r="J632" s="2">
        <v>636284.07499999995</v>
      </c>
      <c r="K632" s="3">
        <v>44531</v>
      </c>
      <c r="L632">
        <v>12</v>
      </c>
      <c r="M632" t="s">
        <v>11</v>
      </c>
      <c r="N632">
        <v>2021</v>
      </c>
    </row>
    <row r="633" spans="1:14" x14ac:dyDescent="0.3">
      <c r="A633" t="s">
        <v>18</v>
      </c>
      <c r="B633" t="s">
        <v>4</v>
      </c>
      <c r="C633" t="s">
        <v>2</v>
      </c>
      <c r="D633" s="1">
        <v>282.10000000000002</v>
      </c>
      <c r="E633" s="2">
        <v>5579.4</v>
      </c>
      <c r="F633" s="2">
        <v>9299</v>
      </c>
      <c r="G633" s="2">
        <v>2623247.9000000004</v>
      </c>
      <c r="H633" s="2">
        <v>2229760.7150000003</v>
      </c>
      <c r="I633" s="2">
        <v>1739213.3577000003</v>
      </c>
      <c r="J633" s="2">
        <v>490547.35730000003</v>
      </c>
      <c r="K633" s="3">
        <v>44166</v>
      </c>
      <c r="L633">
        <v>12</v>
      </c>
      <c r="M633" t="s">
        <v>11</v>
      </c>
      <c r="N633">
        <v>2020</v>
      </c>
    </row>
    <row r="634" spans="1:14" x14ac:dyDescent="0.3">
      <c r="A634" t="s">
        <v>0</v>
      </c>
      <c r="B634" t="s">
        <v>39</v>
      </c>
      <c r="C634" t="s">
        <v>13</v>
      </c>
      <c r="D634" s="1">
        <v>222.75</v>
      </c>
      <c r="E634" s="2">
        <v>8999.4</v>
      </c>
      <c r="F634" s="2">
        <v>14999</v>
      </c>
      <c r="G634" s="2">
        <v>3341027.25</v>
      </c>
      <c r="H634" s="2">
        <v>2839873.1625000001</v>
      </c>
      <c r="I634" s="2">
        <v>2215101.0667500002</v>
      </c>
      <c r="J634" s="2">
        <v>624772.09574999986</v>
      </c>
      <c r="K634" s="3">
        <v>44197</v>
      </c>
      <c r="L634">
        <v>1</v>
      </c>
      <c r="M634" t="s">
        <v>3</v>
      </c>
      <c r="N634">
        <v>2021</v>
      </c>
    </row>
    <row r="635" spans="1:14" x14ac:dyDescent="0.3">
      <c r="A635" t="s">
        <v>0</v>
      </c>
      <c r="B635" t="s">
        <v>8</v>
      </c>
      <c r="C635" t="s">
        <v>13</v>
      </c>
      <c r="D635" s="1">
        <v>119.9</v>
      </c>
      <c r="E635" s="2">
        <v>8999.4</v>
      </c>
      <c r="F635" s="2">
        <v>14999</v>
      </c>
      <c r="G635" s="2">
        <v>1798380.1</v>
      </c>
      <c r="H635" s="2">
        <v>1528623.085</v>
      </c>
      <c r="I635" s="2">
        <v>1192326.0063</v>
      </c>
      <c r="J635" s="2">
        <v>336297.07869999995</v>
      </c>
      <c r="K635" s="3">
        <v>44287</v>
      </c>
      <c r="L635">
        <v>4</v>
      </c>
      <c r="M635" t="s">
        <v>33</v>
      </c>
      <c r="N635">
        <v>2021</v>
      </c>
    </row>
    <row r="636" spans="1:14" x14ac:dyDescent="0.3">
      <c r="A636" t="s">
        <v>0</v>
      </c>
      <c r="B636" t="s">
        <v>38</v>
      </c>
      <c r="C636" t="s">
        <v>13</v>
      </c>
      <c r="D636" s="1">
        <v>20</v>
      </c>
      <c r="E636" s="2">
        <v>8999.4</v>
      </c>
      <c r="F636" s="2">
        <v>14999</v>
      </c>
      <c r="G636" s="2">
        <v>299980</v>
      </c>
      <c r="H636" s="2">
        <v>254983</v>
      </c>
      <c r="I636" s="2">
        <v>198886.74000000002</v>
      </c>
      <c r="J636" s="2">
        <v>56096.25999999998</v>
      </c>
      <c r="K636" s="3">
        <v>44317</v>
      </c>
      <c r="L636">
        <v>5</v>
      </c>
      <c r="M636" t="s">
        <v>35</v>
      </c>
      <c r="N636">
        <v>2021</v>
      </c>
    </row>
    <row r="637" spans="1:14" x14ac:dyDescent="0.3">
      <c r="A637" t="s">
        <v>0</v>
      </c>
      <c r="B637" t="s">
        <v>10</v>
      </c>
      <c r="C637" t="s">
        <v>13</v>
      </c>
      <c r="D637" s="1">
        <v>38.800000000000004</v>
      </c>
      <c r="E637" s="2">
        <v>8999.4</v>
      </c>
      <c r="F637" s="2">
        <v>14999</v>
      </c>
      <c r="G637" s="2">
        <v>581961.20000000007</v>
      </c>
      <c r="H637" s="2">
        <v>494667.02000000008</v>
      </c>
      <c r="I637" s="2">
        <v>385840.27560000005</v>
      </c>
      <c r="J637" s="2">
        <v>108826.74440000003</v>
      </c>
      <c r="K637" s="3">
        <v>44440</v>
      </c>
      <c r="L637">
        <v>9</v>
      </c>
      <c r="M637" t="s">
        <v>24</v>
      </c>
      <c r="N637">
        <v>2021</v>
      </c>
    </row>
    <row r="638" spans="1:14" x14ac:dyDescent="0.3">
      <c r="A638" t="s">
        <v>0</v>
      </c>
      <c r="B638" t="s">
        <v>12</v>
      </c>
      <c r="C638" t="s">
        <v>13</v>
      </c>
      <c r="D638" s="1">
        <v>172.70000000000002</v>
      </c>
      <c r="E638" s="2">
        <v>8999.4</v>
      </c>
      <c r="F638" s="2">
        <v>14999</v>
      </c>
      <c r="G638" s="2">
        <v>2590327.3000000003</v>
      </c>
      <c r="H638" s="2">
        <v>2201778.2050000001</v>
      </c>
      <c r="I638" s="2">
        <v>1717386.9999000002</v>
      </c>
      <c r="J638" s="2">
        <v>484391.2050999999</v>
      </c>
      <c r="K638" s="3">
        <v>44105</v>
      </c>
      <c r="L638">
        <v>10</v>
      </c>
      <c r="M638" t="s">
        <v>26</v>
      </c>
      <c r="N638">
        <v>2020</v>
      </c>
    </row>
    <row r="639" spans="1:14" x14ac:dyDescent="0.3">
      <c r="A639" t="s">
        <v>5</v>
      </c>
      <c r="B639" t="s">
        <v>36</v>
      </c>
      <c r="C639" t="s">
        <v>13</v>
      </c>
      <c r="D639" s="1">
        <v>230</v>
      </c>
      <c r="E639" s="2">
        <v>8999.4</v>
      </c>
      <c r="F639" s="2">
        <v>14999</v>
      </c>
      <c r="G639" s="2">
        <v>3449770</v>
      </c>
      <c r="H639" s="2">
        <v>2932304.5</v>
      </c>
      <c r="I639" s="2">
        <v>1905997.925</v>
      </c>
      <c r="J639" s="2">
        <v>1026306.575</v>
      </c>
      <c r="K639" s="3">
        <v>44531</v>
      </c>
      <c r="L639">
        <v>12</v>
      </c>
      <c r="M639" t="s">
        <v>11</v>
      </c>
      <c r="N639">
        <v>2021</v>
      </c>
    </row>
    <row r="640" spans="1:14" x14ac:dyDescent="0.3">
      <c r="A640" t="s">
        <v>0</v>
      </c>
      <c r="B640" t="s">
        <v>16</v>
      </c>
      <c r="C640" t="s">
        <v>27</v>
      </c>
      <c r="D640" s="1">
        <v>26</v>
      </c>
      <c r="E640" s="2">
        <v>11999.4</v>
      </c>
      <c r="F640" s="2">
        <v>19999</v>
      </c>
      <c r="G640" s="2">
        <v>519974</v>
      </c>
      <c r="H640" s="2">
        <v>441977.9</v>
      </c>
      <c r="I640" s="2">
        <v>344742.76200000005</v>
      </c>
      <c r="J640" s="2">
        <v>97235.137999999977</v>
      </c>
      <c r="K640" s="3">
        <v>44228</v>
      </c>
      <c r="L640">
        <v>2</v>
      </c>
      <c r="M640" t="s">
        <v>28</v>
      </c>
      <c r="N640">
        <v>2021</v>
      </c>
    </row>
    <row r="641" spans="1:14" x14ac:dyDescent="0.3">
      <c r="A641" t="s">
        <v>5</v>
      </c>
      <c r="B641" t="s">
        <v>9</v>
      </c>
      <c r="C641" t="s">
        <v>27</v>
      </c>
      <c r="D641" s="1">
        <v>247</v>
      </c>
      <c r="E641" s="2">
        <v>11999.4</v>
      </c>
      <c r="F641" s="2">
        <v>19999</v>
      </c>
      <c r="G641" s="2">
        <v>4939753</v>
      </c>
      <c r="H641" s="2">
        <v>4198790.05</v>
      </c>
      <c r="I641" s="2">
        <v>2729213.5324999997</v>
      </c>
      <c r="J641" s="2">
        <v>1469576.5175000001</v>
      </c>
      <c r="K641" s="3">
        <v>44075</v>
      </c>
      <c r="L641">
        <v>9</v>
      </c>
      <c r="M641" t="s">
        <v>24</v>
      </c>
      <c r="N641">
        <v>2020</v>
      </c>
    </row>
    <row r="642" spans="1:14" x14ac:dyDescent="0.3">
      <c r="A642" t="s">
        <v>5</v>
      </c>
      <c r="B642" t="s">
        <v>17</v>
      </c>
      <c r="C642" t="s">
        <v>27</v>
      </c>
      <c r="D642" s="1">
        <v>174.3</v>
      </c>
      <c r="E642" s="2">
        <v>11999.4</v>
      </c>
      <c r="F642" s="2">
        <v>19999</v>
      </c>
      <c r="G642" s="2">
        <v>3485825.7</v>
      </c>
      <c r="H642" s="2">
        <v>2962951.8450000002</v>
      </c>
      <c r="I642" s="2">
        <v>1925918.6992500003</v>
      </c>
      <c r="J642" s="2">
        <v>1037033.1457499999</v>
      </c>
      <c r="K642" s="3">
        <v>44105</v>
      </c>
      <c r="L642">
        <v>10</v>
      </c>
      <c r="M642" t="s">
        <v>26</v>
      </c>
      <c r="N642">
        <v>2020</v>
      </c>
    </row>
    <row r="643" spans="1:14" x14ac:dyDescent="0.3">
      <c r="A643" t="s">
        <v>15</v>
      </c>
      <c r="B643" t="s">
        <v>37</v>
      </c>
      <c r="C643" t="s">
        <v>27</v>
      </c>
      <c r="D643" s="1">
        <v>291.40000000000003</v>
      </c>
      <c r="E643" s="2">
        <v>11999.4</v>
      </c>
      <c r="F643" s="2">
        <v>19999</v>
      </c>
      <c r="G643" s="2">
        <v>5827708.6000000006</v>
      </c>
      <c r="H643" s="2">
        <v>4953552.3100000005</v>
      </c>
      <c r="I643" s="2">
        <v>2972131.3860000004</v>
      </c>
      <c r="J643" s="2">
        <v>1981420.9240000001</v>
      </c>
      <c r="K643" s="3">
        <v>44470</v>
      </c>
      <c r="L643">
        <v>10</v>
      </c>
      <c r="M643" t="s">
        <v>26</v>
      </c>
      <c r="N643">
        <v>2021</v>
      </c>
    </row>
    <row r="644" spans="1:14" x14ac:dyDescent="0.3">
      <c r="A644" t="s">
        <v>0</v>
      </c>
      <c r="B644" t="s">
        <v>22</v>
      </c>
      <c r="C644" t="s">
        <v>27</v>
      </c>
      <c r="D644" s="1">
        <v>173.10000000000002</v>
      </c>
      <c r="E644" s="2">
        <v>11999.4</v>
      </c>
      <c r="F644" s="2">
        <v>19999</v>
      </c>
      <c r="G644" s="2">
        <v>3461826.9000000004</v>
      </c>
      <c r="H644" s="2">
        <v>2942552.8650000002</v>
      </c>
      <c r="I644" s="2">
        <v>2295191.2347000004</v>
      </c>
      <c r="J644" s="2">
        <v>647361.63029999984</v>
      </c>
      <c r="K644" s="3">
        <v>44470</v>
      </c>
      <c r="L644">
        <v>10</v>
      </c>
      <c r="M644" t="s">
        <v>26</v>
      </c>
      <c r="N644">
        <v>2021</v>
      </c>
    </row>
    <row r="645" spans="1:14" x14ac:dyDescent="0.3">
      <c r="A645" t="s">
        <v>0</v>
      </c>
      <c r="B645" t="s">
        <v>6</v>
      </c>
      <c r="C645" t="s">
        <v>27</v>
      </c>
      <c r="D645" s="1">
        <v>70</v>
      </c>
      <c r="E645" s="2">
        <v>11999.4</v>
      </c>
      <c r="F645" s="2">
        <v>19999</v>
      </c>
      <c r="G645" s="2">
        <v>1399930</v>
      </c>
      <c r="H645" s="2">
        <v>1189940.5</v>
      </c>
      <c r="I645" s="2">
        <v>928153.59000000008</v>
      </c>
      <c r="J645" s="2">
        <v>261786.90999999992</v>
      </c>
      <c r="K645" s="3">
        <v>44501</v>
      </c>
      <c r="L645">
        <v>11</v>
      </c>
      <c r="M645" t="s">
        <v>30</v>
      </c>
      <c r="N645">
        <v>2021</v>
      </c>
    </row>
    <row r="646" spans="1:14" x14ac:dyDescent="0.3">
      <c r="A646" t="s">
        <v>15</v>
      </c>
      <c r="B646" t="s">
        <v>25</v>
      </c>
      <c r="C646" t="s">
        <v>27</v>
      </c>
      <c r="D646" s="1">
        <v>222.20000000000002</v>
      </c>
      <c r="E646" s="2">
        <v>11999.4</v>
      </c>
      <c r="F646" s="2">
        <v>19999</v>
      </c>
      <c r="G646" s="2">
        <v>4443777.8000000007</v>
      </c>
      <c r="H646" s="2">
        <v>3777211.1300000008</v>
      </c>
      <c r="I646" s="2">
        <v>2266326.6780000003</v>
      </c>
      <c r="J646" s="2">
        <v>1510884.4520000005</v>
      </c>
      <c r="K646" s="3">
        <v>44136</v>
      </c>
      <c r="L646">
        <v>11</v>
      </c>
      <c r="M646" t="s">
        <v>30</v>
      </c>
      <c r="N646">
        <v>2020</v>
      </c>
    </row>
    <row r="647" spans="1:14" x14ac:dyDescent="0.3">
      <c r="A647" t="s">
        <v>0</v>
      </c>
      <c r="B647" t="s">
        <v>19</v>
      </c>
      <c r="C647" t="s">
        <v>27</v>
      </c>
      <c r="D647" s="1">
        <v>117.7</v>
      </c>
      <c r="E647" s="2">
        <v>11999.4</v>
      </c>
      <c r="F647" s="2">
        <v>19999</v>
      </c>
      <c r="G647" s="2">
        <v>2353882.3000000003</v>
      </c>
      <c r="H647" s="2">
        <v>2000799.9550000003</v>
      </c>
      <c r="I647" s="2">
        <v>1560623.9649000003</v>
      </c>
      <c r="J647" s="2">
        <v>440175.99010000005</v>
      </c>
      <c r="K647" s="3">
        <v>44501</v>
      </c>
      <c r="L647">
        <v>11</v>
      </c>
      <c r="M647" t="s">
        <v>30</v>
      </c>
      <c r="N647">
        <v>2021</v>
      </c>
    </row>
    <row r="648" spans="1:14" x14ac:dyDescent="0.3">
      <c r="A648" t="s">
        <v>0</v>
      </c>
      <c r="B648" t="s">
        <v>4</v>
      </c>
      <c r="C648" t="s">
        <v>27</v>
      </c>
      <c r="D648" s="1">
        <v>192.20000000000002</v>
      </c>
      <c r="E648" s="2">
        <v>11999.4</v>
      </c>
      <c r="F648" s="2">
        <v>19999</v>
      </c>
      <c r="G648" s="2">
        <v>3843807.8000000003</v>
      </c>
      <c r="H648" s="2">
        <v>3267236.6300000004</v>
      </c>
      <c r="I648" s="2">
        <v>2548444.5714000002</v>
      </c>
      <c r="J648" s="2">
        <v>718792.05860000011</v>
      </c>
      <c r="K648" s="3">
        <v>44136</v>
      </c>
      <c r="L648">
        <v>11</v>
      </c>
      <c r="M648" t="s">
        <v>30</v>
      </c>
      <c r="N648">
        <v>2020</v>
      </c>
    </row>
    <row r="649" spans="1:14" x14ac:dyDescent="0.3">
      <c r="A649" t="s">
        <v>18</v>
      </c>
      <c r="B649" t="s">
        <v>29</v>
      </c>
      <c r="C649" t="s">
        <v>31</v>
      </c>
      <c r="D649" s="1">
        <v>157.5</v>
      </c>
      <c r="E649" s="2">
        <v>19794</v>
      </c>
      <c r="F649" s="2">
        <v>32990</v>
      </c>
      <c r="G649" s="2">
        <v>5195925</v>
      </c>
      <c r="H649" s="2">
        <v>4416536.25</v>
      </c>
      <c r="I649" s="2">
        <v>3444898.2749999999</v>
      </c>
      <c r="J649" s="2">
        <v>971637.97500000009</v>
      </c>
      <c r="K649" s="3">
        <v>44228</v>
      </c>
      <c r="L649">
        <v>2</v>
      </c>
      <c r="M649" t="s">
        <v>28</v>
      </c>
      <c r="N649">
        <v>2021</v>
      </c>
    </row>
    <row r="650" spans="1:14" x14ac:dyDescent="0.3">
      <c r="A650" t="s">
        <v>0</v>
      </c>
      <c r="B650" t="s">
        <v>1</v>
      </c>
      <c r="C650" t="s">
        <v>31</v>
      </c>
      <c r="D650" s="1">
        <v>60.6</v>
      </c>
      <c r="E650" s="2">
        <v>19794</v>
      </c>
      <c r="F650" s="2">
        <v>32990</v>
      </c>
      <c r="G650" s="2">
        <v>1999194</v>
      </c>
      <c r="H650" s="2">
        <v>1699314.9</v>
      </c>
      <c r="I650" s="2">
        <v>1325465.622</v>
      </c>
      <c r="J650" s="2">
        <v>373849.27799999993</v>
      </c>
      <c r="K650" s="3">
        <v>44287</v>
      </c>
      <c r="L650">
        <v>4</v>
      </c>
      <c r="M650" t="s">
        <v>33</v>
      </c>
      <c r="N650">
        <v>2021</v>
      </c>
    </row>
    <row r="651" spans="1:14" x14ac:dyDescent="0.3">
      <c r="A651" t="s">
        <v>21</v>
      </c>
      <c r="B651" t="s">
        <v>40</v>
      </c>
      <c r="C651" t="s">
        <v>31</v>
      </c>
      <c r="D651" s="1">
        <v>246</v>
      </c>
      <c r="E651" s="2">
        <v>19794</v>
      </c>
      <c r="F651" s="2">
        <v>32990</v>
      </c>
      <c r="G651" s="2">
        <v>8115540</v>
      </c>
      <c r="H651" s="2">
        <v>6898209</v>
      </c>
      <c r="I651" s="2">
        <v>4966710.4799999995</v>
      </c>
      <c r="J651" s="2">
        <v>1931498.5200000005</v>
      </c>
      <c r="K651" s="3">
        <v>44378</v>
      </c>
      <c r="L651">
        <v>7</v>
      </c>
      <c r="M651" t="s">
        <v>20</v>
      </c>
      <c r="N651">
        <v>2021</v>
      </c>
    </row>
    <row r="652" spans="1:14" x14ac:dyDescent="0.3">
      <c r="A652" t="s">
        <v>21</v>
      </c>
      <c r="B652" t="s">
        <v>39</v>
      </c>
      <c r="C652" t="s">
        <v>31</v>
      </c>
      <c r="D652" s="1">
        <v>26.900000000000002</v>
      </c>
      <c r="E652" s="2">
        <v>19794</v>
      </c>
      <c r="F652" s="2">
        <v>32990</v>
      </c>
      <c r="G652" s="2">
        <v>887431.00000000012</v>
      </c>
      <c r="H652" s="2">
        <v>754316.35000000009</v>
      </c>
      <c r="I652" s="2">
        <v>543107.772</v>
      </c>
      <c r="J652" s="2">
        <v>211208.5780000001</v>
      </c>
      <c r="K652" s="3">
        <v>44105</v>
      </c>
      <c r="L652">
        <v>10</v>
      </c>
      <c r="M652" t="s">
        <v>26</v>
      </c>
      <c r="N652">
        <v>2020</v>
      </c>
    </row>
    <row r="653" spans="1:14" x14ac:dyDescent="0.3">
      <c r="A653" t="s">
        <v>21</v>
      </c>
      <c r="B653" t="s">
        <v>8</v>
      </c>
      <c r="C653" t="s">
        <v>31</v>
      </c>
      <c r="D653" s="1">
        <v>253.60000000000002</v>
      </c>
      <c r="E653" s="2">
        <v>19794</v>
      </c>
      <c r="F653" s="2">
        <v>32990</v>
      </c>
      <c r="G653" s="2">
        <v>8366264.0000000009</v>
      </c>
      <c r="H653" s="2">
        <v>7111324.4000000004</v>
      </c>
      <c r="I653" s="2">
        <v>5120153.568</v>
      </c>
      <c r="J653" s="2">
        <v>1991170.8320000004</v>
      </c>
      <c r="K653" s="3">
        <v>44136</v>
      </c>
      <c r="L653">
        <v>11</v>
      </c>
      <c r="M653" t="s">
        <v>30</v>
      </c>
      <c r="N653">
        <v>2020</v>
      </c>
    </row>
    <row r="654" spans="1:14" x14ac:dyDescent="0.3">
      <c r="A654" t="s">
        <v>0</v>
      </c>
      <c r="B654" t="s">
        <v>38</v>
      </c>
      <c r="C654" t="s">
        <v>32</v>
      </c>
      <c r="D654" s="1">
        <v>290.3</v>
      </c>
      <c r="E654" s="2">
        <v>13938</v>
      </c>
      <c r="F654" s="2">
        <v>23230</v>
      </c>
      <c r="G654" s="2">
        <v>6743669</v>
      </c>
      <c r="H654" s="2">
        <v>5732118.6500000004</v>
      </c>
      <c r="I654" s="2">
        <v>4471052.5470000003</v>
      </c>
      <c r="J654" s="2">
        <v>1261066.1030000001</v>
      </c>
      <c r="K654" s="3">
        <v>44256</v>
      </c>
      <c r="L654">
        <v>3</v>
      </c>
      <c r="M654" t="s">
        <v>14</v>
      </c>
      <c r="N654">
        <v>2021</v>
      </c>
    </row>
    <row r="655" spans="1:14" x14ac:dyDescent="0.3">
      <c r="A655" t="s">
        <v>21</v>
      </c>
      <c r="B655" t="s">
        <v>10</v>
      </c>
      <c r="C655" t="s">
        <v>32</v>
      </c>
      <c r="D655" s="1">
        <v>254.10000000000002</v>
      </c>
      <c r="E655" s="2">
        <v>13938</v>
      </c>
      <c r="F655" s="2">
        <v>23230</v>
      </c>
      <c r="G655" s="2">
        <v>5902743.0000000009</v>
      </c>
      <c r="H655" s="2">
        <v>5017331.5500000007</v>
      </c>
      <c r="I655" s="2">
        <v>3612478.7160000005</v>
      </c>
      <c r="J655" s="2">
        <v>1404852.8340000003</v>
      </c>
      <c r="K655" s="3">
        <v>44409</v>
      </c>
      <c r="L655">
        <v>8</v>
      </c>
      <c r="M655" t="s">
        <v>23</v>
      </c>
      <c r="N655">
        <v>2021</v>
      </c>
    </row>
    <row r="656" spans="1:14" x14ac:dyDescent="0.3">
      <c r="A656" t="s">
        <v>21</v>
      </c>
      <c r="B656" t="s">
        <v>12</v>
      </c>
      <c r="C656" t="s">
        <v>32</v>
      </c>
      <c r="D656" s="1">
        <v>26.900000000000002</v>
      </c>
      <c r="E656" s="2">
        <v>13938</v>
      </c>
      <c r="F656" s="2">
        <v>23230</v>
      </c>
      <c r="G656" s="2">
        <v>624887</v>
      </c>
      <c r="H656" s="2">
        <v>531153.94999999995</v>
      </c>
      <c r="I656" s="2">
        <v>382430.84399999992</v>
      </c>
      <c r="J656" s="2">
        <v>148723.10600000003</v>
      </c>
      <c r="K656" s="3">
        <v>44105</v>
      </c>
      <c r="L656">
        <v>10</v>
      </c>
      <c r="M656" t="s">
        <v>26</v>
      </c>
      <c r="N656">
        <v>2020</v>
      </c>
    </row>
    <row r="657" spans="1:14" x14ac:dyDescent="0.3">
      <c r="A657" t="s">
        <v>21</v>
      </c>
      <c r="B657" t="s">
        <v>36</v>
      </c>
      <c r="C657" t="s">
        <v>32</v>
      </c>
      <c r="D657" s="1">
        <v>149.6</v>
      </c>
      <c r="E657" s="2">
        <v>13938</v>
      </c>
      <c r="F657" s="2">
        <v>23230</v>
      </c>
      <c r="G657" s="2">
        <v>3475208</v>
      </c>
      <c r="H657" s="2">
        <v>2953926.8</v>
      </c>
      <c r="I657" s="2">
        <v>2126827.2959999996</v>
      </c>
      <c r="J657" s="2">
        <v>827099.50400000019</v>
      </c>
      <c r="K657" s="3">
        <v>44470</v>
      </c>
      <c r="L657">
        <v>10</v>
      </c>
      <c r="M657" t="s">
        <v>26</v>
      </c>
      <c r="N657">
        <v>2021</v>
      </c>
    </row>
    <row r="658" spans="1:14" x14ac:dyDescent="0.3">
      <c r="A658" t="s">
        <v>21</v>
      </c>
      <c r="B658" t="s">
        <v>16</v>
      </c>
      <c r="C658" t="s">
        <v>32</v>
      </c>
      <c r="D658" s="1">
        <v>101</v>
      </c>
      <c r="E658" s="2">
        <v>13938</v>
      </c>
      <c r="F658" s="2">
        <v>23230</v>
      </c>
      <c r="G658" s="2">
        <v>2346230</v>
      </c>
      <c r="H658" s="2">
        <v>1994295.5</v>
      </c>
      <c r="I658" s="2">
        <v>1435892.76</v>
      </c>
      <c r="J658" s="2">
        <v>558402.74</v>
      </c>
      <c r="K658" s="3">
        <v>44470</v>
      </c>
      <c r="L658">
        <v>10</v>
      </c>
      <c r="M658" t="s">
        <v>26</v>
      </c>
      <c r="N658">
        <v>2021</v>
      </c>
    </row>
    <row r="659" spans="1:14" x14ac:dyDescent="0.3">
      <c r="A659" t="s">
        <v>0</v>
      </c>
      <c r="B659" t="s">
        <v>9</v>
      </c>
      <c r="C659" t="s">
        <v>32</v>
      </c>
      <c r="D659" s="1">
        <v>128.1</v>
      </c>
      <c r="E659" s="2">
        <v>13938</v>
      </c>
      <c r="F659" s="2">
        <v>23230</v>
      </c>
      <c r="G659" s="2">
        <v>2975763</v>
      </c>
      <c r="H659" s="2">
        <v>2529398.5499999998</v>
      </c>
      <c r="I659" s="2">
        <v>1972930.8689999999</v>
      </c>
      <c r="J659" s="2">
        <v>556467.68099999987</v>
      </c>
      <c r="K659" s="3">
        <v>44166</v>
      </c>
      <c r="L659">
        <v>12</v>
      </c>
      <c r="M659" t="s">
        <v>11</v>
      </c>
      <c r="N659">
        <v>2020</v>
      </c>
    </row>
    <row r="660" spans="1:14" x14ac:dyDescent="0.3">
      <c r="A660" t="s">
        <v>21</v>
      </c>
      <c r="B660" t="s">
        <v>17</v>
      </c>
      <c r="C660" t="s">
        <v>34</v>
      </c>
      <c r="D660" s="1">
        <v>88.800000000000011</v>
      </c>
      <c r="E660" s="2">
        <v>11999.4</v>
      </c>
      <c r="F660" s="2">
        <v>19999</v>
      </c>
      <c r="G660" s="2">
        <v>1775911.2000000002</v>
      </c>
      <c r="H660" s="2">
        <v>1509524.5200000003</v>
      </c>
      <c r="I660" s="2">
        <v>1086857.6544000001</v>
      </c>
      <c r="J660" s="2">
        <v>422666.86560000014</v>
      </c>
      <c r="K660" s="3">
        <v>44256</v>
      </c>
      <c r="L660">
        <v>3</v>
      </c>
      <c r="M660" t="s">
        <v>14</v>
      </c>
      <c r="N660">
        <v>2021</v>
      </c>
    </row>
    <row r="661" spans="1:14" x14ac:dyDescent="0.3">
      <c r="A661" t="s">
        <v>18</v>
      </c>
      <c r="B661" t="s">
        <v>37</v>
      </c>
      <c r="C661" t="s">
        <v>34</v>
      </c>
      <c r="D661" s="1">
        <v>284.40000000000003</v>
      </c>
      <c r="E661" s="2">
        <v>11999.4</v>
      </c>
      <c r="F661" s="2">
        <v>19999</v>
      </c>
      <c r="G661" s="2">
        <v>5687715.6000000006</v>
      </c>
      <c r="H661" s="2">
        <v>4834558.2600000007</v>
      </c>
      <c r="I661" s="2">
        <v>3770955.4428000008</v>
      </c>
      <c r="J661" s="2">
        <v>1063602.8171999999</v>
      </c>
      <c r="K661" s="3">
        <v>44317</v>
      </c>
      <c r="L661">
        <v>5</v>
      </c>
      <c r="M661" t="s">
        <v>35</v>
      </c>
      <c r="N661">
        <v>2021</v>
      </c>
    </row>
    <row r="662" spans="1:14" x14ac:dyDescent="0.3">
      <c r="A662" t="s">
        <v>15</v>
      </c>
      <c r="B662" t="s">
        <v>22</v>
      </c>
      <c r="C662" t="s">
        <v>34</v>
      </c>
      <c r="D662" s="1">
        <v>247.5</v>
      </c>
      <c r="E662" s="2">
        <v>11999.4</v>
      </c>
      <c r="F662" s="2">
        <v>19999</v>
      </c>
      <c r="G662" s="2">
        <v>4949752.5</v>
      </c>
      <c r="H662" s="2">
        <v>4207289.625</v>
      </c>
      <c r="I662" s="2">
        <v>2524373.7749999999</v>
      </c>
      <c r="J662" s="2">
        <v>1682915.85</v>
      </c>
      <c r="K662" s="3">
        <v>44409</v>
      </c>
      <c r="L662">
        <v>8</v>
      </c>
      <c r="M662" t="s">
        <v>23</v>
      </c>
      <c r="N662">
        <v>2021</v>
      </c>
    </row>
    <row r="663" spans="1:14" x14ac:dyDescent="0.3">
      <c r="A663" t="s">
        <v>5</v>
      </c>
      <c r="B663" t="s">
        <v>6</v>
      </c>
      <c r="C663" t="s">
        <v>34</v>
      </c>
      <c r="D663" s="1">
        <v>174.3</v>
      </c>
      <c r="E663" s="2">
        <v>11999.4</v>
      </c>
      <c r="F663" s="2">
        <v>19999</v>
      </c>
      <c r="G663" s="2">
        <v>3485825.7</v>
      </c>
      <c r="H663" s="2">
        <v>2962951.8450000002</v>
      </c>
      <c r="I663" s="2">
        <v>1925918.6992500003</v>
      </c>
      <c r="J663" s="2">
        <v>1037033.1457499999</v>
      </c>
      <c r="K663" s="3">
        <v>44105</v>
      </c>
      <c r="L663">
        <v>10</v>
      </c>
      <c r="M663" t="s">
        <v>26</v>
      </c>
      <c r="N663">
        <v>2020</v>
      </c>
    </row>
    <row r="664" spans="1:14" x14ac:dyDescent="0.3">
      <c r="A664" t="s">
        <v>15</v>
      </c>
      <c r="B664" t="s">
        <v>25</v>
      </c>
      <c r="C664" t="s">
        <v>34</v>
      </c>
      <c r="D664" s="1">
        <v>291.40000000000003</v>
      </c>
      <c r="E664" s="2">
        <v>11999.4</v>
      </c>
      <c r="F664" s="2">
        <v>19999</v>
      </c>
      <c r="G664" s="2">
        <v>5827708.6000000006</v>
      </c>
      <c r="H664" s="2">
        <v>4953552.3100000005</v>
      </c>
      <c r="I664" s="2">
        <v>2972131.3860000004</v>
      </c>
      <c r="J664" s="2">
        <v>1981420.9240000001</v>
      </c>
      <c r="K664" s="3">
        <v>44470</v>
      </c>
      <c r="L664">
        <v>10</v>
      </c>
      <c r="M664" t="s">
        <v>26</v>
      </c>
      <c r="N664">
        <v>2021</v>
      </c>
    </row>
    <row r="665" spans="1:14" x14ac:dyDescent="0.3">
      <c r="A665" t="s">
        <v>0</v>
      </c>
      <c r="B665" t="s">
        <v>19</v>
      </c>
      <c r="C665" t="s">
        <v>34</v>
      </c>
      <c r="D665" s="1">
        <v>173.10000000000002</v>
      </c>
      <c r="E665" s="2">
        <v>11999.4</v>
      </c>
      <c r="F665" s="2">
        <v>19999</v>
      </c>
      <c r="G665" s="2">
        <v>3461826.9000000004</v>
      </c>
      <c r="H665" s="2">
        <v>2942552.8650000002</v>
      </c>
      <c r="I665" s="2">
        <v>2295191.2347000004</v>
      </c>
      <c r="J665" s="2">
        <v>647361.63029999984</v>
      </c>
      <c r="K665" s="3">
        <v>44470</v>
      </c>
      <c r="L665">
        <v>10</v>
      </c>
      <c r="M665" t="s">
        <v>26</v>
      </c>
      <c r="N665">
        <v>2021</v>
      </c>
    </row>
    <row r="666" spans="1:14" x14ac:dyDescent="0.3">
      <c r="A666" t="s">
        <v>0</v>
      </c>
      <c r="B666" t="s">
        <v>4</v>
      </c>
      <c r="C666" t="s">
        <v>34</v>
      </c>
      <c r="D666" s="1">
        <v>172.70000000000002</v>
      </c>
      <c r="E666" s="2">
        <v>11999.4</v>
      </c>
      <c r="F666" s="2">
        <v>19999</v>
      </c>
      <c r="G666" s="2">
        <v>3453827.3000000003</v>
      </c>
      <c r="H666" s="2">
        <v>2935753.2050000001</v>
      </c>
      <c r="I666" s="2">
        <v>2289887.4999000002</v>
      </c>
      <c r="J666" s="2">
        <v>645865.7050999999</v>
      </c>
      <c r="K666" s="3">
        <v>44105</v>
      </c>
      <c r="L666">
        <v>10</v>
      </c>
      <c r="M666" t="s">
        <v>26</v>
      </c>
      <c r="N666">
        <v>2020</v>
      </c>
    </row>
    <row r="667" spans="1:14" x14ac:dyDescent="0.3">
      <c r="A667" t="s">
        <v>5</v>
      </c>
      <c r="B667" t="s">
        <v>29</v>
      </c>
      <c r="C667" t="s">
        <v>34</v>
      </c>
      <c r="D667" s="1">
        <v>187</v>
      </c>
      <c r="E667" s="2">
        <v>11999.4</v>
      </c>
      <c r="F667" s="2">
        <v>19999</v>
      </c>
      <c r="G667" s="2">
        <v>3739813</v>
      </c>
      <c r="H667" s="2">
        <v>3178841.05</v>
      </c>
      <c r="I667" s="2">
        <v>2066246.6824999999</v>
      </c>
      <c r="J667" s="2">
        <v>1112594.3674999999</v>
      </c>
      <c r="K667" s="3">
        <v>44136</v>
      </c>
      <c r="L667">
        <v>11</v>
      </c>
      <c r="M667" t="s">
        <v>30</v>
      </c>
      <c r="N667">
        <v>2020</v>
      </c>
    </row>
    <row r="668" spans="1:14" x14ac:dyDescent="0.3">
      <c r="A668" t="s">
        <v>18</v>
      </c>
      <c r="B668" t="s">
        <v>1</v>
      </c>
      <c r="C668" t="s">
        <v>2</v>
      </c>
      <c r="D668" s="1">
        <v>117.4</v>
      </c>
      <c r="E668" s="2">
        <v>5579.4</v>
      </c>
      <c r="F668" s="2">
        <v>9299</v>
      </c>
      <c r="G668" s="2">
        <v>1091702.6000000001</v>
      </c>
      <c r="H668" s="2">
        <v>927947.21000000008</v>
      </c>
      <c r="I668" s="2">
        <v>723798.82380000013</v>
      </c>
      <c r="J668" s="2">
        <v>204148.38619999995</v>
      </c>
      <c r="K668" s="3">
        <v>44409</v>
      </c>
      <c r="L668">
        <v>8</v>
      </c>
      <c r="M668" t="s">
        <v>23</v>
      </c>
      <c r="N668">
        <v>2021</v>
      </c>
    </row>
    <row r="669" spans="1:14" x14ac:dyDescent="0.3">
      <c r="A669" t="s">
        <v>18</v>
      </c>
      <c r="B669" t="s">
        <v>40</v>
      </c>
      <c r="C669" t="s">
        <v>2</v>
      </c>
      <c r="D669" s="1">
        <v>276.7</v>
      </c>
      <c r="E669" s="2">
        <v>5579.4</v>
      </c>
      <c r="F669" s="2">
        <v>9299</v>
      </c>
      <c r="G669" s="2">
        <v>2573033.2999999998</v>
      </c>
      <c r="H669" s="2">
        <v>2187078.3049999997</v>
      </c>
      <c r="I669" s="2">
        <v>1705921.0778999999</v>
      </c>
      <c r="J669" s="2">
        <v>481157.22709999979</v>
      </c>
      <c r="K669" s="3">
        <v>44409</v>
      </c>
      <c r="L669">
        <v>8</v>
      </c>
      <c r="M669" t="s">
        <v>23</v>
      </c>
      <c r="N669">
        <v>2021</v>
      </c>
    </row>
    <row r="670" spans="1:14" x14ac:dyDescent="0.3">
      <c r="A670" t="s">
        <v>18</v>
      </c>
      <c r="B670" t="s">
        <v>39</v>
      </c>
      <c r="C670" t="s">
        <v>2</v>
      </c>
      <c r="D670" s="1">
        <v>108.5</v>
      </c>
      <c r="E670" s="2">
        <v>5579.4</v>
      </c>
      <c r="F670" s="2">
        <v>9299</v>
      </c>
      <c r="G670" s="2">
        <v>1008941.5</v>
      </c>
      <c r="H670" s="2">
        <v>857600.27500000002</v>
      </c>
      <c r="I670" s="2">
        <v>668928.2145</v>
      </c>
      <c r="J670" s="2">
        <v>188672.06050000002</v>
      </c>
      <c r="K670" s="3">
        <v>44470</v>
      </c>
      <c r="L670">
        <v>10</v>
      </c>
      <c r="M670" t="s">
        <v>26</v>
      </c>
      <c r="N670">
        <v>2021</v>
      </c>
    </row>
    <row r="671" spans="1:14" x14ac:dyDescent="0.3">
      <c r="A671" t="s">
        <v>21</v>
      </c>
      <c r="B671" t="s">
        <v>8</v>
      </c>
      <c r="C671" t="s">
        <v>13</v>
      </c>
      <c r="D671" s="1">
        <v>54.6</v>
      </c>
      <c r="E671" s="2">
        <v>8999.4</v>
      </c>
      <c r="F671" s="2">
        <v>14999</v>
      </c>
      <c r="G671" s="2">
        <v>818945.4</v>
      </c>
      <c r="H671" s="2">
        <v>696103.59000000008</v>
      </c>
      <c r="I671" s="2">
        <v>501194.58480000007</v>
      </c>
      <c r="J671" s="2">
        <v>194909.00520000001</v>
      </c>
      <c r="K671" s="3">
        <v>44470</v>
      </c>
      <c r="L671">
        <v>10</v>
      </c>
      <c r="M671" t="s">
        <v>26</v>
      </c>
      <c r="N671">
        <v>2021</v>
      </c>
    </row>
    <row r="672" spans="1:14" x14ac:dyDescent="0.3">
      <c r="A672" t="s">
        <v>0</v>
      </c>
      <c r="B672" t="s">
        <v>38</v>
      </c>
      <c r="C672" t="s">
        <v>27</v>
      </c>
      <c r="D672" s="1">
        <v>115.80000000000001</v>
      </c>
      <c r="E672" s="2">
        <v>11999.4</v>
      </c>
      <c r="F672" s="2">
        <v>19999</v>
      </c>
      <c r="G672" s="2">
        <v>2315884.2000000002</v>
      </c>
      <c r="H672" s="2">
        <v>1968501.5700000003</v>
      </c>
      <c r="I672" s="2">
        <v>1535431.2246000003</v>
      </c>
      <c r="J672" s="2">
        <v>433070.34539999999</v>
      </c>
      <c r="K672" s="3">
        <v>44256</v>
      </c>
      <c r="L672">
        <v>3</v>
      </c>
      <c r="M672" t="s">
        <v>14</v>
      </c>
      <c r="N672">
        <v>2021</v>
      </c>
    </row>
    <row r="673" spans="1:14" x14ac:dyDescent="0.3">
      <c r="A673" t="s">
        <v>5</v>
      </c>
      <c r="B673" t="s">
        <v>10</v>
      </c>
      <c r="C673" t="s">
        <v>27</v>
      </c>
      <c r="D673" s="1">
        <v>161.4</v>
      </c>
      <c r="E673" s="2">
        <v>11999.4</v>
      </c>
      <c r="F673" s="2">
        <v>19999</v>
      </c>
      <c r="G673" s="2">
        <v>3227838.6</v>
      </c>
      <c r="H673" s="2">
        <v>2743662.81</v>
      </c>
      <c r="I673" s="2">
        <v>1783380.8265000002</v>
      </c>
      <c r="J673" s="2">
        <v>960281.98349999986</v>
      </c>
      <c r="K673" s="3">
        <v>44287</v>
      </c>
      <c r="L673">
        <v>4</v>
      </c>
      <c r="M673" t="s">
        <v>33</v>
      </c>
      <c r="N673">
        <v>2021</v>
      </c>
    </row>
    <row r="674" spans="1:14" x14ac:dyDescent="0.3">
      <c r="A674" t="s">
        <v>0</v>
      </c>
      <c r="B674" t="s">
        <v>12</v>
      </c>
      <c r="C674" t="s">
        <v>27</v>
      </c>
      <c r="D674" s="1">
        <v>253.5</v>
      </c>
      <c r="E674" s="2">
        <v>11999.4</v>
      </c>
      <c r="F674" s="2">
        <v>19999</v>
      </c>
      <c r="G674" s="2">
        <v>5069746.5</v>
      </c>
      <c r="H674" s="2">
        <v>4309284.5250000004</v>
      </c>
      <c r="I674" s="2">
        <v>3361241.9295000006</v>
      </c>
      <c r="J674" s="2">
        <v>948042.59549999982</v>
      </c>
      <c r="K674" s="3">
        <v>44287</v>
      </c>
      <c r="L674">
        <v>4</v>
      </c>
      <c r="M674" t="s">
        <v>33</v>
      </c>
      <c r="N674">
        <v>2021</v>
      </c>
    </row>
    <row r="675" spans="1:14" x14ac:dyDescent="0.3">
      <c r="A675" t="s">
        <v>0</v>
      </c>
      <c r="B675" t="s">
        <v>36</v>
      </c>
      <c r="C675" t="s">
        <v>27</v>
      </c>
      <c r="D675" s="1">
        <v>285.10000000000002</v>
      </c>
      <c r="E675" s="2">
        <v>11999.4</v>
      </c>
      <c r="F675" s="2">
        <v>19999</v>
      </c>
      <c r="G675" s="2">
        <v>5701714.9000000004</v>
      </c>
      <c r="H675" s="2">
        <v>4846457.665</v>
      </c>
      <c r="I675" s="2">
        <v>3780236.9787000003</v>
      </c>
      <c r="J675" s="2">
        <v>1066220.6862999997</v>
      </c>
      <c r="K675" s="3">
        <v>44317</v>
      </c>
      <c r="L675">
        <v>5</v>
      </c>
      <c r="M675" t="s">
        <v>35</v>
      </c>
      <c r="N675">
        <v>2021</v>
      </c>
    </row>
    <row r="676" spans="1:14" x14ac:dyDescent="0.3">
      <c r="A676" t="s">
        <v>5</v>
      </c>
      <c r="B676" t="s">
        <v>16</v>
      </c>
      <c r="C676" t="s">
        <v>27</v>
      </c>
      <c r="D676" s="1">
        <v>255.9</v>
      </c>
      <c r="E676" s="2">
        <v>11999.4</v>
      </c>
      <c r="F676" s="2">
        <v>19999</v>
      </c>
      <c r="G676" s="2">
        <v>5117744.1000000006</v>
      </c>
      <c r="H676" s="2">
        <v>4350082.4850000003</v>
      </c>
      <c r="I676" s="2">
        <v>2827553.6152500003</v>
      </c>
      <c r="J676" s="2">
        <v>1522528.8697500001</v>
      </c>
      <c r="K676" s="3">
        <v>44409</v>
      </c>
      <c r="L676">
        <v>8</v>
      </c>
      <c r="M676" t="s">
        <v>23</v>
      </c>
      <c r="N676">
        <v>2021</v>
      </c>
    </row>
    <row r="677" spans="1:14" x14ac:dyDescent="0.3">
      <c r="A677" t="s">
        <v>0</v>
      </c>
      <c r="B677" t="s">
        <v>9</v>
      </c>
      <c r="C677" t="s">
        <v>27</v>
      </c>
      <c r="D677" s="1">
        <v>26.700000000000003</v>
      </c>
      <c r="E677" s="2">
        <v>11999.4</v>
      </c>
      <c r="F677" s="2">
        <v>19999</v>
      </c>
      <c r="G677" s="2">
        <v>533973.30000000005</v>
      </c>
      <c r="H677" s="2">
        <v>453877.30500000005</v>
      </c>
      <c r="I677" s="2">
        <v>354024.29790000006</v>
      </c>
      <c r="J677" s="2">
        <v>99853.007099999988</v>
      </c>
      <c r="K677" s="3">
        <v>44105</v>
      </c>
      <c r="L677">
        <v>10</v>
      </c>
      <c r="M677" t="s">
        <v>26</v>
      </c>
      <c r="N677">
        <v>2020</v>
      </c>
    </row>
    <row r="678" spans="1:14" x14ac:dyDescent="0.3">
      <c r="A678" t="s">
        <v>18</v>
      </c>
      <c r="B678" t="s">
        <v>17</v>
      </c>
      <c r="C678" t="s">
        <v>27</v>
      </c>
      <c r="D678" s="1">
        <v>108.5</v>
      </c>
      <c r="E678" s="2">
        <v>11999.4</v>
      </c>
      <c r="F678" s="2">
        <v>19999</v>
      </c>
      <c r="G678" s="2">
        <v>2169891.5</v>
      </c>
      <c r="H678" s="2">
        <v>1844407.7749999999</v>
      </c>
      <c r="I678" s="2">
        <v>1438638.0644999999</v>
      </c>
      <c r="J678" s="2">
        <v>405769.71050000004</v>
      </c>
      <c r="K678" s="3">
        <v>44470</v>
      </c>
      <c r="L678">
        <v>10</v>
      </c>
      <c r="M678" t="s">
        <v>26</v>
      </c>
      <c r="N678">
        <v>2021</v>
      </c>
    </row>
    <row r="679" spans="1:14" x14ac:dyDescent="0.3">
      <c r="A679" t="s">
        <v>5</v>
      </c>
      <c r="B679" t="s">
        <v>37</v>
      </c>
      <c r="C679" t="s">
        <v>27</v>
      </c>
      <c r="D679" s="1">
        <v>117.5</v>
      </c>
      <c r="E679" s="2">
        <v>11999.4</v>
      </c>
      <c r="F679" s="2">
        <v>19999</v>
      </c>
      <c r="G679" s="2">
        <v>2349882.5</v>
      </c>
      <c r="H679" s="2">
        <v>1997400.125</v>
      </c>
      <c r="I679" s="2">
        <v>1298310.08125</v>
      </c>
      <c r="J679" s="2">
        <v>699090.04374999995</v>
      </c>
      <c r="K679" s="3">
        <v>44470</v>
      </c>
      <c r="L679">
        <v>10</v>
      </c>
      <c r="M679" t="s">
        <v>26</v>
      </c>
      <c r="N679">
        <v>2021</v>
      </c>
    </row>
    <row r="680" spans="1:14" x14ac:dyDescent="0.3">
      <c r="A680" t="s">
        <v>0</v>
      </c>
      <c r="B680" t="s">
        <v>22</v>
      </c>
      <c r="C680" t="s">
        <v>27</v>
      </c>
      <c r="D680" s="1">
        <v>200.70000000000002</v>
      </c>
      <c r="E680" s="2">
        <v>11999.4</v>
      </c>
      <c r="F680" s="2">
        <v>19999</v>
      </c>
      <c r="G680" s="2">
        <v>4013799.3000000003</v>
      </c>
      <c r="H680" s="2">
        <v>3411729.4050000003</v>
      </c>
      <c r="I680" s="2">
        <v>2661148.9359000004</v>
      </c>
      <c r="J680" s="2">
        <v>750580.46909999987</v>
      </c>
      <c r="K680" s="3">
        <v>44136</v>
      </c>
      <c r="L680">
        <v>11</v>
      </c>
      <c r="M680" t="s">
        <v>30</v>
      </c>
      <c r="N680">
        <v>2020</v>
      </c>
    </row>
    <row r="681" spans="1:14" x14ac:dyDescent="0.3">
      <c r="A681" t="s">
        <v>0</v>
      </c>
      <c r="B681" t="s">
        <v>6</v>
      </c>
      <c r="C681" t="s">
        <v>27</v>
      </c>
      <c r="D681" s="1">
        <v>215.10000000000002</v>
      </c>
      <c r="E681" s="2">
        <v>11999.4</v>
      </c>
      <c r="F681" s="2">
        <v>19999</v>
      </c>
      <c r="G681" s="2">
        <v>4301784.9000000004</v>
      </c>
      <c r="H681" s="2">
        <v>3656517.1650000005</v>
      </c>
      <c r="I681" s="2">
        <v>2852083.3887000005</v>
      </c>
      <c r="J681" s="2">
        <v>804433.77630000003</v>
      </c>
      <c r="K681" s="3">
        <v>44136</v>
      </c>
      <c r="L681">
        <v>11</v>
      </c>
      <c r="M681" t="s">
        <v>30</v>
      </c>
      <c r="N681">
        <v>2020</v>
      </c>
    </row>
    <row r="682" spans="1:14" x14ac:dyDescent="0.3">
      <c r="A682" t="s">
        <v>15</v>
      </c>
      <c r="B682" t="s">
        <v>25</v>
      </c>
      <c r="C682" t="s">
        <v>27</v>
      </c>
      <c r="D682" s="1">
        <v>91.4</v>
      </c>
      <c r="E682" s="2">
        <v>11999.4</v>
      </c>
      <c r="F682" s="2">
        <v>19999</v>
      </c>
      <c r="G682" s="2">
        <v>1827908.6</v>
      </c>
      <c r="H682" s="2">
        <v>1553722.31</v>
      </c>
      <c r="I682" s="2">
        <v>932233.38600000006</v>
      </c>
      <c r="J682" s="2">
        <v>621488.924</v>
      </c>
      <c r="K682" s="3">
        <v>44531</v>
      </c>
      <c r="L682">
        <v>12</v>
      </c>
      <c r="M682" t="s">
        <v>11</v>
      </c>
      <c r="N682">
        <v>2021</v>
      </c>
    </row>
    <row r="683" spans="1:14" x14ac:dyDescent="0.3">
      <c r="A683" t="s">
        <v>0</v>
      </c>
      <c r="B683" t="s">
        <v>19</v>
      </c>
      <c r="C683" t="s">
        <v>27</v>
      </c>
      <c r="D683" s="1">
        <v>29.3</v>
      </c>
      <c r="E683" s="2">
        <v>11999.4</v>
      </c>
      <c r="F683" s="2">
        <v>19999</v>
      </c>
      <c r="G683" s="2">
        <v>585970.70000000007</v>
      </c>
      <c r="H683" s="2">
        <v>498075.09500000009</v>
      </c>
      <c r="I683" s="2">
        <v>388498.57410000009</v>
      </c>
      <c r="J683" s="2">
        <v>109576.5209</v>
      </c>
      <c r="K683" s="3">
        <v>44531</v>
      </c>
      <c r="L683">
        <v>12</v>
      </c>
      <c r="M683" t="s">
        <v>11</v>
      </c>
      <c r="N683">
        <v>2021</v>
      </c>
    </row>
    <row r="684" spans="1:14" x14ac:dyDescent="0.3">
      <c r="A684" t="s">
        <v>15</v>
      </c>
      <c r="B684" t="s">
        <v>4</v>
      </c>
      <c r="C684" t="s">
        <v>31</v>
      </c>
      <c r="D684" s="1">
        <v>50</v>
      </c>
      <c r="E684" s="2">
        <v>19794</v>
      </c>
      <c r="F684" s="2">
        <v>32990</v>
      </c>
      <c r="G684" s="2">
        <v>1649500</v>
      </c>
      <c r="H684" s="2">
        <v>1402075</v>
      </c>
      <c r="I684" s="2">
        <v>841245</v>
      </c>
      <c r="J684" s="2">
        <v>560830</v>
      </c>
      <c r="K684" s="3">
        <v>44256</v>
      </c>
      <c r="L684">
        <v>3</v>
      </c>
      <c r="M684" t="s">
        <v>14</v>
      </c>
      <c r="N684">
        <v>2021</v>
      </c>
    </row>
    <row r="685" spans="1:14" x14ac:dyDescent="0.3">
      <c r="A685" t="s">
        <v>5</v>
      </c>
      <c r="B685" t="s">
        <v>29</v>
      </c>
      <c r="C685" t="s">
        <v>31</v>
      </c>
      <c r="D685" s="1">
        <v>282.60000000000002</v>
      </c>
      <c r="E685" s="2">
        <v>19794</v>
      </c>
      <c r="F685" s="2">
        <v>32990</v>
      </c>
      <c r="G685" s="2">
        <v>9322974</v>
      </c>
      <c r="H685" s="2">
        <v>7924527.9000000004</v>
      </c>
      <c r="I685" s="2">
        <v>5150943.1350000007</v>
      </c>
      <c r="J685" s="2">
        <v>2773584.7649999997</v>
      </c>
      <c r="K685" s="3">
        <v>44317</v>
      </c>
      <c r="L685">
        <v>5</v>
      </c>
      <c r="M685" t="s">
        <v>35</v>
      </c>
      <c r="N685">
        <v>2021</v>
      </c>
    </row>
    <row r="686" spans="1:14" x14ac:dyDescent="0.3">
      <c r="A686" t="s">
        <v>18</v>
      </c>
      <c r="B686" t="s">
        <v>1</v>
      </c>
      <c r="C686" t="s">
        <v>31</v>
      </c>
      <c r="D686" s="1">
        <v>66.3</v>
      </c>
      <c r="E686" s="2">
        <v>19794</v>
      </c>
      <c r="F686" s="2">
        <v>32990</v>
      </c>
      <c r="G686" s="2">
        <v>2187237</v>
      </c>
      <c r="H686" s="2">
        <v>1859151.45</v>
      </c>
      <c r="I686" s="2">
        <v>1450138.1310000001</v>
      </c>
      <c r="J686" s="2">
        <v>409013.3189999999</v>
      </c>
      <c r="K686" s="3">
        <v>44440</v>
      </c>
      <c r="L686">
        <v>9</v>
      </c>
      <c r="M686" t="s">
        <v>24</v>
      </c>
      <c r="N686">
        <v>2021</v>
      </c>
    </row>
    <row r="687" spans="1:14" x14ac:dyDescent="0.3">
      <c r="A687" t="s">
        <v>21</v>
      </c>
      <c r="B687" t="s">
        <v>40</v>
      </c>
      <c r="C687" t="s">
        <v>31</v>
      </c>
      <c r="D687" s="1">
        <v>257.40000000000003</v>
      </c>
      <c r="E687" s="2">
        <v>19794</v>
      </c>
      <c r="F687" s="2">
        <v>32990</v>
      </c>
      <c r="G687" s="2">
        <v>8491626.0000000019</v>
      </c>
      <c r="H687" s="2">
        <v>7217882.1000000015</v>
      </c>
      <c r="I687" s="2">
        <v>5196875.1120000007</v>
      </c>
      <c r="J687" s="2">
        <v>2021006.9880000008</v>
      </c>
      <c r="K687" s="3">
        <v>44136</v>
      </c>
      <c r="L687">
        <v>11</v>
      </c>
      <c r="M687" t="s">
        <v>30</v>
      </c>
      <c r="N687">
        <v>2020</v>
      </c>
    </row>
    <row r="688" spans="1:14" x14ac:dyDescent="0.3">
      <c r="A688" t="s">
        <v>18</v>
      </c>
      <c r="B688" t="s">
        <v>39</v>
      </c>
      <c r="C688" t="s">
        <v>31</v>
      </c>
      <c r="D688" s="1">
        <v>243.8</v>
      </c>
      <c r="E688" s="2">
        <v>19794</v>
      </c>
      <c r="F688" s="2">
        <v>32990</v>
      </c>
      <c r="G688" s="2">
        <v>8042962</v>
      </c>
      <c r="H688" s="2">
        <v>6836517.7000000002</v>
      </c>
      <c r="I688" s="2">
        <v>5332483.8059999999</v>
      </c>
      <c r="J688" s="2">
        <v>1504033.8940000003</v>
      </c>
      <c r="K688" s="3">
        <v>44166</v>
      </c>
      <c r="L688">
        <v>12</v>
      </c>
      <c r="M688" t="s">
        <v>11</v>
      </c>
      <c r="N688">
        <v>2020</v>
      </c>
    </row>
    <row r="689" spans="1:14" x14ac:dyDescent="0.3">
      <c r="A689" t="s">
        <v>15</v>
      </c>
      <c r="B689" t="s">
        <v>8</v>
      </c>
      <c r="C689" t="s">
        <v>31</v>
      </c>
      <c r="D689" s="1">
        <v>91.4</v>
      </c>
      <c r="E689" s="2">
        <v>19794</v>
      </c>
      <c r="F689" s="2">
        <v>32990</v>
      </c>
      <c r="G689" s="2">
        <v>3015286</v>
      </c>
      <c r="H689" s="2">
        <v>2562993.1</v>
      </c>
      <c r="I689" s="2">
        <v>1537795.86</v>
      </c>
      <c r="J689" s="2">
        <v>1025197.24</v>
      </c>
      <c r="K689" s="3">
        <v>44531</v>
      </c>
      <c r="L689">
        <v>12</v>
      </c>
      <c r="M689" t="s">
        <v>11</v>
      </c>
      <c r="N689">
        <v>2021</v>
      </c>
    </row>
    <row r="690" spans="1:14" x14ac:dyDescent="0.3">
      <c r="A690" t="s">
        <v>0</v>
      </c>
      <c r="B690" t="s">
        <v>38</v>
      </c>
      <c r="C690" t="s">
        <v>32</v>
      </c>
      <c r="D690" s="1">
        <v>86.550000000000011</v>
      </c>
      <c r="E690" s="2">
        <v>13938</v>
      </c>
      <c r="F690" s="2">
        <v>23230</v>
      </c>
      <c r="G690" s="2">
        <v>2010556.5000000002</v>
      </c>
      <c r="H690" s="2">
        <v>1708973.0250000001</v>
      </c>
      <c r="I690" s="2">
        <v>1332998.9595000001</v>
      </c>
      <c r="J690" s="2">
        <v>375974.06550000003</v>
      </c>
      <c r="K690" s="3">
        <v>44378</v>
      </c>
      <c r="L690">
        <v>7</v>
      </c>
      <c r="M690" t="s">
        <v>20</v>
      </c>
      <c r="N690">
        <v>2021</v>
      </c>
    </row>
    <row r="691" spans="1:14" x14ac:dyDescent="0.3">
      <c r="A691" t="s">
        <v>5</v>
      </c>
      <c r="B691" t="s">
        <v>10</v>
      </c>
      <c r="C691" t="s">
        <v>32</v>
      </c>
      <c r="D691" s="1">
        <v>49.2</v>
      </c>
      <c r="E691" s="2">
        <v>13938</v>
      </c>
      <c r="F691" s="2">
        <v>23230</v>
      </c>
      <c r="G691" s="2">
        <v>1142916</v>
      </c>
      <c r="H691" s="2">
        <v>971478.6</v>
      </c>
      <c r="I691" s="2">
        <v>631461.09</v>
      </c>
      <c r="J691" s="2">
        <v>340017.51</v>
      </c>
      <c r="K691" s="3">
        <v>44378</v>
      </c>
      <c r="L691">
        <v>7</v>
      </c>
      <c r="M691" t="s">
        <v>20</v>
      </c>
      <c r="N691">
        <v>2021</v>
      </c>
    </row>
    <row r="692" spans="1:14" x14ac:dyDescent="0.3">
      <c r="A692" t="s">
        <v>0</v>
      </c>
      <c r="B692" t="s">
        <v>12</v>
      </c>
      <c r="C692" t="s">
        <v>32</v>
      </c>
      <c r="D692" s="1">
        <v>26.700000000000003</v>
      </c>
      <c r="E692" s="2">
        <v>13938</v>
      </c>
      <c r="F692" s="2">
        <v>23230</v>
      </c>
      <c r="G692" s="2">
        <v>620241.00000000012</v>
      </c>
      <c r="H692" s="2">
        <v>527204.85000000009</v>
      </c>
      <c r="I692" s="2">
        <v>411219.78300000011</v>
      </c>
      <c r="J692" s="2">
        <v>115985.06699999998</v>
      </c>
      <c r="K692" s="3">
        <v>44105</v>
      </c>
      <c r="L692">
        <v>10</v>
      </c>
      <c r="M692" t="s">
        <v>26</v>
      </c>
      <c r="N692">
        <v>2020</v>
      </c>
    </row>
    <row r="693" spans="1:14" x14ac:dyDescent="0.3">
      <c r="A693" t="s">
        <v>5</v>
      </c>
      <c r="B693" t="s">
        <v>36</v>
      </c>
      <c r="C693" t="s">
        <v>32</v>
      </c>
      <c r="D693" s="1">
        <v>117.5</v>
      </c>
      <c r="E693" s="2">
        <v>13938</v>
      </c>
      <c r="F693" s="2">
        <v>23230</v>
      </c>
      <c r="G693" s="2">
        <v>2729525</v>
      </c>
      <c r="H693" s="2">
        <v>2320096.25</v>
      </c>
      <c r="I693" s="2">
        <v>1508062.5625</v>
      </c>
      <c r="J693" s="2">
        <v>812033.6875</v>
      </c>
      <c r="K693" s="3">
        <v>44470</v>
      </c>
      <c r="L693">
        <v>10</v>
      </c>
      <c r="M693" t="s">
        <v>26</v>
      </c>
      <c r="N693">
        <v>2021</v>
      </c>
    </row>
    <row r="694" spans="1:14" x14ac:dyDescent="0.3">
      <c r="A694" t="s">
        <v>18</v>
      </c>
      <c r="B694" t="s">
        <v>16</v>
      </c>
      <c r="C694" t="s">
        <v>32</v>
      </c>
      <c r="D694" s="1">
        <v>295.40000000000003</v>
      </c>
      <c r="E694" s="2">
        <v>13938</v>
      </c>
      <c r="F694" s="2">
        <v>23230</v>
      </c>
      <c r="G694" s="2">
        <v>6862142.0000000009</v>
      </c>
      <c r="H694" s="2">
        <v>5832820.7000000011</v>
      </c>
      <c r="I694" s="2">
        <v>4549600.1460000006</v>
      </c>
      <c r="J694" s="2">
        <v>1283220.5540000005</v>
      </c>
      <c r="K694" s="3">
        <v>44136</v>
      </c>
      <c r="L694">
        <v>11</v>
      </c>
      <c r="M694" t="s">
        <v>30</v>
      </c>
      <c r="N694">
        <v>2020</v>
      </c>
    </row>
    <row r="695" spans="1:14" x14ac:dyDescent="0.3">
      <c r="A695" t="s">
        <v>18</v>
      </c>
      <c r="B695" t="s">
        <v>9</v>
      </c>
      <c r="C695" t="s">
        <v>32</v>
      </c>
      <c r="D695" s="1">
        <v>55.2</v>
      </c>
      <c r="E695" s="2">
        <v>13938</v>
      </c>
      <c r="F695" s="2">
        <v>23230</v>
      </c>
      <c r="G695" s="2">
        <v>1282296</v>
      </c>
      <c r="H695" s="2">
        <v>1089951.6000000001</v>
      </c>
      <c r="I695" s="2">
        <v>850162.24800000014</v>
      </c>
      <c r="J695" s="2">
        <v>239789.35199999996</v>
      </c>
      <c r="K695" s="3">
        <v>44501</v>
      </c>
      <c r="L695">
        <v>11</v>
      </c>
      <c r="M695" t="s">
        <v>30</v>
      </c>
      <c r="N695">
        <v>2021</v>
      </c>
    </row>
    <row r="696" spans="1:14" x14ac:dyDescent="0.3">
      <c r="A696" t="s">
        <v>0</v>
      </c>
      <c r="B696" t="s">
        <v>17</v>
      </c>
      <c r="C696" t="s">
        <v>32</v>
      </c>
      <c r="D696" s="1">
        <v>29.3</v>
      </c>
      <c r="E696" s="2">
        <v>13938</v>
      </c>
      <c r="F696" s="2">
        <v>23230</v>
      </c>
      <c r="G696" s="2">
        <v>680639</v>
      </c>
      <c r="H696" s="2">
        <v>578543.15</v>
      </c>
      <c r="I696" s="2">
        <v>451263.65700000001</v>
      </c>
      <c r="J696" s="2">
        <v>127279.49300000002</v>
      </c>
      <c r="K696" s="3">
        <v>44531</v>
      </c>
      <c r="L696">
        <v>12</v>
      </c>
      <c r="M696" t="s">
        <v>11</v>
      </c>
      <c r="N696">
        <v>2021</v>
      </c>
    </row>
    <row r="697" spans="1:14" x14ac:dyDescent="0.3">
      <c r="A697" t="s">
        <v>21</v>
      </c>
      <c r="B697" t="s">
        <v>37</v>
      </c>
      <c r="C697" t="s">
        <v>34</v>
      </c>
      <c r="D697" s="1">
        <v>247.5</v>
      </c>
      <c r="E697" s="2">
        <v>11999.4</v>
      </c>
      <c r="F697" s="2">
        <v>19999</v>
      </c>
      <c r="G697" s="2">
        <v>4949752.5</v>
      </c>
      <c r="H697" s="2">
        <v>4207289.625</v>
      </c>
      <c r="I697" s="2">
        <v>3029248.53</v>
      </c>
      <c r="J697" s="2">
        <v>1178041.0950000002</v>
      </c>
      <c r="K697" s="3">
        <v>44256</v>
      </c>
      <c r="L697">
        <v>3</v>
      </c>
      <c r="M697" t="s">
        <v>14</v>
      </c>
      <c r="N697">
        <v>2021</v>
      </c>
    </row>
    <row r="698" spans="1:14" x14ac:dyDescent="0.3">
      <c r="A698" t="s">
        <v>21</v>
      </c>
      <c r="B698" t="s">
        <v>22</v>
      </c>
      <c r="C698" t="s">
        <v>34</v>
      </c>
      <c r="D698" s="1">
        <v>54.6</v>
      </c>
      <c r="E698" s="2">
        <v>11999.4</v>
      </c>
      <c r="F698" s="2">
        <v>19999</v>
      </c>
      <c r="G698" s="2">
        <v>1091945.4000000001</v>
      </c>
      <c r="H698" s="2">
        <v>928153.59000000008</v>
      </c>
      <c r="I698" s="2">
        <v>668270.58480000007</v>
      </c>
      <c r="J698" s="2">
        <v>259883.00520000001</v>
      </c>
      <c r="K698" s="3">
        <v>44470</v>
      </c>
      <c r="L698">
        <v>10</v>
      </c>
      <c r="M698" t="s">
        <v>26</v>
      </c>
      <c r="N698">
        <v>2021</v>
      </c>
    </row>
    <row r="699" spans="1:14" x14ac:dyDescent="0.3">
      <c r="A699" t="s">
        <v>0</v>
      </c>
      <c r="B699" t="s">
        <v>6</v>
      </c>
      <c r="C699" t="s">
        <v>13</v>
      </c>
      <c r="D699" s="1">
        <v>136.80000000000001</v>
      </c>
      <c r="E699" s="2">
        <v>8999.4</v>
      </c>
      <c r="F699" s="2">
        <v>14999</v>
      </c>
      <c r="G699" s="2">
        <v>2051863.2000000002</v>
      </c>
      <c r="H699" s="2">
        <v>1744083.7200000002</v>
      </c>
      <c r="I699" s="2">
        <v>1360385.3016000001</v>
      </c>
      <c r="J699" s="2">
        <v>383698.41840000008</v>
      </c>
      <c r="K699" s="3">
        <v>44228</v>
      </c>
      <c r="L699">
        <v>2</v>
      </c>
      <c r="M699" t="s">
        <v>28</v>
      </c>
      <c r="N699">
        <v>2021</v>
      </c>
    </row>
    <row r="700" spans="1:14" x14ac:dyDescent="0.3">
      <c r="A700" t="s">
        <v>0</v>
      </c>
      <c r="B700" t="s">
        <v>25</v>
      </c>
      <c r="C700" t="s">
        <v>27</v>
      </c>
      <c r="D700" s="1">
        <v>72.3</v>
      </c>
      <c r="E700" s="2">
        <v>11999.4</v>
      </c>
      <c r="F700" s="2">
        <v>19999</v>
      </c>
      <c r="G700" s="2">
        <v>1445927.7</v>
      </c>
      <c r="H700" s="2">
        <v>1229038.5449999999</v>
      </c>
      <c r="I700" s="2">
        <v>958650.06510000001</v>
      </c>
      <c r="J700" s="2">
        <v>270388.47989999992</v>
      </c>
      <c r="K700" s="3">
        <v>44287</v>
      </c>
      <c r="L700">
        <v>4</v>
      </c>
      <c r="M700" t="s">
        <v>33</v>
      </c>
      <c r="N700">
        <v>2021</v>
      </c>
    </row>
    <row r="701" spans="1:14" x14ac:dyDescent="0.3">
      <c r="A701" t="s">
        <v>15</v>
      </c>
      <c r="B701" t="s">
        <v>19</v>
      </c>
      <c r="C701" t="s">
        <v>32</v>
      </c>
      <c r="D701" s="1">
        <v>180.60000000000002</v>
      </c>
      <c r="E701" s="2">
        <v>13938</v>
      </c>
      <c r="F701" s="2">
        <v>23230</v>
      </c>
      <c r="G701" s="2">
        <v>4195338.0000000009</v>
      </c>
      <c r="H701" s="2">
        <v>3566037.3000000007</v>
      </c>
      <c r="I701" s="2">
        <v>2139622.3800000004</v>
      </c>
      <c r="J701" s="2">
        <v>1426414.9200000004</v>
      </c>
      <c r="K701" s="3">
        <v>44317</v>
      </c>
      <c r="L701">
        <v>5</v>
      </c>
      <c r="M701" t="s">
        <v>35</v>
      </c>
      <c r="N701">
        <v>2021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75EC7-49B5-4C92-BC8E-EE3C71BFCE32}">
  <dimension ref="A2:A14"/>
  <sheetViews>
    <sheetView workbookViewId="0"/>
  </sheetViews>
  <sheetFormatPr defaultRowHeight="14.4" x14ac:dyDescent="0.3"/>
  <cols>
    <col min="1" max="1" width="56.21875" style="22" bestFit="1" customWidth="1"/>
    <col min="2" max="2" width="15.88671875" style="22" customWidth="1"/>
    <col min="3" max="16384" width="8.88671875" style="22"/>
  </cols>
  <sheetData>
    <row r="2" spans="1:1" ht="69" x14ac:dyDescent="1.35">
      <c r="A2" s="26" t="s">
        <v>82</v>
      </c>
    </row>
    <row r="4" spans="1:1" ht="32.4" customHeight="1" x14ac:dyDescent="0.55000000000000004">
      <c r="A4" s="23" t="s">
        <v>77</v>
      </c>
    </row>
    <row r="6" spans="1:1" ht="28.8" x14ac:dyDescent="0.55000000000000004">
      <c r="A6" s="23" t="s">
        <v>76</v>
      </c>
    </row>
    <row r="8" spans="1:1" ht="28.8" x14ac:dyDescent="0.55000000000000004">
      <c r="A8" s="23" t="s">
        <v>78</v>
      </c>
    </row>
    <row r="10" spans="1:1" ht="28.8" x14ac:dyDescent="0.55000000000000004">
      <c r="A10" s="23" t="s">
        <v>79</v>
      </c>
    </row>
    <row r="12" spans="1:1" ht="28.8" x14ac:dyDescent="0.3">
      <c r="A12" s="25" t="s">
        <v>80</v>
      </c>
    </row>
    <row r="14" spans="1:1" ht="28.8" x14ac:dyDescent="0.3">
      <c r="A14" s="24" t="s">
        <v>81</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50177-9E07-414D-A56C-548B7389F0AD}">
  <dimension ref="H20:I27"/>
  <sheetViews>
    <sheetView workbookViewId="0">
      <selection activeCell="B29" sqref="B29"/>
    </sheetView>
  </sheetViews>
  <sheetFormatPr defaultRowHeight="14.4" x14ac:dyDescent="0.3"/>
  <cols>
    <col min="1" max="7" width="8.88671875" style="22"/>
    <col min="8" max="8" width="22.88671875" style="22" bestFit="1" customWidth="1"/>
    <col min="9" max="9" width="9.88671875" style="22" bestFit="1" customWidth="1"/>
    <col min="10" max="16384" width="8.88671875" style="22"/>
  </cols>
  <sheetData>
    <row r="20" spans="8:9" x14ac:dyDescent="0.3">
      <c r="H20" s="9" t="s">
        <v>71</v>
      </c>
      <c r="I20" s="9" t="s">
        <v>74</v>
      </c>
    </row>
    <row r="21" spans="8:9" x14ac:dyDescent="0.3">
      <c r="H21" s="6" t="s">
        <v>13</v>
      </c>
      <c r="I21" s="19">
        <v>11791.800000000001</v>
      </c>
    </row>
    <row r="22" spans="8:9" x14ac:dyDescent="0.3">
      <c r="H22" s="6" t="s">
        <v>27</v>
      </c>
      <c r="I22" s="19">
        <v>25599.249999999996</v>
      </c>
    </row>
    <row r="23" spans="8:9" x14ac:dyDescent="0.3">
      <c r="H23" s="6" t="s">
        <v>34</v>
      </c>
      <c r="I23" s="19">
        <v>12162.699999999997</v>
      </c>
    </row>
    <row r="24" spans="8:9" x14ac:dyDescent="0.3">
      <c r="H24" s="6" t="s">
        <v>31</v>
      </c>
      <c r="I24" s="19">
        <v>12295.350000000002</v>
      </c>
    </row>
    <row r="25" spans="8:9" x14ac:dyDescent="0.3">
      <c r="H25" s="6" t="s">
        <v>2</v>
      </c>
      <c r="I25" s="19">
        <v>11544.200000000003</v>
      </c>
    </row>
    <row r="26" spans="8:9" x14ac:dyDescent="0.3">
      <c r="H26" s="6" t="s">
        <v>32</v>
      </c>
      <c r="I26" s="19">
        <v>12719.900000000003</v>
      </c>
    </row>
    <row r="27" spans="8:9" x14ac:dyDescent="0.3">
      <c r="H27" s="10" t="s">
        <v>58</v>
      </c>
      <c r="I27" s="20">
        <v>86113.2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AC08C-1E06-4AF9-A62D-E81507DBBDDB}">
  <dimension ref="Q6:R27"/>
  <sheetViews>
    <sheetView workbookViewId="0"/>
  </sheetViews>
  <sheetFormatPr defaultRowHeight="14.4" x14ac:dyDescent="0.3"/>
  <cols>
    <col min="1" max="16" width="8.88671875" style="22"/>
    <col min="17" max="17" width="14.5546875" style="22" bestFit="1" customWidth="1"/>
    <col min="18" max="18" width="9.88671875" style="22" bestFit="1" customWidth="1"/>
    <col min="19" max="16384" width="8.88671875" style="22"/>
  </cols>
  <sheetData>
    <row r="6" spans="17:18" x14ac:dyDescent="0.3">
      <c r="Q6" s="9" t="s">
        <v>54</v>
      </c>
      <c r="R6" s="10">
        <v>2021</v>
      </c>
    </row>
    <row r="7" spans="17:18" x14ac:dyDescent="0.3">
      <c r="Q7" s="4"/>
      <c r="R7" s="4"/>
    </row>
    <row r="8" spans="17:18" x14ac:dyDescent="0.3">
      <c r="Q8" s="9" t="s">
        <v>70</v>
      </c>
      <c r="R8" s="9" t="s">
        <v>74</v>
      </c>
    </row>
    <row r="9" spans="17:18" x14ac:dyDescent="0.3">
      <c r="Q9" s="6" t="s">
        <v>1</v>
      </c>
      <c r="R9" s="7">
        <v>5399.2</v>
      </c>
    </row>
    <row r="10" spans="17:18" x14ac:dyDescent="0.3">
      <c r="Q10" s="6" t="s">
        <v>40</v>
      </c>
      <c r="R10" s="7">
        <v>522.70000000000005</v>
      </c>
    </row>
    <row r="11" spans="17:18" x14ac:dyDescent="0.3">
      <c r="Q11" s="6" t="s">
        <v>39</v>
      </c>
      <c r="R11" s="7">
        <v>459.25</v>
      </c>
    </row>
    <row r="12" spans="17:18" x14ac:dyDescent="0.3">
      <c r="Q12" s="6" t="s">
        <v>4</v>
      </c>
      <c r="R12" s="7">
        <v>7972.0000000000018</v>
      </c>
    </row>
    <row r="13" spans="17:18" x14ac:dyDescent="0.3">
      <c r="Q13" s="6" t="s">
        <v>8</v>
      </c>
      <c r="R13" s="7">
        <v>5440.2</v>
      </c>
    </row>
    <row r="14" spans="17:18" x14ac:dyDescent="0.3">
      <c r="Q14" s="6" t="s">
        <v>38</v>
      </c>
      <c r="R14" s="7">
        <v>1372.5000000000002</v>
      </c>
    </row>
    <row r="15" spans="17:18" x14ac:dyDescent="0.3">
      <c r="Q15" s="6" t="s">
        <v>10</v>
      </c>
      <c r="R15" s="7">
        <v>5595.7500000000018</v>
      </c>
    </row>
    <row r="16" spans="17:18" x14ac:dyDescent="0.3">
      <c r="Q16" s="6" t="s">
        <v>12</v>
      </c>
      <c r="R16" s="7">
        <v>4527.95</v>
      </c>
    </row>
    <row r="17" spans="17:18" x14ac:dyDescent="0.3">
      <c r="Q17" s="6" t="s">
        <v>29</v>
      </c>
      <c r="R17" s="7">
        <v>4633.0499999999993</v>
      </c>
    </row>
    <row r="18" spans="17:18" x14ac:dyDescent="0.3">
      <c r="Q18" s="6" t="s">
        <v>6</v>
      </c>
      <c r="R18" s="7">
        <v>9583.65</v>
      </c>
    </row>
    <row r="19" spans="17:18" x14ac:dyDescent="0.3">
      <c r="Q19" s="6" t="s">
        <v>36</v>
      </c>
      <c r="R19" s="7">
        <v>3789.3500000000004</v>
      </c>
    </row>
    <row r="20" spans="17:18" x14ac:dyDescent="0.3">
      <c r="Q20" s="6" t="s">
        <v>16</v>
      </c>
      <c r="R20" s="7">
        <v>4053.8</v>
      </c>
    </row>
    <row r="21" spans="17:18" x14ac:dyDescent="0.3">
      <c r="Q21" s="6" t="s">
        <v>25</v>
      </c>
      <c r="R21" s="7">
        <v>4960.8</v>
      </c>
    </row>
    <row r="22" spans="17:18" x14ac:dyDescent="0.3">
      <c r="Q22" s="6" t="s">
        <v>9</v>
      </c>
      <c r="R22" s="7">
        <v>7564.35</v>
      </c>
    </row>
    <row r="23" spans="17:18" x14ac:dyDescent="0.3">
      <c r="Q23" s="6" t="s">
        <v>17</v>
      </c>
      <c r="R23" s="7">
        <v>4261.3</v>
      </c>
    </row>
    <row r="24" spans="17:18" x14ac:dyDescent="0.3">
      <c r="Q24" s="6" t="s">
        <v>19</v>
      </c>
      <c r="R24" s="7">
        <v>8286.9</v>
      </c>
    </row>
    <row r="25" spans="17:18" x14ac:dyDescent="0.3">
      <c r="Q25" s="6" t="s">
        <v>37</v>
      </c>
      <c r="R25" s="7">
        <v>2195.3000000000002</v>
      </c>
    </row>
    <row r="26" spans="17:18" x14ac:dyDescent="0.3">
      <c r="Q26" s="6" t="s">
        <v>22</v>
      </c>
      <c r="R26" s="7">
        <v>5495.1499999999987</v>
      </c>
    </row>
    <row r="27" spans="17:18" x14ac:dyDescent="0.3">
      <c r="Q27" s="10" t="s">
        <v>58</v>
      </c>
      <c r="R27" s="17">
        <v>86113.200000000012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E6292-3F9C-4492-9799-DC7A3F7212CF}">
  <dimension ref="R7:S20"/>
  <sheetViews>
    <sheetView workbookViewId="0">
      <selection activeCell="L26" sqref="L26"/>
    </sheetView>
  </sheetViews>
  <sheetFormatPr defaultRowHeight="14.4" x14ac:dyDescent="0.3"/>
  <cols>
    <col min="1" max="17" width="8.88671875" style="22"/>
    <col min="18" max="18" width="10.77734375" style="22" bestFit="1" customWidth="1"/>
    <col min="19" max="19" width="9.88671875" style="22" bestFit="1" customWidth="1"/>
    <col min="20" max="16384" width="8.88671875" style="22"/>
  </cols>
  <sheetData>
    <row r="7" spans="18:19" x14ac:dyDescent="0.3">
      <c r="R7" s="9" t="s">
        <v>69</v>
      </c>
      <c r="S7" s="9" t="s">
        <v>74</v>
      </c>
    </row>
    <row r="8" spans="18:19" x14ac:dyDescent="0.3">
      <c r="R8" s="6" t="s">
        <v>3</v>
      </c>
      <c r="S8" s="7">
        <v>6783.5499999999984</v>
      </c>
    </row>
    <row r="9" spans="18:19" x14ac:dyDescent="0.3">
      <c r="R9" s="6" t="s">
        <v>28</v>
      </c>
      <c r="S9" s="7">
        <v>5511.4999999999991</v>
      </c>
    </row>
    <row r="10" spans="18:19" x14ac:dyDescent="0.3">
      <c r="R10" s="6" t="s">
        <v>14</v>
      </c>
      <c r="S10" s="7">
        <v>5341.9999999999991</v>
      </c>
    </row>
    <row r="11" spans="18:19" x14ac:dyDescent="0.3">
      <c r="R11" s="6" t="s">
        <v>33</v>
      </c>
      <c r="S11" s="7">
        <v>7888.65</v>
      </c>
    </row>
    <row r="12" spans="18:19" x14ac:dyDescent="0.3">
      <c r="R12" s="6" t="s">
        <v>35</v>
      </c>
      <c r="S12" s="7">
        <v>5177.1000000000004</v>
      </c>
    </row>
    <row r="13" spans="18:19" x14ac:dyDescent="0.3">
      <c r="R13" s="6" t="s">
        <v>7</v>
      </c>
      <c r="S13" s="7">
        <v>10330.199999999995</v>
      </c>
    </row>
    <row r="14" spans="18:19" x14ac:dyDescent="0.3">
      <c r="R14" s="6" t="s">
        <v>20</v>
      </c>
      <c r="S14" s="7">
        <v>6934.9000000000005</v>
      </c>
    </row>
    <row r="15" spans="18:19" x14ac:dyDescent="0.3">
      <c r="R15" s="6" t="s">
        <v>23</v>
      </c>
      <c r="S15" s="7">
        <v>6070.4999999999991</v>
      </c>
    </row>
    <row r="16" spans="18:19" x14ac:dyDescent="0.3">
      <c r="R16" s="6" t="s">
        <v>24</v>
      </c>
      <c r="S16" s="7">
        <v>5728</v>
      </c>
    </row>
    <row r="17" spans="18:19" x14ac:dyDescent="0.3">
      <c r="R17" s="6" t="s">
        <v>26</v>
      </c>
      <c r="S17" s="7">
        <v>10548.200000000006</v>
      </c>
    </row>
    <row r="18" spans="18:19" x14ac:dyDescent="0.3">
      <c r="R18" s="6" t="s">
        <v>30</v>
      </c>
      <c r="S18" s="7">
        <v>5564.9999999999991</v>
      </c>
    </row>
    <row r="19" spans="18:19" x14ac:dyDescent="0.3">
      <c r="R19" s="6" t="s">
        <v>11</v>
      </c>
      <c r="S19" s="7">
        <v>10233.600000000002</v>
      </c>
    </row>
    <row r="20" spans="18:19" x14ac:dyDescent="0.3">
      <c r="R20" s="10" t="s">
        <v>58</v>
      </c>
      <c r="S20" s="17">
        <v>86113.200000000012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01D3E-4AAE-4861-988B-99F193657F81}">
  <dimension ref="F16:G19"/>
  <sheetViews>
    <sheetView workbookViewId="0">
      <selection activeCell="H4" sqref="H4"/>
    </sheetView>
  </sheetViews>
  <sheetFormatPr defaultRowHeight="14.4" x14ac:dyDescent="0.3"/>
  <cols>
    <col min="1" max="5" width="8.88671875" style="22"/>
    <col min="6" max="7" width="12.109375" style="22" bestFit="1" customWidth="1"/>
    <col min="8" max="16384" width="8.88671875" style="22"/>
  </cols>
  <sheetData>
    <row r="16" spans="6:7" x14ac:dyDescent="0.3">
      <c r="F16" s="18" t="s">
        <v>63</v>
      </c>
      <c r="G16" s="18" t="s">
        <v>64</v>
      </c>
    </row>
    <row r="17" spans="6:7" x14ac:dyDescent="0.3">
      <c r="F17" s="4"/>
      <c r="G17" s="4"/>
    </row>
    <row r="18" spans="6:7" x14ac:dyDescent="0.3">
      <c r="F18" s="33" t="s">
        <v>56</v>
      </c>
      <c r="G18" s="33" t="s">
        <v>57</v>
      </c>
    </row>
    <row r="19" spans="6:7" x14ac:dyDescent="0.3">
      <c r="F19" s="7">
        <v>1572164793.8875</v>
      </c>
      <c r="G19" s="7">
        <v>429875533.16242486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10B0A-61DD-42B1-A0D8-1233EEB2BD4E}">
  <dimension ref="F20:H25"/>
  <sheetViews>
    <sheetView workbookViewId="0"/>
  </sheetViews>
  <sheetFormatPr defaultRowHeight="14.4" x14ac:dyDescent="0.3"/>
  <cols>
    <col min="1" max="6" width="8.88671875" style="22"/>
    <col min="7" max="7" width="17.44140625" style="22" bestFit="1" customWidth="1"/>
    <col min="8" max="8" width="15.6640625" style="22" customWidth="1"/>
    <col min="9" max="16384" width="8.88671875" style="22"/>
  </cols>
  <sheetData>
    <row r="20" spans="6:8" x14ac:dyDescent="0.3">
      <c r="F20" s="16" t="s">
        <v>68</v>
      </c>
      <c r="G20" s="16" t="s">
        <v>72</v>
      </c>
      <c r="H20" s="16" t="s">
        <v>73</v>
      </c>
    </row>
    <row r="21" spans="6:8" x14ac:dyDescent="0.3">
      <c r="F21" s="27" t="s">
        <v>61</v>
      </c>
      <c r="G21" s="28">
        <v>325801272.82249999</v>
      </c>
      <c r="H21" s="29">
        <v>90513557.508100018</v>
      </c>
    </row>
    <row r="22" spans="6:8" x14ac:dyDescent="0.3">
      <c r="F22" s="27" t="s">
        <v>62</v>
      </c>
      <c r="G22" s="28">
        <v>430630648.95999998</v>
      </c>
      <c r="H22" s="29">
        <v>119762864.88925003</v>
      </c>
    </row>
    <row r="23" spans="6:8" x14ac:dyDescent="0.3">
      <c r="F23" s="27" t="s">
        <v>59</v>
      </c>
      <c r="G23" s="28">
        <v>437839024.76499999</v>
      </c>
      <c r="H23" s="29">
        <v>119430580.59207499</v>
      </c>
    </row>
    <row r="24" spans="6:8" x14ac:dyDescent="0.3">
      <c r="F24" s="27" t="s">
        <v>60</v>
      </c>
      <c r="G24" s="28">
        <v>863696553.11500037</v>
      </c>
      <c r="H24" s="29">
        <v>231278031.34564993</v>
      </c>
    </row>
    <row r="25" spans="6:8" x14ac:dyDescent="0.3">
      <c r="F25" s="30" t="s">
        <v>58</v>
      </c>
      <c r="G25" s="31">
        <v>2057967499.6625004</v>
      </c>
      <c r="H25" s="32">
        <v>560985034.33507502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B65A8-F641-4728-92C7-8A89614C332F}">
  <dimension ref="F20:H26"/>
  <sheetViews>
    <sheetView workbookViewId="0"/>
  </sheetViews>
  <sheetFormatPr defaultRowHeight="14.4" x14ac:dyDescent="0.3"/>
  <cols>
    <col min="1" max="5" width="8.88671875" style="22"/>
    <col min="6" max="6" width="14.88671875" style="22" bestFit="1" customWidth="1"/>
    <col min="7" max="7" width="14.77734375" style="22" bestFit="1" customWidth="1"/>
    <col min="8" max="8" width="13.21875" style="22" bestFit="1" customWidth="1"/>
    <col min="9" max="16384" width="8.88671875" style="22"/>
  </cols>
  <sheetData>
    <row r="20" spans="6:8" x14ac:dyDescent="0.3">
      <c r="F20" s="9" t="s">
        <v>67</v>
      </c>
      <c r="G20" s="9" t="s">
        <v>72</v>
      </c>
      <c r="H20" s="9" t="s">
        <v>73</v>
      </c>
    </row>
    <row r="21" spans="6:8" x14ac:dyDescent="0.3">
      <c r="F21" s="6" t="s">
        <v>15</v>
      </c>
      <c r="G21" s="13">
        <v>224228523.09249997</v>
      </c>
      <c r="H21" s="13">
        <v>89691409.237000003</v>
      </c>
    </row>
    <row r="22" spans="6:8" x14ac:dyDescent="0.3">
      <c r="F22" s="6" t="s">
        <v>18</v>
      </c>
      <c r="G22" s="13">
        <v>248267732.39749995</v>
      </c>
      <c r="H22" s="13">
        <v>54618901.127449989</v>
      </c>
    </row>
    <row r="23" spans="6:8" x14ac:dyDescent="0.3">
      <c r="F23" s="6" t="s">
        <v>5</v>
      </c>
      <c r="G23" s="13">
        <v>232978552.9025</v>
      </c>
      <c r="H23" s="13">
        <v>81542493.515874967</v>
      </c>
    </row>
    <row r="24" spans="6:8" x14ac:dyDescent="0.3">
      <c r="F24" s="6" t="s">
        <v>0</v>
      </c>
      <c r="G24" s="13">
        <v>644174444.27500021</v>
      </c>
      <c r="H24" s="13">
        <v>141718377.74049997</v>
      </c>
    </row>
    <row r="25" spans="6:8" x14ac:dyDescent="0.3">
      <c r="F25" s="6" t="s">
        <v>21</v>
      </c>
      <c r="G25" s="13">
        <v>222515541.22000003</v>
      </c>
      <c r="H25" s="13">
        <v>62304351.541600019</v>
      </c>
    </row>
    <row r="26" spans="6:8" x14ac:dyDescent="0.3">
      <c r="F26" s="10" t="s">
        <v>58</v>
      </c>
      <c r="G26" s="14">
        <v>1572164793.8875</v>
      </c>
      <c r="H26" s="14">
        <v>429875533.16242492</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G22" sqref="G22"/>
    </sheetView>
  </sheetViews>
  <sheetFormatPr defaultRowHeight="14.4" x14ac:dyDescent="0.3"/>
  <cols>
    <col min="1" max="16384" width="8.88671875" style="4"/>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Pivot tables</vt:lpstr>
      <vt:lpstr>Dashboard</vt:lpstr>
      <vt:lpstr>datasets</vt:lpstr>
      <vt:lpstr>Index</vt:lpstr>
      <vt:lpstr>Phones</vt:lpstr>
      <vt:lpstr>State-wise</vt:lpstr>
      <vt:lpstr>Month-wise</vt:lpstr>
      <vt:lpstr>Overall</vt:lpstr>
      <vt:lpstr>Quarter</vt:lpstr>
      <vt:lpstr>Segment</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2021-11-29T18:48:04Z</dcterms:created>
  <dcterms:modified xsi:type="dcterms:W3CDTF">2021-12-31T04:02:32Z</dcterms:modified>
</cp:coreProperties>
</file>