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0" documentId="9FA38EB7657909084512CD5221982CE03D3EB261" xr6:coauthVersionLast="24" xr6:coauthVersionMax="24" xr10:uidLastSave="{00000000-0000-0000-0000-000000000000}"/>
  <bookViews>
    <workbookView xWindow="9960" yWindow="1200" windowWidth="12984" windowHeight="6540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</externalReferences>
  <calcPr calcId="171027"/>
</workbook>
</file>

<file path=xl/calcChain.xml><?xml version="1.0" encoding="utf-8"?>
<calcChain xmlns="http://schemas.openxmlformats.org/spreadsheetml/2006/main">
  <c r="C8" i="7" l="1"/>
  <c r="D12" i="12"/>
  <c r="C12" i="12"/>
  <c r="B5" i="18"/>
  <c r="B10" i="18"/>
  <c r="B9" i="18"/>
  <c r="B6" i="18"/>
  <c r="B8" i="18"/>
  <c r="B14" i="18"/>
  <c r="B12" i="18"/>
  <c r="B7" i="18"/>
  <c r="B13" i="18"/>
  <c r="B11" i="18"/>
  <c r="B4" i="18"/>
  <c r="B3" i="18"/>
  <c r="B15" i="18"/>
  <c r="D13" i="13" l="1"/>
  <c r="C13" i="13"/>
  <c r="C8" i="1" l="1"/>
  <c r="T3" i="18"/>
  <c r="AC14" i="18"/>
  <c r="U7" i="18"/>
  <c r="AB7" i="18"/>
  <c r="E6" i="18"/>
  <c r="U13" i="18"/>
  <c r="G8" i="18"/>
  <c r="AK12" i="18"/>
  <c r="V5" i="18"/>
  <c r="E9" i="18"/>
  <c r="V10" i="18"/>
  <c r="J15" i="18"/>
  <c r="AJ7" i="18"/>
  <c r="AA15" i="18"/>
  <c r="W7" i="18"/>
  <c r="AH15" i="18"/>
  <c r="AH12" i="18"/>
  <c r="G13" i="18"/>
  <c r="V8" i="18"/>
  <c r="V3" i="18"/>
  <c r="AN12" i="18"/>
  <c r="AM14" i="18"/>
  <c r="AK9" i="18"/>
  <c r="AD15" i="18"/>
  <c r="AN9" i="18"/>
  <c r="E15" i="18"/>
  <c r="X5" i="18"/>
  <c r="Z14" i="18"/>
  <c r="D7" i="18"/>
  <c r="Z12" i="18"/>
  <c r="V15" i="18"/>
  <c r="AM13" i="18"/>
  <c r="Z4" i="18"/>
  <c r="F8" i="18"/>
  <c r="AH6" i="18"/>
  <c r="AJ3" i="18"/>
  <c r="AI9" i="18"/>
  <c r="AG9" i="18"/>
  <c r="S12" i="18"/>
  <c r="AM6" i="18"/>
  <c r="AJ10" i="18"/>
  <c r="Y15" i="18"/>
  <c r="AA4" i="18"/>
  <c r="C5" i="18"/>
  <c r="X9" i="18"/>
  <c r="AN7" i="18"/>
  <c r="AD12" i="18"/>
  <c r="AM9" i="18"/>
  <c r="N15" i="18"/>
  <c r="G15" i="18"/>
  <c r="S5" i="18"/>
  <c r="X15" i="18"/>
  <c r="AF6" i="18"/>
  <c r="Y7" i="18"/>
  <c r="AG11" i="18"/>
  <c r="W6" i="18"/>
  <c r="V9" i="18"/>
  <c r="AE14" i="18"/>
  <c r="AM3" i="18"/>
  <c r="V14" i="18"/>
  <c r="AL12" i="18"/>
  <c r="AA5" i="18"/>
  <c r="U3" i="18"/>
  <c r="AE11" i="18"/>
  <c r="F9" i="18"/>
  <c r="F13" i="18"/>
  <c r="AB11" i="18"/>
  <c r="F3" i="18"/>
  <c r="H15" i="18"/>
  <c r="AL9" i="18"/>
  <c r="AI3" i="18"/>
  <c r="AF14" i="18"/>
  <c r="G14" i="18"/>
  <c r="E11" i="18"/>
  <c r="AK5" i="18"/>
  <c r="AH7" i="18"/>
  <c r="E13" i="18"/>
  <c r="AD3" i="18"/>
  <c r="E12" i="18"/>
  <c r="F12" i="18"/>
  <c r="V4" i="18"/>
  <c r="AE3" i="18"/>
  <c r="AH8" i="18"/>
  <c r="AN5" i="18"/>
  <c r="T8" i="18"/>
  <c r="Y6" i="18"/>
  <c r="AE9" i="18"/>
  <c r="AF12" i="18"/>
  <c r="U15" i="18"/>
  <c r="X8" i="18"/>
  <c r="AN15" i="18"/>
  <c r="V12" i="18"/>
  <c r="D11" i="18"/>
  <c r="AL3" i="18"/>
  <c r="S4" i="18"/>
  <c r="S15" i="18"/>
  <c r="AF10" i="18"/>
  <c r="AM10" i="18"/>
  <c r="F5" i="18"/>
  <c r="AM11" i="18"/>
  <c r="C6" i="18"/>
  <c r="AE10" i="18"/>
  <c r="Q15" i="18"/>
  <c r="AH11" i="18"/>
  <c r="AG6" i="18"/>
  <c r="U4" i="18"/>
  <c r="X7" i="18"/>
  <c r="X13" i="18"/>
  <c r="AN4" i="18"/>
  <c r="Y4" i="18"/>
  <c r="AM5" i="18"/>
  <c r="AG14" i="18"/>
  <c r="AA11" i="18"/>
  <c r="AF7" i="18"/>
  <c r="U9" i="18"/>
  <c r="AC13" i="18"/>
  <c r="AL6" i="18"/>
  <c r="AN13" i="18"/>
  <c r="AB8" i="18"/>
  <c r="V11" i="18"/>
  <c r="I15" i="18"/>
  <c r="AI13" i="18"/>
  <c r="AC12" i="18"/>
  <c r="G5" i="18"/>
  <c r="X3" i="18"/>
  <c r="AI12" i="18"/>
  <c r="AC7" i="18"/>
  <c r="AF11" i="18"/>
  <c r="AF4" i="18"/>
  <c r="AI6" i="18"/>
  <c r="S7" i="18"/>
  <c r="W11" i="18"/>
  <c r="AJ4" i="18"/>
  <c r="G3" i="18"/>
  <c r="AE5" i="18"/>
  <c r="D10" i="18"/>
  <c r="AB4" i="18"/>
  <c r="AJ14" i="18"/>
  <c r="AK8" i="18"/>
  <c r="AB10" i="18"/>
  <c r="AA14" i="18"/>
  <c r="W3" i="18"/>
  <c r="C10" i="18"/>
  <c r="AE4" i="18"/>
  <c r="AB15" i="18"/>
  <c r="AA8" i="18"/>
  <c r="C12" i="18"/>
  <c r="AF13" i="18"/>
  <c r="U6" i="18"/>
  <c r="Z3" i="18"/>
  <c r="Z13" i="18"/>
  <c r="AJ11" i="18"/>
  <c r="F6" i="18"/>
  <c r="AE13" i="18"/>
  <c r="E8" i="18"/>
  <c r="AN8" i="18"/>
  <c r="AA12" i="18"/>
  <c r="AN3" i="18"/>
  <c r="Y9" i="18"/>
  <c r="G4" i="18"/>
  <c r="AL14" i="18"/>
  <c r="S6" i="18"/>
  <c r="AK10" i="18"/>
  <c r="T10" i="18"/>
  <c r="AD9" i="18"/>
  <c r="AC15" i="18"/>
  <c r="AF3" i="18"/>
  <c r="C13" i="18"/>
  <c r="P15" i="18"/>
  <c r="H12" i="18"/>
  <c r="Y10" i="18"/>
  <c r="AJ13" i="18"/>
  <c r="AL4" i="18"/>
  <c r="E5" i="18"/>
  <c r="AI8" i="18"/>
  <c r="Y13" i="18"/>
  <c r="AH13" i="18"/>
  <c r="C4" i="18"/>
  <c r="E4" i="18"/>
  <c r="AF8" i="18"/>
  <c r="AJ8" i="18"/>
  <c r="M15" i="18"/>
  <c r="D3" i="18"/>
  <c r="AL10" i="18"/>
  <c r="W5" i="18"/>
  <c r="AC3" i="18"/>
  <c r="U10" i="18"/>
  <c r="AB6" i="18"/>
  <c r="AL15" i="18"/>
  <c r="AG5" i="18"/>
  <c r="F14" i="18"/>
  <c r="AL5" i="18"/>
  <c r="AH4" i="18"/>
  <c r="AA10" i="18"/>
  <c r="U5" i="18"/>
  <c r="AI5" i="18"/>
  <c r="AI10" i="18"/>
  <c r="C15" i="18"/>
  <c r="AA9" i="18"/>
  <c r="D8" i="18"/>
  <c r="AI14" i="18"/>
  <c r="R15" i="18"/>
  <c r="AM7" i="18"/>
  <c r="O15" i="18"/>
  <c r="AM15" i="18"/>
  <c r="AG8" i="18"/>
  <c r="AH5" i="18"/>
  <c r="D14" i="18"/>
  <c r="AA3" i="18"/>
  <c r="AI11" i="18"/>
  <c r="AG7" i="18"/>
  <c r="G10" i="18"/>
  <c r="AL11" i="18"/>
  <c r="AM12" i="18"/>
  <c r="E10" i="18"/>
  <c r="Z15" i="18"/>
  <c r="AE7" i="18"/>
  <c r="AD6" i="18"/>
  <c r="Z11" i="18"/>
  <c r="D13" i="18"/>
  <c r="AC5" i="18"/>
  <c r="X11" i="18"/>
  <c r="W10" i="18"/>
  <c r="AK15" i="18"/>
  <c r="C11" i="18"/>
  <c r="AH14" i="18"/>
  <c r="T9" i="18"/>
  <c r="F10" i="18"/>
  <c r="W15" i="18"/>
  <c r="AB9" i="18"/>
  <c r="X12" i="18"/>
  <c r="AM4" i="18"/>
  <c r="W14" i="18"/>
  <c r="Y8" i="18"/>
  <c r="AB13" i="18"/>
  <c r="AG12" i="18"/>
  <c r="C7" i="18"/>
  <c r="AJ15" i="18"/>
  <c r="AE8" i="18"/>
  <c r="Y11" i="18"/>
  <c r="AD8" i="18"/>
  <c r="AB5" i="18"/>
  <c r="AC10" i="18"/>
  <c r="T4" i="18"/>
  <c r="AK3" i="18"/>
  <c r="L15" i="18"/>
  <c r="Z8" i="18"/>
  <c r="C8" i="18"/>
  <c r="G7" i="18"/>
  <c r="AG4" i="18"/>
  <c r="AN11" i="18"/>
  <c r="E3" i="18"/>
  <c r="W9" i="18"/>
  <c r="E7" i="18"/>
  <c r="W8" i="18"/>
  <c r="AG10" i="18"/>
  <c r="W12" i="18"/>
  <c r="AN6" i="18"/>
  <c r="T15" i="18"/>
  <c r="Z6" i="18"/>
  <c r="AG13" i="18"/>
  <c r="AD13" i="18"/>
  <c r="Z9" i="18"/>
  <c r="F4" i="18"/>
  <c r="AD11" i="18"/>
  <c r="V7" i="18"/>
  <c r="Z5" i="18"/>
  <c r="S10" i="18"/>
  <c r="AF15" i="18"/>
  <c r="AA6" i="18"/>
  <c r="AE6" i="18"/>
  <c r="G9" i="18"/>
  <c r="U11" i="18"/>
  <c r="S13" i="18"/>
  <c r="E14" i="18"/>
  <c r="AF5" i="18"/>
  <c r="I13" i="18"/>
  <c r="Y12" i="18"/>
  <c r="AL7" i="18"/>
  <c r="AH10" i="18"/>
  <c r="AH9" i="18"/>
  <c r="AD10" i="18"/>
  <c r="D15" i="18"/>
  <c r="AF9" i="18"/>
  <c r="AB3" i="18"/>
  <c r="S8" i="18"/>
  <c r="AK11" i="18"/>
  <c r="AJ12" i="18"/>
  <c r="C14" i="18"/>
  <c r="Y14" i="18"/>
  <c r="F7" i="18"/>
  <c r="AD4" i="18"/>
  <c r="AE12" i="18"/>
  <c r="T11" i="18"/>
  <c r="V6" i="18"/>
  <c r="C9" i="18"/>
  <c r="T6" i="18"/>
  <c r="AJ9" i="18"/>
  <c r="U14" i="18"/>
  <c r="AC6" i="18"/>
  <c r="K15" i="18"/>
  <c r="T13" i="18"/>
  <c r="Y5" i="18"/>
  <c r="W4" i="18"/>
  <c r="D6" i="18"/>
  <c r="AC9" i="18"/>
  <c r="T5" i="18"/>
  <c r="AN10" i="18"/>
  <c r="AG3" i="18"/>
  <c r="D12" i="18"/>
  <c r="T7" i="18"/>
  <c r="S14" i="18"/>
  <c r="AB14" i="18"/>
  <c r="D5" i="18"/>
  <c r="AL13" i="18"/>
  <c r="T14" i="18"/>
  <c r="D9" i="18"/>
  <c r="AA13" i="18"/>
  <c r="AI15" i="18"/>
  <c r="W13" i="18"/>
  <c r="S11" i="18"/>
  <c r="AI4" i="18"/>
  <c r="Y3" i="18"/>
  <c r="AC4" i="18"/>
  <c r="AM8" i="18"/>
  <c r="F15" i="18"/>
  <c r="S9" i="18"/>
  <c r="X4" i="18"/>
  <c r="AC11" i="18"/>
  <c r="AC8" i="18"/>
  <c r="AK14" i="18"/>
  <c r="AJ6" i="18"/>
  <c r="X6" i="18"/>
  <c r="AD5" i="18"/>
  <c r="AJ5" i="18"/>
  <c r="S3" i="18"/>
  <c r="AK7" i="18"/>
  <c r="AG15" i="18"/>
  <c r="V13" i="18"/>
  <c r="AA7" i="18"/>
  <c r="AI7" i="18"/>
  <c r="AD7" i="18"/>
  <c r="AB12" i="18"/>
  <c r="AK4" i="18"/>
  <c r="AL8" i="18"/>
  <c r="G11" i="18"/>
  <c r="X14" i="18"/>
  <c r="G6" i="18"/>
  <c r="G12" i="18"/>
  <c r="Z7" i="18"/>
  <c r="X10" i="18"/>
  <c r="U12" i="18"/>
  <c r="T12" i="18"/>
  <c r="D4" i="18"/>
  <c r="AN14" i="18"/>
  <c r="AD14" i="18"/>
  <c r="U8" i="18"/>
  <c r="F11" i="18"/>
  <c r="C3" i="18"/>
  <c r="AH3" i="18"/>
  <c r="AK13" i="18"/>
  <c r="AK6" i="18"/>
  <c r="AE15" i="18"/>
  <c r="Z10" i="18"/>
  <c r="D14" i="14" l="1"/>
  <c r="C14" i="14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P9" i="18"/>
  <c r="N9" i="18"/>
  <c r="M10" i="18"/>
  <c r="J9" i="18"/>
  <c r="M9" i="18"/>
  <c r="Q9" i="18"/>
  <c r="O10" i="18"/>
  <c r="H9" i="18"/>
  <c r="I10" i="18"/>
  <c r="L10" i="18"/>
  <c r="P10" i="18"/>
  <c r="J14" i="18"/>
  <c r="H10" i="18"/>
  <c r="K10" i="18"/>
  <c r="R9" i="18"/>
  <c r="N10" i="18"/>
  <c r="Q10" i="18"/>
  <c r="L9" i="18"/>
  <c r="J10" i="18"/>
  <c r="O9" i="18"/>
  <c r="R10" i="18"/>
  <c r="I9" i="18"/>
  <c r="K9" i="18"/>
  <c r="D22" i="11" l="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R12" i="18"/>
  <c r="I12" i="18"/>
  <c r="R11" i="18"/>
  <c r="H11" i="18"/>
  <c r="P12" i="18"/>
  <c r="Q12" i="18"/>
  <c r="L11" i="18"/>
  <c r="I11" i="18"/>
  <c r="Q11" i="18"/>
  <c r="K12" i="18"/>
  <c r="K11" i="18"/>
  <c r="L12" i="18"/>
  <c r="N12" i="18"/>
  <c r="O11" i="18"/>
  <c r="N11" i="18"/>
  <c r="J11" i="18"/>
  <c r="J12" i="18"/>
  <c r="P11" i="18"/>
  <c r="M11" i="18"/>
  <c r="M12" i="18"/>
  <c r="O12" i="18"/>
  <c r="D22" i="13" l="1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2" i="13"/>
  <c r="C12" i="13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3" i="14"/>
  <c r="C13" i="14"/>
  <c r="D12" i="14"/>
  <c r="C12" i="14"/>
  <c r="I14" i="18"/>
  <c r="Q13" i="18"/>
  <c r="M13" i="18"/>
  <c r="O14" i="18"/>
  <c r="K14" i="18"/>
  <c r="N13" i="18"/>
  <c r="Q14" i="18"/>
  <c r="M14" i="18"/>
  <c r="R13" i="18"/>
  <c r="R14" i="18"/>
  <c r="L13" i="18"/>
  <c r="P14" i="18"/>
  <c r="K13" i="18"/>
  <c r="O13" i="18"/>
  <c r="N14" i="18"/>
  <c r="H13" i="18"/>
  <c r="L14" i="18"/>
  <c r="P13" i="18"/>
  <c r="H14" i="18"/>
  <c r="J13" i="18"/>
  <c r="D22" i="8" l="1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N4" i="18"/>
  <c r="O3" i="18"/>
  <c r="Q7" i="18"/>
  <c r="L7" i="18"/>
  <c r="I6" i="18"/>
  <c r="Q8" i="18"/>
  <c r="P7" i="18"/>
  <c r="M8" i="18"/>
  <c r="Q6" i="18"/>
  <c r="Q5" i="18"/>
  <c r="J8" i="18"/>
  <c r="O5" i="18"/>
  <c r="J3" i="18"/>
  <c r="I8" i="18"/>
  <c r="K6" i="18"/>
  <c r="H7" i="18"/>
  <c r="R8" i="18"/>
  <c r="N3" i="18"/>
  <c r="O8" i="18"/>
  <c r="H6" i="18"/>
  <c r="K5" i="18"/>
  <c r="J5" i="18"/>
  <c r="K3" i="18"/>
  <c r="Q4" i="18"/>
  <c r="H4" i="18"/>
  <c r="N6" i="18"/>
  <c r="R4" i="18"/>
  <c r="J7" i="18"/>
  <c r="N5" i="18"/>
  <c r="P4" i="18"/>
  <c r="R6" i="18"/>
  <c r="J6" i="18"/>
  <c r="N8" i="18"/>
  <c r="N7" i="18"/>
  <c r="L4" i="18"/>
  <c r="H5" i="18"/>
  <c r="I5" i="18"/>
  <c r="K7" i="18"/>
  <c r="P3" i="18"/>
  <c r="P8" i="18"/>
  <c r="H3" i="18"/>
  <c r="L3" i="18"/>
  <c r="M5" i="18"/>
  <c r="O7" i="18"/>
  <c r="M4" i="18"/>
  <c r="R3" i="18"/>
  <c r="M7" i="18"/>
  <c r="I4" i="18"/>
  <c r="R7" i="18"/>
  <c r="O6" i="18"/>
  <c r="P6" i="18"/>
  <c r="L8" i="18"/>
  <c r="P5" i="18"/>
  <c r="M3" i="18"/>
  <c r="K8" i="18"/>
  <c r="R5" i="18"/>
  <c r="L5" i="18"/>
  <c r="I3" i="18"/>
  <c r="K4" i="18"/>
  <c r="I7" i="18"/>
  <c r="Q3" i="18"/>
  <c r="M6" i="18"/>
  <c r="J4" i="18"/>
  <c r="O4" i="18"/>
  <c r="L6" i="18"/>
  <c r="H8" i="18"/>
</calcChain>
</file>

<file path=xl/sharedStrings.xml><?xml version="1.0" encoding="utf-8"?>
<sst xmlns="http://schemas.openxmlformats.org/spreadsheetml/2006/main" count="1025" uniqueCount="131">
  <si>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</si>
  <si>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</si>
  <si>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</si>
  <si>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</si>
  <si>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</si>
  <si>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</si>
  <si>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</si>
  <si>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</si>
  <si>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</si>
  <si>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</si>
  <si>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</si>
  <si>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</si>
  <si>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</si>
  <si>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</si>
  <si>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</si>
  <si>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</si>
  <si>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</si>
  <si>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</si>
  <si>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</si>
  <si>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</si>
  <si>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</si>
  <si>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</si>
  <si>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</si>
  <si>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</si>
  <si>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</si>
  <si>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</si>
  <si>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</si>
  <si>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Estimated Footprint (ft^2)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</si>
  <si>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</si>
  <si>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</si>
  <si>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</si>
  <si>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</si>
  <si>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</si>
  <si>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</si>
  <si>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</si>
  <si>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</si>
  <si>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</si>
  <si>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</si>
  <si>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500*Drainage_Area_Acres</t>
  </si>
  <si>
    <t>Paving_Disrepair_SF</t>
  </si>
  <si>
    <t>Area_EM_SF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</si>
  <si>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</si>
  <si>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</si>
  <si>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</si>
  <si>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</si>
  <si>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</si>
  <si>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</si>
  <si>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</si>
  <si>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</si>
  <si>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</si>
  <si>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</si>
  <si>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WQV</t>
  </si>
  <si>
    <t>(ft^3)</t>
  </si>
  <si>
    <t>OG</t>
  </si>
  <si>
    <t>CU</t>
  </si>
  <si>
    <t>PHMAX</t>
  </si>
  <si>
    <t>FE</t>
  </si>
  <si>
    <t>ZN</t>
  </si>
  <si>
    <t>AN</t>
  </si>
  <si>
    <t>WQFR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</si>
  <si>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</si>
  <si>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</si>
  <si>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</si>
  <si>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</si>
  <si>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</si>
  <si>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</si>
  <si>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</si>
  <si>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</si>
  <si>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</si>
  <si>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</si>
  <si>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</si>
  <si>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</si>
  <si>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</si>
  <si>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</si>
  <si>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(Acre)</t>
  </si>
  <si>
    <t>11000+170*WQV</t>
  </si>
  <si>
    <t>1600*Estimated footprint / 43560</t>
  </si>
  <si>
    <t>67242 + 36094*WQFR</t>
  </si>
  <si>
    <t>57.578*WQFR + 14.586</t>
  </si>
  <si>
    <t>(ft^2)</t>
  </si>
  <si>
    <t>Estimated Footprint</t>
  </si>
  <si>
    <t>Estimated Footprint / 43560</t>
  </si>
  <si>
    <t>3*Estimated Footprint</t>
  </si>
  <si>
    <t>220*Estimated Footprint</t>
  </si>
  <si>
    <t>155181+ 57851*WQFR</t>
  </si>
  <si>
    <t>84*WQV + 60200</t>
  </si>
  <si>
    <t>3*WQV</t>
  </si>
  <si>
    <t>Num_Of_CBs</t>
  </si>
  <si>
    <t>2500*Num_Of_CBs</t>
  </si>
  <si>
    <t>2700*Num_Of_CBs</t>
  </si>
  <si>
    <t>1600*Estimated Footprint / 43560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</si>
  <si>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</si>
  <si>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</si>
  <si>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</si>
  <si>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</si>
  <si>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</si>
  <si>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</si>
  <si>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</si>
  <si>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Estimated_Footprint_(ft2)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</si>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</sst>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/>
      <sheetData sheetId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N16"/>
  <sheetViews>
    <sheetView tabSelected="1" zoomScale="55" zoomScaleNormal="55" workbookViewId="0">
      <selection activeCell="M5" sqref="M5"/>
    </sheetView>
  </sheetViews>
  <sheetFormatPr defaultRowHeight="14.4" x14ac:dyDescent="0.3"/>
  <cols>
    <col min="2" max="2" width="42.88671875" customWidth="1"/>
    <col min="4" max="4" width="16" customWidth="1"/>
    <col min="5" max="5" width="17.5546875" customWidth="1"/>
    <col min="6" max="6" width="19.6640625" customWidth="1"/>
    <col min="7" max="7" width="26" customWidth="1"/>
    <col min="31" max="31" width="14.44140625" customWidth="1"/>
    <col min="39" max="39" width="11.109375" customWidth="1"/>
    <col min="40" max="40" width="10.88671875" customWidth="1"/>
  </cols>
  <sheetData>
    <row r="1" spans="1:40" x14ac:dyDescent="0.3">
      <c r="C1">
        <v>4</v>
      </c>
      <c r="D1">
        <v>5</v>
      </c>
      <c r="E1">
        <v>6</v>
      </c>
      <c r="F1">
        <v>7</v>
      </c>
      <c r="G1">
        <v>8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25</v>
      </c>
      <c r="T1">
        <v>26</v>
      </c>
      <c r="U1">
        <v>27</v>
      </c>
      <c r="V1">
        <v>28</v>
      </c>
      <c r="W1">
        <v>29</v>
      </c>
      <c r="X1">
        <v>30</v>
      </c>
      <c r="Y1">
        <v>31</v>
      </c>
      <c r="Z1">
        <v>32</v>
      </c>
      <c r="AA1">
        <v>33</v>
      </c>
      <c r="AB1">
        <v>34</v>
      </c>
      <c r="AC1">
        <v>35</v>
      </c>
      <c r="AD1">
        <v>36</v>
      </c>
      <c r="AE1">
        <v>37</v>
      </c>
      <c r="AF1">
        <v>38</v>
      </c>
      <c r="AG1">
        <v>39</v>
      </c>
      <c r="AH1">
        <v>40</v>
      </c>
      <c r="AI1">
        <v>41</v>
      </c>
      <c r="AJ1">
        <v>42</v>
      </c>
      <c r="AK1">
        <v>43</v>
      </c>
      <c r="AL1">
        <v>44</v>
      </c>
      <c r="AM1">
        <v>45</v>
      </c>
      <c r="AN1">
        <v>46</v>
      </c>
    </row>
    <row r="2" spans="1:40" x14ac:dyDescent="0.3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3</v>
      </c>
      <c r="I2" s="20" t="s">
        <v>4</v>
      </c>
      <c r="J2" s="20" t="s">
        <v>53</v>
      </c>
      <c r="K2" s="20" t="s">
        <v>56</v>
      </c>
      <c r="L2" s="20" t="s">
        <v>54</v>
      </c>
      <c r="M2" s="20" t="s">
        <v>57</v>
      </c>
      <c r="N2" s="20" t="s">
        <v>5</v>
      </c>
      <c r="O2" s="20" t="s">
        <v>6</v>
      </c>
      <c r="P2" s="20" t="s">
        <v>50</v>
      </c>
      <c r="Q2" s="20" t="s">
        <v>58</v>
      </c>
      <c r="R2" s="20" t="s">
        <v>55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119</v>
      </c>
      <c r="AN2" t="s">
        <v>120</v>
      </c>
    </row>
    <row r="3" spans="1:40" ht="37.200000000000003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WQFR</v>
      </c>
      <c r="D3" s="23" t="str">
        <f t="shared" ref="D3:AN9" ca="1" si="0">VLOOKUP(D$1,INDIRECT("'BMP"&amp;$A3&amp;"'!"&amp;"$A$2:$D$46"),3,0)</f>
        <v>WQFR</v>
      </c>
      <c r="E3" s="23" t="str">
        <f t="shared" ca="1" si="0"/>
        <v>37800 + 29617*WQFR</v>
      </c>
      <c r="F3" s="23" t="str">
        <f t="shared" ca="1" si="0"/>
        <v>1200*WQFR</v>
      </c>
      <c r="G3" s="23">
        <f t="shared" ca="1" si="0"/>
        <v>50</v>
      </c>
      <c r="H3" s="23">
        <f t="shared" ca="1" si="0"/>
        <v>0.39</v>
      </c>
      <c r="I3" s="23">
        <f t="shared" ca="1" si="0"/>
        <v>0</v>
      </c>
      <c r="J3" s="23">
        <f t="shared" ca="1" si="0"/>
        <v>0.63</v>
      </c>
      <c r="K3" s="23">
        <f t="shared" ca="1" si="0"/>
        <v>0</v>
      </c>
      <c r="L3" s="23">
        <f t="shared" ca="1" si="0"/>
        <v>0.2</v>
      </c>
      <c r="M3" s="23">
        <f t="shared" ca="1" si="0"/>
        <v>0.4</v>
      </c>
      <c r="N3" s="23">
        <f t="shared" ca="1" si="0"/>
        <v>0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 t="str">
        <f t="shared" ca="1" si="0"/>
        <v>Does Facility have downstream stormdrain collection system?</v>
      </c>
      <c r="T3" s="23" t="str">
        <f t="shared" ca="1" si="0"/>
        <v>N/A</v>
      </c>
      <c r="U3" s="23" t="str">
        <f t="shared" ca="1" si="0"/>
        <v>Does Facility have medium or low risk of groundwater, which may necessitate dewatering?</v>
      </c>
      <c r="V3" s="23" t="str">
        <f t="shared" ca="1" si="0"/>
        <v>Does Facility have soils other than rock soils, which would increase cost of the BMP installation?</v>
      </c>
      <c r="W3" s="23" t="str">
        <f t="shared" ca="1" si="0"/>
        <v>N/A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Does Facility potentially have space to install?</v>
      </c>
      <c r="AF3" s="23" t="str">
        <f t="shared" ca="1" si="0"/>
        <v>N/A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</row>
    <row r="4" spans="1:40" ht="201.6" x14ac:dyDescent="0.3">
      <c r="A4" s="3">
        <v>2</v>
      </c>
      <c r="B4" s="3" t="str">
        <f t="shared" ref="B4:B15" ca="1" si="1">INDIRECT("'BMP"&amp;$A4&amp;"'!"&amp;"C2")</f>
        <v>Enhanced Media Filtration (Replaceable Cartridge)</v>
      </c>
      <c r="C4" s="23" t="str">
        <f t="shared" ref="C4:R15" ca="1" si="2">VLOOKUP(C$1,INDIRECT("'BMP"&amp;$A4&amp;"'!"&amp;"$A$2:$D$46"),3,0)</f>
        <v>WQFR</v>
      </c>
      <c r="D4" s="23" t="str">
        <f t="shared" ca="1" si="0"/>
        <v>WQFR</v>
      </c>
      <c r="E4" s="23" t="str">
        <f t="shared" ca="1" si="0"/>
        <v>146363 + 179404*WQFR</v>
      </c>
      <c r="F4" s="23" t="str">
        <f t="shared" ca="1" si="0"/>
        <v>1400*WQFR</v>
      </c>
      <c r="G4" s="23" t="str">
        <f t="shared" ca="1" si="0"/>
        <v>50.766*WQFR - 2.0719</v>
      </c>
      <c r="H4" s="23">
        <f t="shared" ca="1" si="0"/>
        <v>0.8</v>
      </c>
      <c r="I4" s="23">
        <f t="shared" ca="1" si="0"/>
        <v>0.65</v>
      </c>
      <c r="J4" s="23">
        <f t="shared" ca="1" si="0"/>
        <v>0.75</v>
      </c>
      <c r="K4" s="23">
        <f t="shared" ca="1" si="0"/>
        <v>0</v>
      </c>
      <c r="L4" s="23">
        <f t="shared" ca="1" si="0"/>
        <v>0.5</v>
      </c>
      <c r="M4" s="23">
        <f t="shared" ca="1" si="0"/>
        <v>0.61</v>
      </c>
      <c r="N4" s="23">
        <f t="shared" ca="1" si="0"/>
        <v>0.5</v>
      </c>
      <c r="O4" s="23">
        <f t="shared" ca="1" si="0"/>
        <v>0.59</v>
      </c>
      <c r="P4" s="23">
        <f t="shared" ca="1" si="0"/>
        <v>0</v>
      </c>
      <c r="Q4" s="23">
        <f t="shared" ca="1" si="0"/>
        <v>0</v>
      </c>
      <c r="R4" s="23">
        <f t="shared" ca="1" si="0"/>
        <v>0</v>
      </c>
      <c r="S4" s="23" t="str">
        <f t="shared" ca="1" si="0"/>
        <v>Does Facility have downstream stormdrain collection system?</v>
      </c>
      <c r="T4" s="23" t="str">
        <f t="shared" ca="1" si="0"/>
        <v>N/A</v>
      </c>
      <c r="U4" s="23" t="str">
        <f t="shared" ca="1" si="0"/>
        <v>Does Facility have medium or low risk of groundwater, which may necessitate dewatering?</v>
      </c>
      <c r="V4" s="23" t="str">
        <f t="shared" ca="1" si="0"/>
        <v>Does Facility have soils other than rock soils, which would increase cost of the BMP installation?</v>
      </c>
      <c r="W4" s="23" t="str">
        <f t="shared" ca="1" si="0"/>
        <v>N/A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Does Facility potentially have space to install?</v>
      </c>
      <c r="AF4" s="23" t="str">
        <f t="shared" ca="1" si="0"/>
        <v>N/A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</row>
    <row r="5" spans="1:40" ht="201.6" x14ac:dyDescent="0.3">
      <c r="A5" s="3">
        <v>3</v>
      </c>
      <c r="B5" s="3" t="str">
        <f t="shared" ca="1" si="1"/>
        <v>Biofiltration (Vault)</v>
      </c>
      <c r="C5" s="23" t="str">
        <f t="shared" ca="1" si="2"/>
        <v>WQFR</v>
      </c>
      <c r="D5" s="23" t="str">
        <f t="shared" ca="1" si="0"/>
        <v>WQFR</v>
      </c>
      <c r="E5" s="23" t="str">
        <f t="shared" ca="1" si="0"/>
        <v>21712 + 314757*WQFR</v>
      </c>
      <c r="F5" s="23" t="str">
        <f t="shared" ca="1" si="0"/>
        <v>1200*WQFR</v>
      </c>
      <c r="G5" s="23" t="str">
        <f t="shared" ca="1" si="0"/>
        <v>250.75*WQFR + 13.75</v>
      </c>
      <c r="H5" s="23">
        <f t="shared" ca="1" si="0"/>
        <v>0.8</v>
      </c>
      <c r="I5" s="23">
        <f t="shared" ca="1" si="0"/>
        <v>0</v>
      </c>
      <c r="J5" s="23">
        <f t="shared" ca="1" si="0"/>
        <v>0.9</v>
      </c>
      <c r="K5" s="23">
        <f t="shared" ca="1" si="0"/>
        <v>0</v>
      </c>
      <c r="L5" s="23">
        <f t="shared" ca="1" si="0"/>
        <v>0.4</v>
      </c>
      <c r="M5" s="23">
        <f t="shared" ca="1" si="0"/>
        <v>0.60499999999999998</v>
      </c>
      <c r="N5" s="23">
        <f t="shared" ca="1" si="0"/>
        <v>0.34</v>
      </c>
      <c r="O5" s="23">
        <f t="shared" ca="1" si="0"/>
        <v>0.64</v>
      </c>
      <c r="P5" s="23">
        <f t="shared" ca="1" si="0"/>
        <v>0</v>
      </c>
      <c r="Q5" s="23">
        <f t="shared" ca="1" si="0"/>
        <v>0</v>
      </c>
      <c r="R5" s="23">
        <f t="shared" ca="1" si="0"/>
        <v>0</v>
      </c>
      <c r="S5" s="23" t="str">
        <f t="shared" ca="1" si="0"/>
        <v>Does Facility have downstream stormdrain collection system?</v>
      </c>
      <c r="T5" s="23" t="str">
        <f t="shared" ca="1" si="0"/>
        <v>N/A</v>
      </c>
      <c r="U5" s="23" t="str">
        <f t="shared" ca="1" si="0"/>
        <v>Does Facility have medium or low risk of groundwater, which may necessitate dewatering?</v>
      </c>
      <c r="V5" s="23" t="str">
        <f t="shared" ca="1" si="0"/>
        <v>Does Facility have soils other than rock soils, which would increase cost of the BMP installation?</v>
      </c>
      <c r="W5" s="23" t="str">
        <f t="shared" ca="1" si="0"/>
        <v>N/A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Does Facility potentially have space to install?</v>
      </c>
      <c r="AF5" s="23" t="str">
        <f t="shared" ca="1" si="0"/>
        <v>N/A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</row>
    <row r="6" spans="1:40" ht="201.6" x14ac:dyDescent="0.3">
      <c r="A6" s="3">
        <v>4</v>
      </c>
      <c r="B6" s="3" t="str">
        <f t="shared" ca="1" si="1"/>
        <v>Media Filtration (Pressure)</v>
      </c>
      <c r="C6" s="23" t="str">
        <f t="shared" ca="1" si="2"/>
        <v>WQFR</v>
      </c>
      <c r="D6" s="23" t="str">
        <f t="shared" ca="1" si="0"/>
        <v>WQFR</v>
      </c>
      <c r="E6" s="23" t="str">
        <f t="shared" ca="1" si="0"/>
        <v>46435+ 360661*WQFR</v>
      </c>
      <c r="F6" s="23" t="str">
        <f t="shared" ca="1" si="0"/>
        <v>1400*WQFR</v>
      </c>
      <c r="G6" s="23" t="str">
        <f t="shared" ca="1" si="0"/>
        <v>586.06*WQFR - 41.868</v>
      </c>
      <c r="H6" s="23">
        <f t="shared" ca="1" si="0"/>
        <v>0.9</v>
      </c>
      <c r="I6" s="23">
        <f t="shared" ca="1" si="0"/>
        <v>0</v>
      </c>
      <c r="J6" s="23">
        <f t="shared" ca="1" si="0"/>
        <v>0.7</v>
      </c>
      <c r="K6" s="23">
        <f t="shared" ca="1" si="0"/>
        <v>0</v>
      </c>
      <c r="L6" s="23">
        <f t="shared" ca="1" si="0"/>
        <v>0.86</v>
      </c>
      <c r="M6" s="23">
        <f t="shared" ca="1" si="0"/>
        <v>0.85</v>
      </c>
      <c r="N6" s="23">
        <f t="shared" ca="1" si="0"/>
        <v>0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 t="str">
        <f t="shared" ca="1" si="0"/>
        <v>N/A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Is there high likelihood of 3-phase power at the Facility?</v>
      </c>
      <c r="AB6" s="23" t="str">
        <f t="shared" ca="1" si="0"/>
        <v>Does Facility have a downstream sewer collection system?</v>
      </c>
      <c r="AC6" s="23" t="str">
        <f t="shared" ca="1" si="0"/>
        <v>N/A</v>
      </c>
      <c r="AD6" s="23" t="str">
        <f t="shared" ca="1" si="0"/>
        <v>N/A</v>
      </c>
      <c r="AE6" s="23" t="str">
        <f t="shared" ca="1" si="0"/>
        <v>Does Facility potentially have space to install?</v>
      </c>
      <c r="AF6" s="23" t="str">
        <f t="shared" ca="1" si="0"/>
        <v>N/A</v>
      </c>
      <c r="AG6" s="23" t="str">
        <f t="shared" ca="1" si="0"/>
        <v>Is there sufficient space for stormwater detention?</v>
      </c>
      <c r="AH6" s="23" t="str">
        <f t="shared" ca="1" si="0"/>
        <v>N/A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</row>
    <row r="7" spans="1:40" ht="201.6" x14ac:dyDescent="0.3">
      <c r="A7" s="3">
        <v>5</v>
      </c>
      <c r="B7" s="3" t="str">
        <f t="shared" ca="1" si="1"/>
        <v>Bioinfiltration / Bioretention</v>
      </c>
      <c r="C7" s="23" t="str">
        <f t="shared" ca="1" si="2"/>
        <v>WQV</v>
      </c>
      <c r="D7" s="23" t="str">
        <f t="shared" ca="1" si="0"/>
        <v>Estimated Footprint / 43560</v>
      </c>
      <c r="E7" s="23" t="str">
        <f t="shared" ca="1" si="0"/>
        <v>14*WQV + 47600</v>
      </c>
      <c r="F7" s="23" t="str">
        <f t="shared" ca="1" si="0"/>
        <v>1600*Estimated Footprint / 43560</v>
      </c>
      <c r="G7" s="23">
        <f t="shared" ca="1" si="0"/>
        <v>1000</v>
      </c>
      <c r="H7" s="23">
        <f t="shared" ca="1" si="0"/>
        <v>0.83</v>
      </c>
      <c r="I7" s="23">
        <f t="shared" ca="1" si="0"/>
        <v>0</v>
      </c>
      <c r="J7" s="23">
        <f t="shared" ca="1" si="0"/>
        <v>0.75</v>
      </c>
      <c r="K7" s="23">
        <f t="shared" ca="1" si="0"/>
        <v>0</v>
      </c>
      <c r="L7" s="23">
        <f t="shared" ca="1" si="0"/>
        <v>0.46</v>
      </c>
      <c r="M7" s="23">
        <f t="shared" ca="1" si="0"/>
        <v>0.63</v>
      </c>
      <c r="N7" s="23">
        <f t="shared" ca="1" si="0"/>
        <v>0</v>
      </c>
      <c r="O7" s="23">
        <f t="shared" ca="1" si="0"/>
        <v>0.28999999999999998</v>
      </c>
      <c r="P7" s="23">
        <f t="shared" ca="1" si="0"/>
        <v>0.39</v>
      </c>
      <c r="Q7" s="23">
        <f t="shared" ca="1" si="0"/>
        <v>0</v>
      </c>
      <c r="R7" s="23">
        <f t="shared" ca="1" si="0"/>
        <v>0</v>
      </c>
      <c r="S7" s="23" t="str">
        <f t="shared" ca="1" si="0"/>
        <v>Does Facility have downstream stormdrain collection system?</v>
      </c>
      <c r="T7" s="23" t="str">
        <f t="shared" ca="1" si="0"/>
        <v>Does Facility have medium or low risk of groundwater (high groundwater makes bmp infeasible)?</v>
      </c>
      <c r="U7" s="23" t="str">
        <f t="shared" ca="1" si="0"/>
        <v>N/A</v>
      </c>
      <c r="V7" s="23" t="str">
        <f t="shared" ca="1" si="0"/>
        <v>N/A</v>
      </c>
      <c r="W7" s="23" t="str">
        <f t="shared" ca="1" si="0"/>
        <v>Does Facility have soils other than rock soils, which would make the BMP infeasible?</v>
      </c>
      <c r="X7" s="23" t="str">
        <f t="shared" ca="1" si="0"/>
        <v>Does Facility have soils other than clay soils, which would make the BMP infeasible?</v>
      </c>
      <c r="Y7" s="23" t="str">
        <f t="shared" ca="1" si="0"/>
        <v>N/A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Does Facility have slopes less than 8%?</v>
      </c>
      <c r="AD7" s="23" t="str">
        <f t="shared" ca="1" si="0"/>
        <v>N/A</v>
      </c>
      <c r="AE7" s="23" t="str">
        <f t="shared" ca="1" si="0"/>
        <v>N/A</v>
      </c>
      <c r="AF7" s="23" t="str">
        <f t="shared" ca="1" si="0"/>
        <v>Does Facility have more unpaved space (SF) than the required BMP size?</v>
      </c>
      <c r="AG7" s="23" t="str">
        <f t="shared" ca="1" si="0"/>
        <v>N/A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Is the Facility outside of a closed or Active Landfill?</v>
      </c>
      <c r="AL7" s="23" t="str">
        <f t="shared" ca="1" si="0"/>
        <v>Is runoff type appropriate for sheet-flow treatment</v>
      </c>
      <c r="AM7" s="23" t="str">
        <f t="shared" ca="1" si="0"/>
        <v>N/A</v>
      </c>
      <c r="AN7" s="23" t="str">
        <f t="shared" ca="1" si="0"/>
        <v>N/A</v>
      </c>
    </row>
    <row r="8" spans="1:40" ht="86.4" x14ac:dyDescent="0.3">
      <c r="A8" s="3">
        <v>6</v>
      </c>
      <c r="B8" s="3" t="str">
        <f t="shared" ca="1" si="1"/>
        <v>Inlet Insert Unit</v>
      </c>
      <c r="C8" s="23" t="str">
        <f t="shared" ca="1" si="2"/>
        <v>Num_Of_CBs</v>
      </c>
      <c r="D8" s="23" t="str">
        <f t="shared" ca="1" si="0"/>
        <v>Num_Of_CBs</v>
      </c>
      <c r="E8" s="23" t="str">
        <f t="shared" ca="1" si="0"/>
        <v>2500*Num_Of_CBs</v>
      </c>
      <c r="F8" s="23" t="str">
        <f t="shared" ca="1" si="0"/>
        <v>2700*Num_Of_CBs</v>
      </c>
      <c r="G8" s="23" t="str">
        <f t="shared" ca="1" si="0"/>
        <v>N/A</v>
      </c>
      <c r="H8" s="23">
        <f t="shared" ca="1" si="0"/>
        <v>0.8</v>
      </c>
      <c r="I8" s="23">
        <f t="shared" ca="1" si="0"/>
        <v>0</v>
      </c>
      <c r="J8" s="23">
        <f t="shared" ca="1" si="0"/>
        <v>0.8</v>
      </c>
      <c r="K8" s="23">
        <f t="shared" ca="1" si="0"/>
        <v>0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 t="str">
        <f t="shared" ca="1" si="0"/>
        <v>N/A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Does Facility have existing catch basins?</v>
      </c>
      <c r="Z8" s="23" t="str">
        <f t="shared" ca="1" si="0"/>
        <v>N/A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</row>
    <row r="9" spans="1:40" ht="201.6" x14ac:dyDescent="0.3">
      <c r="A9" s="3">
        <v>7</v>
      </c>
      <c r="B9" s="3" t="str">
        <f t="shared" ca="1" si="1"/>
        <v>Sand Filtration</v>
      </c>
      <c r="C9" s="23" t="str">
        <f t="shared" ca="1" si="2"/>
        <v>WQV</v>
      </c>
      <c r="D9" s="23" t="str">
        <f t="shared" ca="1" si="0"/>
        <v>WQV</v>
      </c>
      <c r="E9" s="23" t="str">
        <f t="shared" ca="1" si="0"/>
        <v>84*WQV + 60200</v>
      </c>
      <c r="F9" s="23" t="str">
        <f t="shared" ca="1" si="0"/>
        <v>3*WQV</v>
      </c>
      <c r="G9" s="23" t="str">
        <f t="shared" ca="1" si="0"/>
        <v>WQV / 6</v>
      </c>
      <c r="H9" s="23">
        <f t="shared" ca="1" si="0"/>
        <v>0.7</v>
      </c>
      <c r="I9" s="23">
        <f t="shared" ca="1" si="0"/>
        <v>0.78</v>
      </c>
      <c r="J9" s="23">
        <f t="shared" ca="1" si="0"/>
        <v>0</v>
      </c>
      <c r="K9" s="23">
        <f t="shared" ca="1" si="0"/>
        <v>0.45</v>
      </c>
      <c r="L9" s="23">
        <f t="shared" ca="1" si="0"/>
        <v>0</v>
      </c>
      <c r="M9" s="23">
        <f t="shared" ca="1" si="0"/>
        <v>0.45</v>
      </c>
      <c r="N9" s="23">
        <f t="shared" ca="1" si="0"/>
        <v>0.21</v>
      </c>
      <c r="O9" s="23">
        <f t="shared" ca="1" si="0"/>
        <v>0.33</v>
      </c>
      <c r="P9" s="23">
        <f t="shared" ca="1" si="0"/>
        <v>0</v>
      </c>
      <c r="Q9" s="23">
        <f t="shared" ca="1" si="0"/>
        <v>0</v>
      </c>
      <c r="R9" s="23">
        <f t="shared" ca="1" si="0"/>
        <v>0</v>
      </c>
      <c r="S9" s="23" t="str">
        <f t="shared" ca="1" si="0"/>
        <v>Does Facility have downstream stormdrain collection system?</v>
      </c>
      <c r="T9" s="23" t="str">
        <f t="shared" ca="1" si="0"/>
        <v>N/A</v>
      </c>
      <c r="U9" s="23" t="str">
        <f t="shared" ca="1" si="0"/>
        <v>Does Facility have medium or low risk of groundwater, which may necessitate dewatering?</v>
      </c>
      <c r="V9" s="23" t="str">
        <f t="shared" ca="1" si="0"/>
        <v>Does Facility have soils other than rock soils, which would increase cost of the BMP installation?</v>
      </c>
      <c r="W9" s="23" t="str">
        <f t="shared" ca="1" si="0"/>
        <v>N/A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Does Facility potentially have space to install?</v>
      </c>
      <c r="AF9" s="23" t="str">
        <f t="shared" ca="1" si="0"/>
        <v>N/A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ref="AK9:AN9" ca="1" si="3">VLOOKUP(AK$1,INDIRECT("'BMP"&amp;$A9&amp;"'!"&amp;"$A$2:$D$46"),3,0)</f>
        <v>N/A</v>
      </c>
      <c r="AL9" s="23" t="str">
        <f t="shared" ca="1" si="3"/>
        <v>N/A</v>
      </c>
      <c r="AM9" s="23" t="str">
        <f t="shared" ca="1" si="3"/>
        <v>N/A</v>
      </c>
      <c r="AN9" s="23" t="str">
        <f t="shared" ca="1" si="3"/>
        <v>N/A</v>
      </c>
    </row>
    <row r="10" spans="1:40" ht="115.2" x14ac:dyDescent="0.3">
      <c r="A10" s="3">
        <v>8</v>
      </c>
      <c r="B10" s="3" t="str">
        <f t="shared" ca="1" si="1"/>
        <v>Coagulation Enhanced Treatment</v>
      </c>
      <c r="C10" s="23" t="str">
        <f t="shared" ca="1" si="2"/>
        <v>WQFR</v>
      </c>
      <c r="D10" s="23" t="str">
        <f t="shared" ca="1" si="2"/>
        <v>WQFR</v>
      </c>
      <c r="E10" s="23" t="str">
        <f t="shared" ca="1" si="2"/>
        <v>155181+ 57851*WQFR</v>
      </c>
      <c r="F10" s="23" t="str">
        <f t="shared" ca="1" si="2"/>
        <v>1400*WQFR</v>
      </c>
      <c r="G10" s="23" t="str">
        <f t="shared" ca="1" si="2"/>
        <v>586.06*WQFR - 41.868</v>
      </c>
      <c r="H10" s="23">
        <f t="shared" ca="1" si="2"/>
        <v>0.95</v>
      </c>
      <c r="I10" s="23">
        <f t="shared" ca="1" si="2"/>
        <v>0</v>
      </c>
      <c r="J10" s="23">
        <f t="shared" ca="1" si="2"/>
        <v>0.93</v>
      </c>
      <c r="K10" s="23">
        <f t="shared" ca="1" si="2"/>
        <v>0</v>
      </c>
      <c r="L10" s="23">
        <f t="shared" ca="1" si="2"/>
        <v>0.95</v>
      </c>
      <c r="M10" s="23">
        <f t="shared" ca="1" si="2"/>
        <v>0.51</v>
      </c>
      <c r="N10" s="23">
        <f t="shared" ca="1" si="2"/>
        <v>0</v>
      </c>
      <c r="O10" s="23">
        <f t="shared" ca="1" si="2"/>
        <v>0</v>
      </c>
      <c r="P10" s="23">
        <f t="shared" ca="1" si="2"/>
        <v>0</v>
      </c>
      <c r="Q10" s="23">
        <f t="shared" ca="1" si="2"/>
        <v>0</v>
      </c>
      <c r="R10" s="23">
        <f t="shared" ca="1" si="2"/>
        <v>0</v>
      </c>
      <c r="S10" s="23" t="str">
        <f t="shared" ref="S10:AH15" ca="1" si="4">VLOOKUP(S$1,INDIRECT("'BMP"&amp;$A10&amp;"'!"&amp;"$A$2:$D$46"),3,0)</f>
        <v>N/A</v>
      </c>
      <c r="T10" s="23" t="str">
        <f t="shared" ca="1" si="4"/>
        <v>N/A</v>
      </c>
      <c r="U10" s="23" t="str">
        <f t="shared" ca="1" si="4"/>
        <v>N/A</v>
      </c>
      <c r="V10" s="23" t="str">
        <f t="shared" ca="1" si="4"/>
        <v>N/A</v>
      </c>
      <c r="W10" s="23" t="str">
        <f t="shared" ca="1" si="4"/>
        <v>N/A</v>
      </c>
      <c r="X10" s="23" t="str">
        <f t="shared" ca="1" si="4"/>
        <v>N/A</v>
      </c>
      <c r="Y10" s="23" t="str">
        <f t="shared" ca="1" si="4"/>
        <v>N/A</v>
      </c>
      <c r="Z10" s="23" t="str">
        <f t="shared" ca="1" si="4"/>
        <v>N/A</v>
      </c>
      <c r="AA10" s="23" t="str">
        <f t="shared" ca="1" si="4"/>
        <v>Is there high likelihood of 3-phase power at the Facility?</v>
      </c>
      <c r="AB10" s="23" t="str">
        <f t="shared" ca="1" si="4"/>
        <v>Does Facility have a downstream sewer collection system?</v>
      </c>
      <c r="AC10" s="23" t="str">
        <f t="shared" ca="1" si="4"/>
        <v>N/A</v>
      </c>
      <c r="AD10" s="23" t="str">
        <f t="shared" ca="1" si="4"/>
        <v>N/A</v>
      </c>
      <c r="AE10" s="23" t="str">
        <f t="shared" ca="1" si="4"/>
        <v>Does Facility potentially have space to install?</v>
      </c>
      <c r="AF10" s="23" t="str">
        <f t="shared" ca="1" si="4"/>
        <v>N/A</v>
      </c>
      <c r="AG10" s="23" t="str">
        <f t="shared" ca="1" si="4"/>
        <v>Is there sufficient space for stormwater detention?</v>
      </c>
      <c r="AH10" s="23" t="str">
        <f t="shared" ca="1" si="4"/>
        <v>N/A</v>
      </c>
      <c r="AI10" s="23" t="str">
        <f t="shared" ref="AI10:AN15" ca="1" si="5">VLOOKUP(AI$1,INDIRECT("'BMP"&amp;$A10&amp;"'!"&amp;"$A$2:$D$46"),3,0)</f>
        <v>N/A</v>
      </c>
      <c r="AJ10" s="23" t="str">
        <f t="shared" ca="1" si="5"/>
        <v>N/A</v>
      </c>
      <c r="AK10" s="23" t="str">
        <f t="shared" ca="1" si="5"/>
        <v>N/A</v>
      </c>
      <c r="AL10" s="23" t="str">
        <f t="shared" ca="1" si="5"/>
        <v>N/A</v>
      </c>
      <c r="AM10" s="23" t="str">
        <f t="shared" ca="1" si="5"/>
        <v>N/A</v>
      </c>
      <c r="AN10" s="23" t="str">
        <f t="shared" ca="1" si="5"/>
        <v>N/A</v>
      </c>
    </row>
    <row r="11" spans="1:40" ht="129.6" x14ac:dyDescent="0.3">
      <c r="A11" s="3">
        <v>9</v>
      </c>
      <c r="B11" s="3" t="str">
        <f t="shared" ca="1" si="1"/>
        <v>Roofing</v>
      </c>
      <c r="C11" s="23" t="str">
        <f t="shared" ca="1" si="2"/>
        <v>Estimated Footprint</v>
      </c>
      <c r="D11" s="23" t="str">
        <f t="shared" ca="1" si="2"/>
        <v>N/A</v>
      </c>
      <c r="E11" s="23" t="str">
        <f t="shared" ca="1" si="2"/>
        <v>220*Estimated Footprint</v>
      </c>
      <c r="F11" s="23" t="str">
        <f t="shared" ca="1" si="2"/>
        <v>N/A</v>
      </c>
      <c r="G11" s="23" t="str">
        <f t="shared" ca="1" si="2"/>
        <v>Area_EM_SF</v>
      </c>
      <c r="H11" s="23">
        <f t="shared" ca="1" si="2"/>
        <v>1</v>
      </c>
      <c r="I11" s="23">
        <f t="shared" ca="1" si="2"/>
        <v>1</v>
      </c>
      <c r="J11" s="23">
        <f t="shared" ca="1" si="2"/>
        <v>1</v>
      </c>
      <c r="K11" s="23">
        <f t="shared" ca="1" si="2"/>
        <v>1</v>
      </c>
      <c r="L11" s="23">
        <f t="shared" ca="1" si="2"/>
        <v>1</v>
      </c>
      <c r="M11" s="23">
        <f t="shared" ca="1" si="2"/>
        <v>1</v>
      </c>
      <c r="N11" s="23">
        <f t="shared" ca="1" si="2"/>
        <v>1</v>
      </c>
      <c r="O11" s="23">
        <f t="shared" ca="1" si="2"/>
        <v>1</v>
      </c>
      <c r="P11" s="23">
        <f t="shared" ca="1" si="2"/>
        <v>1</v>
      </c>
      <c r="Q11" s="23">
        <f t="shared" ca="1" si="2"/>
        <v>1</v>
      </c>
      <c r="R11" s="23">
        <f t="shared" ca="1" si="2"/>
        <v>1</v>
      </c>
      <c r="S11" s="23" t="str">
        <f t="shared" ca="1" si="4"/>
        <v>N/A</v>
      </c>
      <c r="T11" s="23" t="str">
        <f t="shared" ca="1" si="4"/>
        <v>N/A</v>
      </c>
      <c r="U11" s="23" t="str">
        <f t="shared" ca="1" si="4"/>
        <v>N/A</v>
      </c>
      <c r="V11" s="23" t="str">
        <f t="shared" ca="1" si="4"/>
        <v>N/A</v>
      </c>
      <c r="W11" s="23" t="str">
        <f t="shared" ca="1" si="4"/>
        <v>N/A</v>
      </c>
      <c r="X11" s="23" t="str">
        <f t="shared" ca="1" si="4"/>
        <v>N/A</v>
      </c>
      <c r="Y11" s="23" t="str">
        <f t="shared" ca="1" si="4"/>
        <v>N/A</v>
      </c>
      <c r="Z11" s="23" t="str">
        <f t="shared" ca="1" si="4"/>
        <v>N/A</v>
      </c>
      <c r="AA11" s="23" t="str">
        <f t="shared" ca="1" si="4"/>
        <v>N/A</v>
      </c>
      <c r="AB11" s="23" t="str">
        <f t="shared" ca="1" si="4"/>
        <v>N/A</v>
      </c>
      <c r="AC11" s="23" t="str">
        <f t="shared" ca="1" si="4"/>
        <v>N/A</v>
      </c>
      <c r="AD11" s="23" t="str">
        <f t="shared" ca="1" si="4"/>
        <v>N/A</v>
      </c>
      <c r="AE11" s="23" t="str">
        <f t="shared" ca="1" si="4"/>
        <v>N/A</v>
      </c>
      <c r="AF11" s="23" t="str">
        <f t="shared" ca="1" si="4"/>
        <v>N/A</v>
      </c>
      <c r="AG11" s="23" t="str">
        <f t="shared" ca="1" si="4"/>
        <v>N/A</v>
      </c>
      <c r="AH11" s="23" t="str">
        <f t="shared" ca="1" si="4"/>
        <v>Does Facility have Area of Exposed Materials &gt; 0 square feet?</v>
      </c>
      <c r="AI11" s="23" t="str">
        <f t="shared" ca="1" si="5"/>
        <v>N/A</v>
      </c>
      <c r="AJ11" s="23" t="str">
        <f t="shared" ca="1" si="5"/>
        <v>N/A</v>
      </c>
      <c r="AK11" s="23" t="str">
        <f t="shared" ca="1" si="5"/>
        <v>N/A</v>
      </c>
      <c r="AL11" s="23" t="str">
        <f t="shared" ca="1" si="5"/>
        <v>N/A</v>
      </c>
      <c r="AM11" s="23" t="str">
        <f t="shared" ca="1" si="5"/>
        <v>N/A</v>
      </c>
      <c r="AN11" s="23" t="str">
        <f t="shared" ca="1" si="5"/>
        <v>N/A</v>
      </c>
    </row>
    <row r="12" spans="1:40" ht="129.6" x14ac:dyDescent="0.3">
      <c r="A12" s="3">
        <v>10</v>
      </c>
      <c r="B12" s="3" t="str">
        <f t="shared" ca="1" si="1"/>
        <v>Paving and Curbing</v>
      </c>
      <c r="C12" s="23" t="str">
        <f t="shared" ca="1" si="2"/>
        <v>Estimated Footprint</v>
      </c>
      <c r="D12" s="23" t="str">
        <f t="shared" ca="1" si="2"/>
        <v>N/A</v>
      </c>
      <c r="E12" s="23" t="str">
        <f t="shared" ca="1" si="2"/>
        <v>3*Estimated Footprint</v>
      </c>
      <c r="F12" s="23" t="str">
        <f t="shared" ca="1" si="2"/>
        <v>N/A</v>
      </c>
      <c r="G12" s="23" t="str">
        <f t="shared" ca="1" si="2"/>
        <v>Paving_Disrepair_SF</v>
      </c>
      <c r="H12" s="23">
        <f t="shared" ca="1" si="2"/>
        <v>0.12</v>
      </c>
      <c r="I12" s="23">
        <f t="shared" ca="1" si="2"/>
        <v>0</v>
      </c>
      <c r="J12" s="23">
        <f t="shared" ca="1" si="2"/>
        <v>0</v>
      </c>
      <c r="K12" s="23">
        <f t="shared" ca="1" si="2"/>
        <v>0</v>
      </c>
      <c r="L12" s="23">
        <f t="shared" ca="1" si="2"/>
        <v>0</v>
      </c>
      <c r="M12" s="23">
        <f t="shared" ca="1" si="2"/>
        <v>0</v>
      </c>
      <c r="N12" s="23">
        <f t="shared" ca="1" si="2"/>
        <v>0</v>
      </c>
      <c r="O12" s="23">
        <f t="shared" ca="1" si="2"/>
        <v>0</v>
      </c>
      <c r="P12" s="23">
        <f t="shared" ca="1" si="2"/>
        <v>0</v>
      </c>
      <c r="Q12" s="23">
        <f t="shared" ca="1" si="2"/>
        <v>0</v>
      </c>
      <c r="R12" s="23">
        <f t="shared" ca="1" si="2"/>
        <v>0</v>
      </c>
      <c r="S12" s="23" t="str">
        <f t="shared" ca="1" si="4"/>
        <v>N/A</v>
      </c>
      <c r="T12" s="23" t="str">
        <f t="shared" ca="1" si="4"/>
        <v>N/A</v>
      </c>
      <c r="U12" s="23" t="str">
        <f t="shared" ca="1" si="4"/>
        <v>N/A</v>
      </c>
      <c r="V12" s="23" t="str">
        <f t="shared" ca="1" si="4"/>
        <v>N/A</v>
      </c>
      <c r="W12" s="23" t="str">
        <f t="shared" ca="1" si="4"/>
        <v>N/A</v>
      </c>
      <c r="X12" s="23" t="str">
        <f t="shared" ca="1" si="4"/>
        <v>N/A</v>
      </c>
      <c r="Y12" s="23" t="str">
        <f t="shared" ca="1" si="4"/>
        <v>N/A</v>
      </c>
      <c r="Z12" s="23" t="str">
        <f t="shared" ca="1" si="4"/>
        <v>N/A</v>
      </c>
      <c r="AA12" s="23" t="str">
        <f t="shared" ca="1" si="4"/>
        <v>N/A</v>
      </c>
      <c r="AB12" s="23" t="str">
        <f t="shared" ca="1" si="4"/>
        <v>N/A</v>
      </c>
      <c r="AC12" s="23" t="str">
        <f t="shared" ca="1" si="4"/>
        <v>N/A</v>
      </c>
      <c r="AD12" s="23" t="str">
        <f t="shared" ca="1" si="4"/>
        <v>N/A</v>
      </c>
      <c r="AE12" s="23" t="str">
        <f t="shared" ca="1" si="4"/>
        <v>N/A</v>
      </c>
      <c r="AF12" s="23" t="str">
        <f t="shared" ca="1" si="4"/>
        <v>N/A</v>
      </c>
      <c r="AG12" s="23" t="str">
        <f t="shared" ca="1" si="4"/>
        <v>N/A</v>
      </c>
      <c r="AH12" s="23" t="str">
        <f t="shared" ca="1" si="4"/>
        <v>N/A</v>
      </c>
      <c r="AI12" s="23" t="str">
        <f t="shared" ca="1" si="5"/>
        <v>Does Facility have Area of Damaged Pavement &gt; 0 square feet?</v>
      </c>
      <c r="AJ12" s="23" t="str">
        <f t="shared" ca="1" si="5"/>
        <v>N/A</v>
      </c>
      <c r="AK12" s="23" t="str">
        <f t="shared" ca="1" si="5"/>
        <v>N/A</v>
      </c>
      <c r="AL12" s="23" t="str">
        <f t="shared" ca="1" si="5"/>
        <v>N/A</v>
      </c>
      <c r="AM12" s="23" t="str">
        <f t="shared" ca="1" si="5"/>
        <v>N/A</v>
      </c>
      <c r="AN12" s="23" t="str">
        <f t="shared" ca="1" si="5"/>
        <v>N/A</v>
      </c>
    </row>
    <row r="13" spans="1:40" ht="201.6" x14ac:dyDescent="0.3">
      <c r="A13" s="3">
        <v>11</v>
      </c>
      <c r="B13" s="3" t="str">
        <f t="shared" ca="1" si="1"/>
        <v>Oil and Water Separators</v>
      </c>
      <c r="C13" s="23" t="str">
        <f t="shared" ca="1" si="2"/>
        <v>WQFR</v>
      </c>
      <c r="D13" s="23" t="str">
        <f t="shared" ca="1" si="2"/>
        <v>WQFR</v>
      </c>
      <c r="E13" s="23" t="str">
        <f t="shared" ca="1" si="2"/>
        <v>67242 + 36094*WQFR</v>
      </c>
      <c r="F13" s="23" t="str">
        <f t="shared" ca="1" si="2"/>
        <v>1400*WQFR</v>
      </c>
      <c r="G13" s="23" t="str">
        <f t="shared" ca="1" si="2"/>
        <v>57.578*WQFR + 14.586</v>
      </c>
      <c r="H13" s="23">
        <f t="shared" ca="1" si="2"/>
        <v>0.47</v>
      </c>
      <c r="I13" s="23">
        <f t="shared" ca="1" si="2"/>
        <v>0</v>
      </c>
      <c r="J13" s="23">
        <f t="shared" ca="1" si="2"/>
        <v>0.8</v>
      </c>
      <c r="K13" s="23">
        <f t="shared" ca="1" si="2"/>
        <v>0</v>
      </c>
      <c r="L13" s="23">
        <f t="shared" ca="1" si="2"/>
        <v>0</v>
      </c>
      <c r="M13" s="23">
        <f t="shared" ca="1" si="2"/>
        <v>0</v>
      </c>
      <c r="N13" s="23">
        <f t="shared" ca="1" si="2"/>
        <v>0</v>
      </c>
      <c r="O13" s="23">
        <f t="shared" ca="1" si="2"/>
        <v>0</v>
      </c>
      <c r="P13" s="23">
        <f t="shared" ca="1" si="2"/>
        <v>0</v>
      </c>
      <c r="Q13" s="23">
        <f t="shared" ca="1" si="2"/>
        <v>0</v>
      </c>
      <c r="R13" s="23">
        <f t="shared" ca="1" si="2"/>
        <v>0</v>
      </c>
      <c r="S13" s="23" t="str">
        <f t="shared" ca="1" si="4"/>
        <v>Does Facility have downstream stormdrain collection system?</v>
      </c>
      <c r="T13" s="23" t="str">
        <f t="shared" ca="1" si="4"/>
        <v>N/A</v>
      </c>
      <c r="U13" s="23" t="str">
        <f t="shared" ca="1" si="4"/>
        <v>Does Facility have medium or low risk of groundwater, which may necessitate dewatering?</v>
      </c>
      <c r="V13" s="23" t="str">
        <f t="shared" ca="1" si="4"/>
        <v>Does Facility have soils other than rock soils, which would increase cost of the BMP installation?</v>
      </c>
      <c r="W13" s="23" t="str">
        <f t="shared" ca="1" si="4"/>
        <v>N/A</v>
      </c>
      <c r="X13" s="23" t="str">
        <f t="shared" ca="1" si="4"/>
        <v>N/A</v>
      </c>
      <c r="Y13" s="23" t="str">
        <f t="shared" ca="1" si="4"/>
        <v>N/A</v>
      </c>
      <c r="Z13" s="23" t="str">
        <f t="shared" ca="1" si="4"/>
        <v>N/A</v>
      </c>
      <c r="AA13" s="23" t="str">
        <f t="shared" ca="1" si="4"/>
        <v>N/A</v>
      </c>
      <c r="AB13" s="23" t="str">
        <f t="shared" ca="1" si="4"/>
        <v>N/A</v>
      </c>
      <c r="AC13" s="23" t="str">
        <f t="shared" ca="1" si="4"/>
        <v>N/A</v>
      </c>
      <c r="AD13" s="23" t="str">
        <f t="shared" ca="1" si="4"/>
        <v>N/A</v>
      </c>
      <c r="AE13" s="23" t="str">
        <f t="shared" ca="1" si="4"/>
        <v>Does Facility potentially have space to install?</v>
      </c>
      <c r="AF13" s="23" t="str">
        <f t="shared" ca="1" si="4"/>
        <v>N/A</v>
      </c>
      <c r="AG13" s="23" t="str">
        <f t="shared" ca="1" si="4"/>
        <v>N/A</v>
      </c>
      <c r="AH13" s="23" t="str">
        <f t="shared" ca="1" si="4"/>
        <v>N/A</v>
      </c>
      <c r="AI13" s="23" t="str">
        <f t="shared" ca="1" si="5"/>
        <v>N/A</v>
      </c>
      <c r="AJ13" s="23" t="str">
        <f t="shared" ca="1" si="5"/>
        <v>N/A</v>
      </c>
      <c r="AK13" s="23" t="str">
        <f t="shared" ca="1" si="5"/>
        <v>N/A</v>
      </c>
      <c r="AL13" s="23" t="str">
        <f t="shared" ca="1" si="5"/>
        <v>N/A</v>
      </c>
      <c r="AM13" s="23" t="str">
        <f t="shared" ca="1" si="5"/>
        <v>Is Facility clear of existing structural BMPs</v>
      </c>
      <c r="AN13" s="23" t="str">
        <f t="shared" ca="1" si="5"/>
        <v>N/A</v>
      </c>
    </row>
    <row r="14" spans="1:40" ht="158.4" x14ac:dyDescent="0.3">
      <c r="A14" s="3">
        <v>12</v>
      </c>
      <c r="B14" s="3" t="str">
        <f t="shared" ca="1" si="1"/>
        <v>Vegetative Swales</v>
      </c>
      <c r="C14" s="23" t="str">
        <f t="shared" ca="1" si="2"/>
        <v>WQV</v>
      </c>
      <c r="D14" s="23" t="str">
        <f t="shared" ca="1" si="2"/>
        <v>Estimated Footprint / 43560</v>
      </c>
      <c r="E14" s="23" t="str">
        <f t="shared" ca="1" si="2"/>
        <v>11000+170*WQV</v>
      </c>
      <c r="F14" s="23" t="str">
        <f t="shared" ca="1" si="2"/>
        <v>1600*Estimated footprint / 43560</v>
      </c>
      <c r="G14" s="23" t="str">
        <f t="shared" ca="1" si="2"/>
        <v>500*Drainage_Area_Acres</v>
      </c>
      <c r="H14" s="23">
        <f t="shared" ca="1" si="2"/>
        <v>0.83</v>
      </c>
      <c r="I14" s="23">
        <f t="shared" ca="1" si="2"/>
        <v>0</v>
      </c>
      <c r="J14" s="23">
        <f t="shared" ca="1" si="2"/>
        <v>0.75</v>
      </c>
      <c r="K14" s="23">
        <f t="shared" ca="1" si="2"/>
        <v>0</v>
      </c>
      <c r="L14" s="23">
        <f t="shared" ca="1" si="2"/>
        <v>0.46</v>
      </c>
      <c r="M14" s="23">
        <f t="shared" ca="1" si="2"/>
        <v>0.63</v>
      </c>
      <c r="N14" s="23">
        <f t="shared" ca="1" si="2"/>
        <v>0</v>
      </c>
      <c r="O14" s="23">
        <f t="shared" ca="1" si="2"/>
        <v>0.28999999999999998</v>
      </c>
      <c r="P14" s="23">
        <f t="shared" ca="1" si="2"/>
        <v>0.39</v>
      </c>
      <c r="Q14" s="23">
        <f t="shared" ca="1" si="2"/>
        <v>0</v>
      </c>
      <c r="R14" s="23">
        <f t="shared" ca="1" si="2"/>
        <v>0</v>
      </c>
      <c r="S14" s="23" t="str">
        <f t="shared" ca="1" si="4"/>
        <v>Does Facility have downstream stormdrain collection system?</v>
      </c>
      <c r="T14" s="23" t="str">
        <f t="shared" ca="1" si="4"/>
        <v>Does Facility have high groundwater, which would make BMP infeasible?</v>
      </c>
      <c r="U14" s="23" t="str">
        <f t="shared" ca="1" si="4"/>
        <v>N/A</v>
      </c>
      <c r="V14" s="23" t="str">
        <f t="shared" ca="1" si="4"/>
        <v>N/A</v>
      </c>
      <c r="W14" s="23" t="str">
        <f t="shared" ca="1" si="4"/>
        <v>Does Facility have rock soils, which would make the BMP infeasible?</v>
      </c>
      <c r="X14" s="23" t="str">
        <f t="shared" ca="1" si="4"/>
        <v>Does Facility have clay soils, which would make the BMP infeasible?</v>
      </c>
      <c r="Y14" s="23" t="str">
        <f t="shared" ca="1" si="4"/>
        <v>N/A</v>
      </c>
      <c r="Z14" s="23" t="str">
        <f t="shared" ca="1" si="4"/>
        <v>N/A</v>
      </c>
      <c r="AA14" s="23" t="str">
        <f t="shared" ca="1" si="4"/>
        <v>N/A</v>
      </c>
      <c r="AB14" s="23" t="str">
        <f t="shared" ca="1" si="4"/>
        <v>N/A</v>
      </c>
      <c r="AC14" s="23" t="str">
        <f t="shared" ca="1" si="4"/>
        <v>N/A</v>
      </c>
      <c r="AD14" s="23" t="str">
        <f t="shared" ca="1" si="4"/>
        <v>N/A</v>
      </c>
      <c r="AE14" s="23" t="str">
        <f t="shared" ca="1" si="4"/>
        <v>N/A</v>
      </c>
      <c r="AF14" s="23" t="str">
        <f t="shared" ca="1" si="4"/>
        <v>Does Facility have more unpaved space (SF) than the required BMP size?</v>
      </c>
      <c r="AG14" s="23" t="str">
        <f t="shared" ca="1" si="4"/>
        <v>N/A</v>
      </c>
      <c r="AH14" s="23" t="str">
        <f t="shared" ca="1" si="4"/>
        <v>N/A</v>
      </c>
      <c r="AI14" s="23" t="str">
        <f t="shared" ca="1" si="5"/>
        <v>N/A</v>
      </c>
      <c r="AJ14" s="23" t="str">
        <f t="shared" ca="1" si="5"/>
        <v>N/A</v>
      </c>
      <c r="AK14" s="23" t="str">
        <f t="shared" ca="1" si="5"/>
        <v>N/A</v>
      </c>
      <c r="AL14" s="23" t="str">
        <f t="shared" ca="1" si="5"/>
        <v>Is runoff type appropriate for sheet-flow treatment</v>
      </c>
      <c r="AM14" s="23" t="str">
        <f t="shared" ca="1" si="5"/>
        <v>N/A</v>
      </c>
      <c r="AN14" s="23" t="str">
        <f t="shared" ca="1" si="5"/>
        <v>N/A</v>
      </c>
    </row>
    <row r="15" spans="1:40" ht="201.6" x14ac:dyDescent="0.3">
      <c r="A15" s="3">
        <v>13</v>
      </c>
      <c r="B15" s="3" t="str">
        <f t="shared" ca="1" si="1"/>
        <v>Detention</v>
      </c>
      <c r="C15" s="23" t="str">
        <f t="shared" ca="1" si="2"/>
        <v>WQV</v>
      </c>
      <c r="D15" s="23" t="str">
        <f t="shared" ca="1" si="2"/>
        <v>WQV</v>
      </c>
      <c r="E15" s="23" t="str">
        <f t="shared" ca="1" si="2"/>
        <v>56*WQV + 37800</v>
      </c>
      <c r="F15" s="23" t="str">
        <f t="shared" ca="1" si="2"/>
        <v>N/A</v>
      </c>
      <c r="G15" s="23" t="str">
        <f t="shared" ca="1" si="2"/>
        <v>WQV / 6</v>
      </c>
      <c r="H15" s="23">
        <f t="shared" ca="1" si="2"/>
        <v>0</v>
      </c>
      <c r="I15" s="23">
        <f t="shared" ca="1" si="2"/>
        <v>0</v>
      </c>
      <c r="J15" s="23">
        <f t="shared" ca="1" si="2"/>
        <v>0</v>
      </c>
      <c r="K15" s="23">
        <f t="shared" ca="1" si="2"/>
        <v>0</v>
      </c>
      <c r="L15" s="23">
        <f t="shared" ca="1" si="2"/>
        <v>0</v>
      </c>
      <c r="M15" s="23">
        <f t="shared" ca="1" si="2"/>
        <v>0</v>
      </c>
      <c r="N15" s="23">
        <f t="shared" ca="1" si="2"/>
        <v>0</v>
      </c>
      <c r="O15" s="23">
        <f t="shared" ca="1" si="2"/>
        <v>0</v>
      </c>
      <c r="P15" s="23">
        <f t="shared" ca="1" si="2"/>
        <v>0</v>
      </c>
      <c r="Q15" s="23">
        <f t="shared" ca="1" si="2"/>
        <v>0</v>
      </c>
      <c r="R15" s="23">
        <f t="shared" ca="1" si="2"/>
        <v>0</v>
      </c>
      <c r="S15" s="23" t="str">
        <f t="shared" ca="1" si="4"/>
        <v>N/A</v>
      </c>
      <c r="T15" s="23" t="str">
        <f t="shared" ca="1" si="4"/>
        <v>N/A</v>
      </c>
      <c r="U15" s="23" t="str">
        <f t="shared" ca="1" si="4"/>
        <v>Does Facility have medium or low risk of groundwater, which may necessitate dewatering?</v>
      </c>
      <c r="V15" s="23" t="str">
        <f t="shared" ca="1" si="4"/>
        <v>Does Facility have soils other than rock soils, which would increase cost of the BMP installation?</v>
      </c>
      <c r="W15" s="23" t="str">
        <f t="shared" ca="1" si="4"/>
        <v>N/A</v>
      </c>
      <c r="X15" s="23" t="str">
        <f t="shared" ca="1" si="4"/>
        <v>N/A</v>
      </c>
      <c r="Y15" s="23" t="str">
        <f t="shared" ca="1" si="4"/>
        <v>N/A</v>
      </c>
      <c r="Z15" s="23" t="str">
        <f t="shared" ca="1" si="4"/>
        <v>N/A</v>
      </c>
      <c r="AA15" s="23" t="str">
        <f t="shared" ca="1" si="4"/>
        <v>N/A</v>
      </c>
      <c r="AB15" s="23" t="str">
        <f t="shared" ca="1" si="4"/>
        <v>N/A</v>
      </c>
      <c r="AC15" s="23" t="str">
        <f t="shared" ca="1" si="4"/>
        <v>N/A</v>
      </c>
      <c r="AD15" s="23" t="str">
        <f t="shared" ca="1" si="4"/>
        <v>N/A</v>
      </c>
      <c r="AE15" s="23" t="str">
        <f t="shared" ca="1" si="4"/>
        <v>Does Facility potentially have space to install?</v>
      </c>
      <c r="AF15" s="23" t="str">
        <f t="shared" ca="1" si="4"/>
        <v>N/A</v>
      </c>
      <c r="AG15" s="23" t="str">
        <f t="shared" ca="1" si="4"/>
        <v>N/A</v>
      </c>
      <c r="AH15" s="23" t="str">
        <f t="shared" ca="1" si="4"/>
        <v>N/A</v>
      </c>
      <c r="AI15" s="23" t="str">
        <f t="shared" ca="1" si="5"/>
        <v>N/A</v>
      </c>
      <c r="AJ15" s="23" t="str">
        <f t="shared" ca="1" si="5"/>
        <v>N/A</v>
      </c>
      <c r="AK15" s="23" t="str">
        <f t="shared" ca="1" si="5"/>
        <v>N/A</v>
      </c>
      <c r="AL15" s="23" t="str">
        <f t="shared" ca="1" si="5"/>
        <v>N/A</v>
      </c>
      <c r="AM15" s="23" t="str">
        <f t="shared" ca="1" si="5"/>
        <v>N/A</v>
      </c>
      <c r="AN15" s="23" t="str">
        <f t="shared" ca="1" si="5"/>
        <v>N/A</v>
      </c>
    </row>
    <row r="16" spans="1:40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D46"/>
  <sheetViews>
    <sheetView workbookViewId="0">
      <selection activeCell="D65" sqref="D65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4" x14ac:dyDescent="0.3">
      <c r="A1">
        <v>1</v>
      </c>
      <c r="B1" t="s">
        <v>1</v>
      </c>
      <c r="C1" s="15">
        <v>9</v>
      </c>
    </row>
    <row r="2" spans="1:4" x14ac:dyDescent="0.3">
      <c r="A2">
        <v>2</v>
      </c>
      <c r="B2" t="s">
        <v>9</v>
      </c>
      <c r="C2" s="2" t="s">
        <v>21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80</v>
      </c>
    </row>
    <row r="5" spans="1:4" x14ac:dyDescent="0.3">
      <c r="A5">
        <v>5</v>
      </c>
      <c r="B5" t="s">
        <v>63</v>
      </c>
      <c r="C5" t="s">
        <v>15</v>
      </c>
    </row>
    <row r="6" spans="1:4" x14ac:dyDescent="0.3">
      <c r="A6">
        <v>6</v>
      </c>
      <c r="B6" t="s">
        <v>25</v>
      </c>
      <c r="C6" s="4" t="s">
        <v>83</v>
      </c>
    </row>
    <row r="7" spans="1:4" x14ac:dyDescent="0.3">
      <c r="A7">
        <v>7</v>
      </c>
      <c r="B7" t="s">
        <v>26</v>
      </c>
      <c r="C7" t="s">
        <v>15</v>
      </c>
    </row>
    <row r="8" spans="1:4" x14ac:dyDescent="0.3">
      <c r="A8">
        <v>8</v>
      </c>
      <c r="B8" t="s">
        <v>27</v>
      </c>
      <c r="C8" t="s">
        <v>40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4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4" x14ac:dyDescent="0.3">
      <c r="A14">
        <v>14</v>
      </c>
      <c r="B14" s="3" t="s">
        <v>53</v>
      </c>
      <c r="C14" s="5">
        <f>'[1]Table 2 - Selected BMP'!$I$10</f>
        <v>1</v>
      </c>
      <c r="D14" s="5">
        <f>'[1]Table 2 - Selected BMP'!$J$10</f>
        <v>1</v>
      </c>
    </row>
    <row r="15" spans="1:4" x14ac:dyDescent="0.3">
      <c r="A15">
        <v>15</v>
      </c>
      <c r="B15" s="3" t="s">
        <v>56</v>
      </c>
      <c r="C15" s="5">
        <f>'[1]Table 2 - Selected BMP'!$O$10</f>
        <v>1</v>
      </c>
      <c r="D15" s="5">
        <f>'[1]Table 2 - Selected BMP'!$P$10</f>
        <v>1</v>
      </c>
    </row>
    <row r="16" spans="1:4" x14ac:dyDescent="0.3">
      <c r="A16">
        <v>16</v>
      </c>
      <c r="B16" s="3" t="s">
        <v>54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57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50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58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55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99</v>
      </c>
      <c r="C25" s="11" t="s">
        <v>15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15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42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B1D275-4382-4EF4-9141-289B3BFDE0A0}">
          <x14:formula1>
            <xm:f>Dropdownlist!$A$1:$A$16</xm:f>
          </x14:formula1>
          <xm:sqref>C25:C41</xm:sqref>
        </x14:dataValidation>
        <x14:dataValidation type="list" allowBlank="1" showInputMessage="1" showErrorMessage="1" xr:uid="{3FD90AC3-BBFF-49BE-A6B6-96C24ACB63EA}">
          <x14:formula1>
            <xm:f>Dropdownlist!$A$1:$A$19</xm:f>
          </x14:formula1>
          <xm:sqref>C42:C43</xm:sqref>
        </x14:dataValidation>
        <x14:dataValidation type="list" allowBlank="1" showInputMessage="1" showErrorMessage="1" xr:uid="{946786A7-2F09-4858-88E9-18E05A81C82B}">
          <x14:formula1>
            <xm:f>Dropdownlist!$A$1:$A$22</xm:f>
          </x14:formula1>
          <xm:sqref>C44:C46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D46"/>
  <sheetViews>
    <sheetView workbookViewId="0">
      <selection activeCell="F40" sqref="F40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4" x14ac:dyDescent="0.3">
      <c r="A1">
        <v>1</v>
      </c>
      <c r="B1" t="s">
        <v>1</v>
      </c>
      <c r="C1" s="15">
        <v>10</v>
      </c>
    </row>
    <row r="2" spans="1:4" x14ac:dyDescent="0.3">
      <c r="A2">
        <v>2</v>
      </c>
      <c r="B2" t="s">
        <v>9</v>
      </c>
      <c r="C2" s="2" t="s">
        <v>22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80</v>
      </c>
      <c r="D4" t="s">
        <v>79</v>
      </c>
    </row>
    <row r="5" spans="1:4" x14ac:dyDescent="0.3">
      <c r="A5">
        <v>5</v>
      </c>
      <c r="B5" t="s">
        <v>63</v>
      </c>
      <c r="C5" t="s">
        <v>15</v>
      </c>
    </row>
    <row r="6" spans="1:4" x14ac:dyDescent="0.3">
      <c r="A6">
        <v>6</v>
      </c>
      <c r="B6" t="s">
        <v>25</v>
      </c>
      <c r="C6" s="4" t="s">
        <v>82</v>
      </c>
    </row>
    <row r="7" spans="1:4" x14ac:dyDescent="0.3">
      <c r="A7">
        <v>7</v>
      </c>
      <c r="B7" t="s">
        <v>26</v>
      </c>
      <c r="C7" t="s">
        <v>15</v>
      </c>
    </row>
    <row r="8" spans="1:4" x14ac:dyDescent="0.3">
      <c r="A8">
        <v>8</v>
      </c>
      <c r="B8" t="s">
        <v>27</v>
      </c>
      <c r="C8" t="s">
        <v>39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4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4" x14ac:dyDescent="0.3">
      <c r="A14">
        <v>14</v>
      </c>
      <c r="B14" s="3" t="s">
        <v>53</v>
      </c>
      <c r="C14" s="8">
        <f>'[1]Table 2 - Selected BMP'!$I$11</f>
        <v>0</v>
      </c>
      <c r="D14" s="8">
        <f>'[1]Table 2 - Selected BMP'!$J$11</f>
        <v>0</v>
      </c>
    </row>
    <row r="15" spans="1:4" x14ac:dyDescent="0.3">
      <c r="A15">
        <v>15</v>
      </c>
      <c r="B15" s="3" t="s">
        <v>56</v>
      </c>
      <c r="C15" s="8">
        <f>'[1]Table 2 - Selected BMP'!$O$11</f>
        <v>0</v>
      </c>
      <c r="D15" s="8">
        <f>'[1]Table 2 - Selected BMP'!$P$11</f>
        <v>0</v>
      </c>
    </row>
    <row r="16" spans="1:4" x14ac:dyDescent="0.3">
      <c r="A16">
        <v>16</v>
      </c>
      <c r="B16" s="3" t="s">
        <v>54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57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50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58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55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99</v>
      </c>
      <c r="C25" s="12" t="s">
        <v>15</v>
      </c>
    </row>
    <row r="26" spans="1:4" x14ac:dyDescent="0.3">
      <c r="A26">
        <v>26</v>
      </c>
      <c r="B26" t="s">
        <v>100</v>
      </c>
      <c r="C26" s="12" t="s">
        <v>15</v>
      </c>
    </row>
    <row r="27" spans="1:4" x14ac:dyDescent="0.3">
      <c r="A27">
        <v>27</v>
      </c>
      <c r="B27" t="s">
        <v>101</v>
      </c>
      <c r="C27" s="12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15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43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8E5BB0-8639-4CA5-968D-11F20C2BD66D}">
          <x14:formula1>
            <xm:f>Dropdownlist!$A$1:$A$16</xm:f>
          </x14:formula1>
          <xm:sqref>C25:C39</xm:sqref>
        </x14:dataValidation>
        <x14:dataValidation type="list" allowBlank="1" showInputMessage="1" showErrorMessage="1" xr:uid="{981524D9-5A12-4AC9-84C5-1834C0CC1EBB}">
          <x14:formula1>
            <xm:f>Dropdownlist!$A$1:$A$19</xm:f>
          </x14:formula1>
          <xm:sqref>C40:C43</xm:sqref>
        </x14:dataValidation>
        <x14:dataValidation type="list" allowBlank="1" showInputMessage="1" showErrorMessage="1" xr:uid="{48122369-722B-45DA-A61B-D7C1CDCC9CFC}">
          <x14:formula1>
            <xm:f>Dropdownlist!$A$1:$A$22</xm:f>
          </x14:formula1>
          <xm:sqref>C44:C46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F53" sqref="F53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s="17" t="s">
        <v>77</v>
      </c>
    </row>
    <row r="7" spans="1:4" x14ac:dyDescent="0.3">
      <c r="A7">
        <v>7</v>
      </c>
      <c r="B7" t="s">
        <v>26</v>
      </c>
      <c r="C7" t="s">
        <v>65</v>
      </c>
    </row>
    <row r="8" spans="1:4" x14ac:dyDescent="0.3">
      <c r="A8">
        <v>8</v>
      </c>
      <c r="B8" t="s">
        <v>27</v>
      </c>
      <c r="C8" t="s">
        <v>78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53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56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54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57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50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58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55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16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122</v>
      </c>
    </row>
    <row r="28" spans="1:4" x14ac:dyDescent="0.3">
      <c r="A28">
        <v>28</v>
      </c>
      <c r="B28" t="s">
        <v>102</v>
      </c>
      <c r="C28" s="11" t="s">
        <v>123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36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130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48A32DA-8C83-4A90-9B96-01ACFA96A30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016E5951-B2F3-4C30-A14F-5DCD312A378D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E46"/>
  <sheetViews>
    <sheetView workbookViewId="0">
      <selection activeCell="G39" sqref="G39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5" x14ac:dyDescent="0.3">
      <c r="A1">
        <v>1</v>
      </c>
      <c r="B1" t="s">
        <v>1</v>
      </c>
      <c r="C1" s="15">
        <v>12</v>
      </c>
    </row>
    <row r="2" spans="1:5" x14ac:dyDescent="0.3">
      <c r="A2">
        <v>2</v>
      </c>
      <c r="B2" t="s">
        <v>9</v>
      </c>
      <c r="C2" s="2" t="s">
        <v>24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51</v>
      </c>
      <c r="D4" t="s">
        <v>52</v>
      </c>
      <c r="E4" t="s">
        <v>28</v>
      </c>
    </row>
    <row r="5" spans="1:5" x14ac:dyDescent="0.3">
      <c r="A5">
        <v>5</v>
      </c>
      <c r="B5" t="s">
        <v>63</v>
      </c>
      <c r="C5" t="s">
        <v>81</v>
      </c>
      <c r="D5" t="s">
        <v>74</v>
      </c>
    </row>
    <row r="6" spans="1:5" x14ac:dyDescent="0.3">
      <c r="A6">
        <v>6</v>
      </c>
      <c r="B6" t="s">
        <v>25</v>
      </c>
      <c r="C6" s="4" t="s">
        <v>75</v>
      </c>
    </row>
    <row r="7" spans="1:5" x14ac:dyDescent="0.3">
      <c r="A7">
        <v>7</v>
      </c>
      <c r="B7" t="s">
        <v>26</v>
      </c>
      <c r="C7" s="6" t="s">
        <v>76</v>
      </c>
      <c r="E7" s="9" t="s">
        <v>44</v>
      </c>
    </row>
    <row r="8" spans="1:5" x14ac:dyDescent="0.3">
      <c r="A8">
        <v>8</v>
      </c>
      <c r="B8" t="s">
        <v>27</v>
      </c>
      <c r="C8" t="s">
        <v>38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5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5" x14ac:dyDescent="0.3">
      <c r="A14">
        <v>14</v>
      </c>
      <c r="B14" s="3" t="s">
        <v>53</v>
      </c>
      <c r="C14" s="8">
        <f>'[1]Table 2 - Selected BMP'!$I$13</f>
        <v>0.75</v>
      </c>
      <c r="D14" s="8">
        <f>'[1]Table 2 - Selected BMP'!$J$13</f>
        <v>0.75</v>
      </c>
    </row>
    <row r="15" spans="1:5" x14ac:dyDescent="0.3">
      <c r="A15">
        <v>15</v>
      </c>
      <c r="B15" s="3" t="s">
        <v>56</v>
      </c>
      <c r="C15" s="8">
        <f>'[1]Table 2 - Selected BMP'!$O$13</f>
        <v>0</v>
      </c>
      <c r="D15" s="8">
        <f>'[1]Table 2 - Selected BMP'!$M$13</f>
        <v>0</v>
      </c>
    </row>
    <row r="16" spans="1:5" x14ac:dyDescent="0.3">
      <c r="A16">
        <v>16</v>
      </c>
      <c r="B16" s="3" t="s">
        <v>54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57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50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58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55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16</v>
      </c>
    </row>
    <row r="26" spans="1:4" x14ac:dyDescent="0.3">
      <c r="A26">
        <v>26</v>
      </c>
      <c r="B26" t="s">
        <v>100</v>
      </c>
      <c r="C26" s="11" t="s">
        <v>18</v>
      </c>
    </row>
    <row r="27" spans="1:4" x14ac:dyDescent="0.3">
      <c r="A27">
        <v>27</v>
      </c>
      <c r="B27" t="s">
        <v>101</v>
      </c>
      <c r="C27" s="12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30</v>
      </c>
    </row>
    <row r="30" spans="1:4" x14ac:dyDescent="0.3">
      <c r="A30">
        <v>30</v>
      </c>
      <c r="B30" t="s">
        <v>104</v>
      </c>
      <c r="C30" s="11" t="s">
        <v>31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15</v>
      </c>
    </row>
    <row r="38" spans="1:3" x14ac:dyDescent="0.3">
      <c r="A38">
        <v>38</v>
      </c>
      <c r="B38" t="s">
        <v>112</v>
      </c>
      <c r="C38" s="11" t="s">
        <v>45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91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2521F8-12F7-494B-A2C2-4B7660D9F7E0}">
          <x14:formula1>
            <xm:f>Dropdownlist!$A$1:$A$19</xm:f>
          </x14:formula1>
          <xm:sqref>C25:C43</xm:sqref>
        </x14:dataValidation>
        <x14:dataValidation type="list" allowBlank="1" showInputMessage="1" showErrorMessage="1" xr:uid="{3ABC8FE5-72F1-40A1-B1BA-CC62CA446D6D}">
          <x14:formula1>
            <xm:f>Dropdownlist!$A$1:$A$22</xm:f>
          </x14:formula1>
          <xm:sqref>C44:C46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topLeftCell="A4" workbookViewId="0">
      <selection activeCell="E31" sqref="E31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46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51</v>
      </c>
      <c r="D4" t="s">
        <v>52</v>
      </c>
    </row>
    <row r="5" spans="1:4" x14ac:dyDescent="0.3">
      <c r="A5">
        <v>5</v>
      </c>
      <c r="B5" t="s">
        <v>63</v>
      </c>
      <c r="C5" t="s">
        <v>51</v>
      </c>
      <c r="D5" t="s">
        <v>52</v>
      </c>
    </row>
    <row r="6" spans="1:4" x14ac:dyDescent="0.3">
      <c r="A6">
        <v>6</v>
      </c>
      <c r="B6" t="s">
        <v>25</v>
      </c>
      <c r="C6" s="4" t="s">
        <v>73</v>
      </c>
    </row>
    <row r="7" spans="1:4" x14ac:dyDescent="0.3">
      <c r="A7">
        <v>7</v>
      </c>
      <c r="B7" t="s">
        <v>26</v>
      </c>
      <c r="C7" t="s">
        <v>15</v>
      </c>
    </row>
    <row r="8" spans="1:4" x14ac:dyDescent="0.3">
      <c r="A8">
        <v>8</v>
      </c>
      <c r="B8" t="s">
        <v>27</v>
      </c>
      <c r="C8" t="s">
        <v>47</v>
      </c>
      <c r="D8" s="9" t="s">
        <v>48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53</v>
      </c>
      <c r="C14" s="8">
        <v>0</v>
      </c>
      <c r="D14" s="8">
        <v>0</v>
      </c>
    </row>
    <row r="15" spans="1:4" x14ac:dyDescent="0.3">
      <c r="A15">
        <v>15</v>
      </c>
      <c r="B15" s="3" t="s">
        <v>56</v>
      </c>
      <c r="C15" s="8">
        <v>0</v>
      </c>
      <c r="D15" s="8">
        <v>0</v>
      </c>
    </row>
    <row r="16" spans="1:4" x14ac:dyDescent="0.3">
      <c r="A16">
        <v>16</v>
      </c>
      <c r="B16" s="3" t="s">
        <v>54</v>
      </c>
      <c r="C16" s="8">
        <v>0</v>
      </c>
      <c r="D16" s="8">
        <v>0</v>
      </c>
    </row>
    <row r="17" spans="1:4" x14ac:dyDescent="0.3">
      <c r="A17">
        <v>17</v>
      </c>
      <c r="B17" s="3" t="s">
        <v>57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50</v>
      </c>
      <c r="C20" s="8">
        <v>0</v>
      </c>
      <c r="D20" s="8">
        <v>0</v>
      </c>
    </row>
    <row r="21" spans="1:4" x14ac:dyDescent="0.3">
      <c r="A21">
        <v>21</v>
      </c>
      <c r="B21" s="3" t="s">
        <v>58</v>
      </c>
      <c r="C21" s="8">
        <v>0</v>
      </c>
      <c r="D21" s="8">
        <v>0</v>
      </c>
    </row>
    <row r="22" spans="1:4" x14ac:dyDescent="0.3">
      <c r="A22">
        <v>22</v>
      </c>
      <c r="B22" s="3" t="s">
        <v>55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15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122</v>
      </c>
    </row>
    <row r="28" spans="1:4" x14ac:dyDescent="0.3">
      <c r="A28">
        <v>28</v>
      </c>
      <c r="B28" t="s">
        <v>102</v>
      </c>
      <c r="C28" s="11" t="s">
        <v>123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36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F72899-A122-48AB-A344-F61A15714E9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732D1DCD-4A52-417A-B5AE-9496EB1B70C8}">
          <x14:formula1>
            <xm:f>Dropdownlist!$A$1:$A$22</xm:f>
          </x14:formula1>
          <xm:sqref>C44:C46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A35" sqref="A35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121</v>
      </c>
    </row>
    <row r="3" spans="1:1" x14ac:dyDescent="0.3">
      <c r="A3" s="22" t="s">
        <v>122</v>
      </c>
    </row>
    <row r="4" spans="1:1" x14ac:dyDescent="0.3">
      <c r="A4" s="22" t="s">
        <v>123</v>
      </c>
    </row>
    <row r="5" spans="1:1" x14ac:dyDescent="0.3">
      <c r="A5" s="22" t="s">
        <v>124</v>
      </c>
    </row>
    <row r="6" spans="1:1" x14ac:dyDescent="0.3">
      <c r="A6" s="22" t="s">
        <v>125</v>
      </c>
    </row>
    <row r="7" spans="1:1" x14ac:dyDescent="0.3">
      <c r="A7" s="22" t="s">
        <v>32</v>
      </c>
    </row>
    <row r="8" spans="1:1" x14ac:dyDescent="0.3">
      <c r="A8" s="22" t="s">
        <v>33</v>
      </c>
    </row>
    <row r="9" spans="1:1" x14ac:dyDescent="0.3">
      <c r="A9" s="22" t="s">
        <v>126</v>
      </c>
    </row>
    <row r="10" spans="1:1" x14ac:dyDescent="0.3">
      <c r="A10" s="22" t="s">
        <v>34</v>
      </c>
    </row>
    <row r="11" spans="1:1" x14ac:dyDescent="0.3">
      <c r="A11" s="22" t="s">
        <v>127</v>
      </c>
    </row>
    <row r="12" spans="1:1" x14ac:dyDescent="0.3">
      <c r="A12" s="22" t="s">
        <v>35</v>
      </c>
    </row>
    <row r="13" spans="1:1" x14ac:dyDescent="0.3">
      <c r="A13" s="22" t="s">
        <v>36</v>
      </c>
    </row>
    <row r="14" spans="1:1" x14ac:dyDescent="0.3">
      <c r="A14" s="22" t="s">
        <v>45</v>
      </c>
    </row>
    <row r="15" spans="1:1" x14ac:dyDescent="0.3">
      <c r="A15" s="22" t="s">
        <v>37</v>
      </c>
    </row>
    <row r="16" spans="1:1" x14ac:dyDescent="0.3">
      <c r="A16" s="22" t="s">
        <v>42</v>
      </c>
    </row>
    <row r="17" spans="1:1" x14ac:dyDescent="0.3">
      <c r="A17" s="22" t="s">
        <v>43</v>
      </c>
    </row>
    <row r="18" spans="1:1" x14ac:dyDescent="0.3">
      <c r="A18" s="22" t="s">
        <v>128</v>
      </c>
    </row>
    <row r="19" spans="1:1" x14ac:dyDescent="0.3">
      <c r="A19" s="22" t="s">
        <v>129</v>
      </c>
    </row>
    <row r="20" spans="1:1" x14ac:dyDescent="0.3">
      <c r="A20" s="22" t="s">
        <v>91</v>
      </c>
    </row>
    <row r="21" spans="1:1" x14ac:dyDescent="0.3">
      <c r="A21" s="22" t="s">
        <v>130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F22" sqref="F22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t="s">
        <v>61</v>
      </c>
    </row>
    <row r="7" spans="1:4" x14ac:dyDescent="0.3">
      <c r="A7">
        <v>7</v>
      </c>
      <c r="B7" t="s">
        <v>26</v>
      </c>
      <c r="C7" s="15" t="s">
        <v>67</v>
      </c>
    </row>
    <row r="8" spans="1:4" x14ac:dyDescent="0.3">
      <c r="A8">
        <v>8</v>
      </c>
      <c r="B8" t="s">
        <v>27</v>
      </c>
      <c r="C8" s="15">
        <f>ROUND(3.14*(4^2),0)</f>
        <v>50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53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56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54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57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50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58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55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99</v>
      </c>
      <c r="C25" s="10" t="s">
        <v>16</v>
      </c>
      <c r="D25" s="14"/>
    </row>
    <row r="26" spans="1:4" x14ac:dyDescent="0.3">
      <c r="A26">
        <v>26</v>
      </c>
      <c r="B26" t="s">
        <v>100</v>
      </c>
      <c r="C26" s="11" t="s">
        <v>15</v>
      </c>
      <c r="D26" s="14"/>
    </row>
    <row r="27" spans="1:4" x14ac:dyDescent="0.3">
      <c r="A27">
        <v>27</v>
      </c>
      <c r="B27" t="s">
        <v>101</v>
      </c>
      <c r="C27" s="11" t="s">
        <v>122</v>
      </c>
      <c r="D27" s="14"/>
    </row>
    <row r="28" spans="1:4" x14ac:dyDescent="0.3">
      <c r="A28">
        <v>28</v>
      </c>
      <c r="B28" t="s">
        <v>102</v>
      </c>
      <c r="C28" s="11" t="s">
        <v>123</v>
      </c>
      <c r="D28" s="14"/>
    </row>
    <row r="29" spans="1:4" x14ac:dyDescent="0.3">
      <c r="A29">
        <v>29</v>
      </c>
      <c r="B29" t="s">
        <v>103</v>
      </c>
      <c r="C29" s="11" t="s">
        <v>15</v>
      </c>
      <c r="D29" s="14"/>
    </row>
    <row r="30" spans="1:4" x14ac:dyDescent="0.3">
      <c r="A30">
        <v>30</v>
      </c>
      <c r="B30" t="s">
        <v>104</v>
      </c>
      <c r="C30" s="11" t="s">
        <v>15</v>
      </c>
      <c r="D30" s="14"/>
    </row>
    <row r="31" spans="1:4" x14ac:dyDescent="0.3">
      <c r="A31">
        <v>31</v>
      </c>
      <c r="B31" t="s">
        <v>105</v>
      </c>
      <c r="C31" s="11" t="s">
        <v>15</v>
      </c>
      <c r="D31" s="14"/>
    </row>
    <row r="32" spans="1:4" x14ac:dyDescent="0.3">
      <c r="A32">
        <v>32</v>
      </c>
      <c r="B32" t="s">
        <v>106</v>
      </c>
      <c r="C32" s="11" t="s">
        <v>15</v>
      </c>
      <c r="D32" s="14"/>
    </row>
    <row r="33" spans="1:4" x14ac:dyDescent="0.3">
      <c r="A33">
        <v>33</v>
      </c>
      <c r="B33" t="s">
        <v>107</v>
      </c>
      <c r="C33" s="11" t="s">
        <v>15</v>
      </c>
      <c r="D33" s="14"/>
    </row>
    <row r="34" spans="1:4" x14ac:dyDescent="0.3">
      <c r="A34">
        <v>34</v>
      </c>
      <c r="B34" t="s">
        <v>108</v>
      </c>
      <c r="C34" s="11" t="s">
        <v>15</v>
      </c>
      <c r="D34" s="14"/>
    </row>
    <row r="35" spans="1:4" x14ac:dyDescent="0.3">
      <c r="A35">
        <v>35</v>
      </c>
      <c r="B35" t="s">
        <v>109</v>
      </c>
      <c r="C35" s="11" t="s">
        <v>15</v>
      </c>
      <c r="D35" s="14"/>
    </row>
    <row r="36" spans="1:4" x14ac:dyDescent="0.3">
      <c r="A36">
        <v>36</v>
      </c>
      <c r="B36" t="s">
        <v>110</v>
      </c>
      <c r="C36" s="11" t="s">
        <v>15</v>
      </c>
      <c r="D36" s="14"/>
    </row>
    <row r="37" spans="1:4" x14ac:dyDescent="0.3">
      <c r="A37">
        <v>37</v>
      </c>
      <c r="B37" t="s">
        <v>111</v>
      </c>
      <c r="C37" s="11" t="s">
        <v>36</v>
      </c>
      <c r="D37" s="14"/>
    </row>
    <row r="38" spans="1:4" x14ac:dyDescent="0.3">
      <c r="A38">
        <v>38</v>
      </c>
      <c r="B38" t="s">
        <v>112</v>
      </c>
      <c r="C38" s="11" t="s">
        <v>15</v>
      </c>
      <c r="D38" s="14"/>
    </row>
    <row r="39" spans="1:4" x14ac:dyDescent="0.3">
      <c r="A39">
        <v>39</v>
      </c>
      <c r="B39" t="s">
        <v>113</v>
      </c>
      <c r="C39" s="11" t="s">
        <v>15</v>
      </c>
      <c r="D39" s="14"/>
    </row>
    <row r="40" spans="1:4" x14ac:dyDescent="0.3">
      <c r="A40">
        <v>40</v>
      </c>
      <c r="B40" t="s">
        <v>114</v>
      </c>
      <c r="C40" s="11" t="s">
        <v>15</v>
      </c>
    </row>
    <row r="41" spans="1:4" x14ac:dyDescent="0.3">
      <c r="A41">
        <v>41</v>
      </c>
      <c r="B41" t="s">
        <v>115</v>
      </c>
      <c r="C41" s="11" t="s">
        <v>15</v>
      </c>
    </row>
    <row r="42" spans="1:4" x14ac:dyDescent="0.3">
      <c r="A42">
        <v>42</v>
      </c>
      <c r="B42" t="s">
        <v>116</v>
      </c>
      <c r="C42" s="11" t="s">
        <v>15</v>
      </c>
    </row>
    <row r="43" spans="1:4" x14ac:dyDescent="0.3">
      <c r="A43">
        <v>43</v>
      </c>
      <c r="B43" t="s">
        <v>117</v>
      </c>
      <c r="C43" s="11" t="s">
        <v>15</v>
      </c>
    </row>
    <row r="44" spans="1:4" x14ac:dyDescent="0.3">
      <c r="A44">
        <v>44</v>
      </c>
      <c r="B44" t="s">
        <v>118</v>
      </c>
      <c r="C44" s="11" t="s">
        <v>15</v>
      </c>
    </row>
    <row r="45" spans="1:4" x14ac:dyDescent="0.3">
      <c r="A45">
        <v>45</v>
      </c>
      <c r="B45" t="s">
        <v>119</v>
      </c>
      <c r="C45" s="11" t="s">
        <v>15</v>
      </c>
    </row>
    <row r="46" spans="1:4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6D5A5D-63E1-4490-B76F-4014011500E0}">
          <x14:formula1>
            <xm:f>Dropdownlist!$A$1:$A$22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topLeftCell="A13" workbookViewId="0">
      <selection activeCell="C59" sqref="C59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t="s">
        <v>64</v>
      </c>
    </row>
    <row r="7" spans="1:4" x14ac:dyDescent="0.3">
      <c r="A7">
        <v>7</v>
      </c>
      <c r="B7" t="s">
        <v>26</v>
      </c>
      <c r="C7" t="s">
        <v>65</v>
      </c>
    </row>
    <row r="8" spans="1:4" x14ac:dyDescent="0.3">
      <c r="A8">
        <v>8</v>
      </c>
      <c r="B8" t="s">
        <v>27</v>
      </c>
      <c r="C8" t="s">
        <v>68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53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56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54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57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50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58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55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16</v>
      </c>
      <c r="D25" s="13"/>
    </row>
    <row r="26" spans="1:4" x14ac:dyDescent="0.3">
      <c r="A26">
        <v>26</v>
      </c>
      <c r="B26" t="s">
        <v>100</v>
      </c>
      <c r="C26" s="11" t="s">
        <v>15</v>
      </c>
      <c r="D26" s="13"/>
    </row>
    <row r="27" spans="1:4" x14ac:dyDescent="0.3">
      <c r="A27">
        <v>27</v>
      </c>
      <c r="B27" t="s">
        <v>101</v>
      </c>
      <c r="C27" s="11" t="s">
        <v>122</v>
      </c>
      <c r="D27" s="13"/>
    </row>
    <row r="28" spans="1:4" x14ac:dyDescent="0.3">
      <c r="A28">
        <v>28</v>
      </c>
      <c r="B28" t="s">
        <v>102</v>
      </c>
      <c r="C28" s="11" t="s">
        <v>123</v>
      </c>
      <c r="D28" s="13"/>
    </row>
    <row r="29" spans="1:4" x14ac:dyDescent="0.3">
      <c r="A29">
        <v>29</v>
      </c>
      <c r="B29" t="s">
        <v>103</v>
      </c>
      <c r="C29" s="11" t="s">
        <v>15</v>
      </c>
      <c r="D29" s="13"/>
    </row>
    <row r="30" spans="1:4" x14ac:dyDescent="0.3">
      <c r="A30">
        <v>30</v>
      </c>
      <c r="B30" t="s">
        <v>104</v>
      </c>
      <c r="C30" s="11" t="s">
        <v>15</v>
      </c>
      <c r="D30" s="13"/>
    </row>
    <row r="31" spans="1:4" x14ac:dyDescent="0.3">
      <c r="A31">
        <v>31</v>
      </c>
      <c r="B31" t="s">
        <v>105</v>
      </c>
      <c r="C31" s="11" t="s">
        <v>15</v>
      </c>
      <c r="D31" s="13"/>
    </row>
    <row r="32" spans="1:4" x14ac:dyDescent="0.3">
      <c r="A32">
        <v>32</v>
      </c>
      <c r="B32" t="s">
        <v>106</v>
      </c>
      <c r="C32" s="11" t="s">
        <v>15</v>
      </c>
      <c r="D32" s="13"/>
    </row>
    <row r="33" spans="1:4" x14ac:dyDescent="0.3">
      <c r="A33">
        <v>33</v>
      </c>
      <c r="B33" t="s">
        <v>107</v>
      </c>
      <c r="C33" s="11" t="s">
        <v>15</v>
      </c>
      <c r="D33" s="13"/>
    </row>
    <row r="34" spans="1:4" x14ac:dyDescent="0.3">
      <c r="A34">
        <v>34</v>
      </c>
      <c r="B34" t="s">
        <v>108</v>
      </c>
      <c r="C34" s="11" t="s">
        <v>15</v>
      </c>
      <c r="D34" s="13"/>
    </row>
    <row r="35" spans="1:4" x14ac:dyDescent="0.3">
      <c r="A35">
        <v>35</v>
      </c>
      <c r="B35" t="s">
        <v>109</v>
      </c>
      <c r="C35" s="11" t="s">
        <v>15</v>
      </c>
      <c r="D35" s="13"/>
    </row>
    <row r="36" spans="1:4" x14ac:dyDescent="0.3">
      <c r="A36">
        <v>36</v>
      </c>
      <c r="B36" t="s">
        <v>110</v>
      </c>
      <c r="C36" s="11" t="s">
        <v>15</v>
      </c>
      <c r="D36" s="13"/>
    </row>
    <row r="37" spans="1:4" x14ac:dyDescent="0.3">
      <c r="A37">
        <v>37</v>
      </c>
      <c r="B37" t="s">
        <v>111</v>
      </c>
      <c r="C37" s="11" t="s">
        <v>36</v>
      </c>
      <c r="D37" s="13"/>
    </row>
    <row r="38" spans="1:4" x14ac:dyDescent="0.3">
      <c r="A38">
        <v>38</v>
      </c>
      <c r="B38" t="s">
        <v>112</v>
      </c>
      <c r="C38" s="11" t="s">
        <v>15</v>
      </c>
      <c r="D38" s="13"/>
    </row>
    <row r="39" spans="1:4" x14ac:dyDescent="0.3">
      <c r="A39">
        <v>39</v>
      </c>
      <c r="B39" t="s">
        <v>113</v>
      </c>
      <c r="C39" s="11" t="s">
        <v>15</v>
      </c>
      <c r="D39" s="13"/>
    </row>
    <row r="40" spans="1:4" x14ac:dyDescent="0.3">
      <c r="A40">
        <v>40</v>
      </c>
      <c r="B40" t="s">
        <v>114</v>
      </c>
      <c r="C40" s="11" t="s">
        <v>15</v>
      </c>
    </row>
    <row r="41" spans="1:4" x14ac:dyDescent="0.3">
      <c r="A41">
        <v>41</v>
      </c>
      <c r="B41" t="s">
        <v>115</v>
      </c>
      <c r="C41" s="11" t="s">
        <v>15</v>
      </c>
    </row>
    <row r="42" spans="1:4" x14ac:dyDescent="0.3">
      <c r="A42">
        <v>42</v>
      </c>
      <c r="B42" t="s">
        <v>116</v>
      </c>
      <c r="C42" s="11" t="s">
        <v>15</v>
      </c>
    </row>
    <row r="43" spans="1:4" x14ac:dyDescent="0.3">
      <c r="A43">
        <v>43</v>
      </c>
      <c r="B43" t="s">
        <v>117</v>
      </c>
      <c r="C43" s="11" t="s">
        <v>15</v>
      </c>
    </row>
    <row r="44" spans="1:4" x14ac:dyDescent="0.3">
      <c r="A44">
        <v>44</v>
      </c>
      <c r="B44" t="s">
        <v>118</v>
      </c>
      <c r="C44" s="11" t="s">
        <v>15</v>
      </c>
    </row>
    <row r="45" spans="1:4" x14ac:dyDescent="0.3">
      <c r="A45">
        <v>45</v>
      </c>
      <c r="B45" t="s">
        <v>119</v>
      </c>
      <c r="C45" s="11" t="s">
        <v>15</v>
      </c>
    </row>
    <row r="46" spans="1:4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30E9E9-EBAE-4D33-8DB1-A47DE49FF441}">
          <x14:formula1>
            <xm:f>Dropdownlist!$A$1:$A$19</xm:f>
          </x14:formula1>
          <xm:sqref>C38:C43</xm:sqref>
        </x14:dataValidation>
        <x14:dataValidation type="list" allowBlank="1" showInputMessage="1" showErrorMessage="1" xr:uid="{EB41777A-885A-469B-88DD-461E640D2CC2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C25" sqref="C25:C37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t="s">
        <v>66</v>
      </c>
    </row>
    <row r="7" spans="1:4" x14ac:dyDescent="0.3">
      <c r="A7">
        <v>7</v>
      </c>
      <c r="B7" t="s">
        <v>26</v>
      </c>
      <c r="C7" t="s">
        <v>67</v>
      </c>
    </row>
    <row r="8" spans="1:4" x14ac:dyDescent="0.3">
      <c r="A8">
        <v>8</v>
      </c>
      <c r="B8" t="s">
        <v>27</v>
      </c>
      <c r="C8" t="s">
        <v>69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53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56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54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57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50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58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55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16</v>
      </c>
      <c r="D25" s="13"/>
    </row>
    <row r="26" spans="1:4" x14ac:dyDescent="0.3">
      <c r="A26">
        <v>26</v>
      </c>
      <c r="B26" t="s">
        <v>100</v>
      </c>
      <c r="C26" s="11" t="s">
        <v>15</v>
      </c>
      <c r="D26" s="13"/>
    </row>
    <row r="27" spans="1:4" x14ac:dyDescent="0.3">
      <c r="A27">
        <v>27</v>
      </c>
      <c r="B27" t="s">
        <v>101</v>
      </c>
      <c r="C27" s="11" t="s">
        <v>122</v>
      </c>
      <c r="D27" s="13"/>
    </row>
    <row r="28" spans="1:4" x14ac:dyDescent="0.3">
      <c r="A28">
        <v>28</v>
      </c>
      <c r="B28" t="s">
        <v>102</v>
      </c>
      <c r="C28" s="11" t="s">
        <v>123</v>
      </c>
      <c r="D28" s="13"/>
    </row>
    <row r="29" spans="1:4" x14ac:dyDescent="0.3">
      <c r="A29">
        <v>29</v>
      </c>
      <c r="B29" t="s">
        <v>103</v>
      </c>
      <c r="C29" s="11" t="s">
        <v>15</v>
      </c>
      <c r="D29" s="13"/>
    </row>
    <row r="30" spans="1:4" x14ac:dyDescent="0.3">
      <c r="A30">
        <v>30</v>
      </c>
      <c r="B30" t="s">
        <v>104</v>
      </c>
      <c r="C30" s="11" t="s">
        <v>15</v>
      </c>
      <c r="D30" s="13"/>
    </row>
    <row r="31" spans="1:4" x14ac:dyDescent="0.3">
      <c r="A31">
        <v>31</v>
      </c>
      <c r="B31" t="s">
        <v>105</v>
      </c>
      <c r="C31" s="11" t="s">
        <v>15</v>
      </c>
      <c r="D31" s="13"/>
    </row>
    <row r="32" spans="1:4" x14ac:dyDescent="0.3">
      <c r="A32">
        <v>32</v>
      </c>
      <c r="B32" t="s">
        <v>106</v>
      </c>
      <c r="C32" s="11" t="s">
        <v>15</v>
      </c>
      <c r="D32" s="13"/>
    </row>
    <row r="33" spans="1:4" x14ac:dyDescent="0.3">
      <c r="A33">
        <v>33</v>
      </c>
      <c r="B33" t="s">
        <v>107</v>
      </c>
      <c r="C33" s="11" t="s">
        <v>15</v>
      </c>
      <c r="D33" s="13"/>
    </row>
    <row r="34" spans="1:4" x14ac:dyDescent="0.3">
      <c r="A34">
        <v>34</v>
      </c>
      <c r="B34" t="s">
        <v>108</v>
      </c>
      <c r="C34" s="11" t="s">
        <v>15</v>
      </c>
      <c r="D34" s="13"/>
    </row>
    <row r="35" spans="1:4" x14ac:dyDescent="0.3">
      <c r="A35">
        <v>35</v>
      </c>
      <c r="B35" t="s">
        <v>109</v>
      </c>
      <c r="C35" s="11" t="s">
        <v>15</v>
      </c>
      <c r="D35" s="13"/>
    </row>
    <row r="36" spans="1:4" x14ac:dyDescent="0.3">
      <c r="A36">
        <v>36</v>
      </c>
      <c r="B36" t="s">
        <v>110</v>
      </c>
      <c r="C36" s="11" t="s">
        <v>15</v>
      </c>
      <c r="D36" s="13"/>
    </row>
    <row r="37" spans="1:4" x14ac:dyDescent="0.3">
      <c r="A37">
        <v>37</v>
      </c>
      <c r="B37" t="s">
        <v>111</v>
      </c>
      <c r="C37" s="11" t="s">
        <v>36</v>
      </c>
      <c r="D37" s="13"/>
    </row>
    <row r="38" spans="1:4" x14ac:dyDescent="0.3">
      <c r="A38">
        <v>38</v>
      </c>
      <c r="B38" t="s">
        <v>112</v>
      </c>
      <c r="C38" s="11" t="s">
        <v>15</v>
      </c>
      <c r="D38" s="13"/>
    </row>
    <row r="39" spans="1:4" x14ac:dyDescent="0.3">
      <c r="A39">
        <v>39</v>
      </c>
      <c r="B39" t="s">
        <v>113</v>
      </c>
      <c r="C39" s="11" t="s">
        <v>15</v>
      </c>
      <c r="D39" s="13"/>
    </row>
    <row r="40" spans="1:4" x14ac:dyDescent="0.3">
      <c r="A40">
        <v>40</v>
      </c>
      <c r="B40" t="s">
        <v>114</v>
      </c>
      <c r="C40" s="11" t="s">
        <v>15</v>
      </c>
    </row>
    <row r="41" spans="1:4" x14ac:dyDescent="0.3">
      <c r="A41">
        <v>41</v>
      </c>
      <c r="B41" t="s">
        <v>115</v>
      </c>
      <c r="C41" s="11" t="s">
        <v>15</v>
      </c>
    </row>
    <row r="42" spans="1:4" x14ac:dyDescent="0.3">
      <c r="A42">
        <v>42</v>
      </c>
      <c r="B42" t="s">
        <v>116</v>
      </c>
      <c r="C42" s="11" t="s">
        <v>15</v>
      </c>
    </row>
    <row r="43" spans="1:4" x14ac:dyDescent="0.3">
      <c r="A43">
        <v>43</v>
      </c>
      <c r="B43" t="s">
        <v>117</v>
      </c>
      <c r="C43" s="11" t="s">
        <v>15</v>
      </c>
    </row>
    <row r="44" spans="1:4" x14ac:dyDescent="0.3">
      <c r="A44">
        <v>44</v>
      </c>
      <c r="B44" t="s">
        <v>118</v>
      </c>
      <c r="C44" s="11" t="s">
        <v>15</v>
      </c>
    </row>
    <row r="45" spans="1:4" x14ac:dyDescent="0.3">
      <c r="A45">
        <v>45</v>
      </c>
      <c r="B45" t="s">
        <v>119</v>
      </c>
      <c r="C45" s="11" t="s">
        <v>15</v>
      </c>
    </row>
    <row r="46" spans="1:4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1BAAA2-EA25-4999-81FB-71AE0D2CAC7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62BC55F2-F273-4F13-8E78-7FA0CBA3BBB3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C51" sqref="C51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s="4" t="s">
        <v>70</v>
      </c>
    </row>
    <row r="7" spans="1:4" x14ac:dyDescent="0.3">
      <c r="A7">
        <v>7</v>
      </c>
      <c r="B7" t="s">
        <v>26</v>
      </c>
      <c r="C7" t="s">
        <v>65</v>
      </c>
    </row>
    <row r="8" spans="1:4" x14ac:dyDescent="0.3">
      <c r="A8">
        <v>8</v>
      </c>
      <c r="B8" t="s">
        <v>27</v>
      </c>
      <c r="C8" t="s">
        <v>71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53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56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54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57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50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58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55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15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126</v>
      </c>
    </row>
    <row r="34" spans="1:3" x14ac:dyDescent="0.3">
      <c r="A34">
        <v>34</v>
      </c>
      <c r="B34" t="s">
        <v>108</v>
      </c>
      <c r="C34" s="11" t="s">
        <v>34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36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37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386E08-8C76-44B1-AD14-DBA8295B35C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831555C0-3347-4EE9-B722-4DC9F0F29DB7}">
          <x14:formula1>
            <xm:f>Dropdownlist!$A$1:$A$22</xm:f>
          </x14:formula1>
          <xm:sqref>C44:C46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E46"/>
  <sheetViews>
    <sheetView topLeftCell="A7" workbookViewId="0">
      <selection activeCell="C53" sqref="C53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</cols>
  <sheetData>
    <row r="1" spans="1:5" x14ac:dyDescent="0.3">
      <c r="A1">
        <v>1</v>
      </c>
      <c r="B1" t="s">
        <v>1</v>
      </c>
      <c r="C1" s="15">
        <v>5</v>
      </c>
    </row>
    <row r="2" spans="1:5" x14ac:dyDescent="0.3">
      <c r="A2">
        <v>2</v>
      </c>
      <c r="B2" t="s">
        <v>9</v>
      </c>
      <c r="C2" s="2" t="s">
        <v>17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51</v>
      </c>
      <c r="D4" t="s">
        <v>52</v>
      </c>
    </row>
    <row r="5" spans="1:5" x14ac:dyDescent="0.3">
      <c r="A5">
        <v>5</v>
      </c>
      <c r="B5" t="s">
        <v>63</v>
      </c>
      <c r="C5" t="s">
        <v>81</v>
      </c>
      <c r="D5" t="s">
        <v>74</v>
      </c>
    </row>
    <row r="6" spans="1:5" x14ac:dyDescent="0.3">
      <c r="A6">
        <v>6</v>
      </c>
      <c r="B6" t="s">
        <v>25</v>
      </c>
      <c r="C6" s="4" t="s">
        <v>72</v>
      </c>
    </row>
    <row r="7" spans="1:5" x14ac:dyDescent="0.3">
      <c r="A7">
        <v>7</v>
      </c>
      <c r="B7" t="s">
        <v>26</v>
      </c>
      <c r="C7" s="6" t="s">
        <v>90</v>
      </c>
      <c r="E7" s="9" t="s">
        <v>29</v>
      </c>
    </row>
    <row r="8" spans="1:5" x14ac:dyDescent="0.3">
      <c r="A8">
        <v>8</v>
      </c>
      <c r="B8" t="s">
        <v>27</v>
      </c>
      <c r="C8">
        <f>25 * 40</f>
        <v>1000</v>
      </c>
      <c r="E8" s="19" t="s">
        <v>49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5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5" x14ac:dyDescent="0.3">
      <c r="A14">
        <v>14</v>
      </c>
      <c r="B14" s="3" t="s">
        <v>53</v>
      </c>
      <c r="C14" s="8">
        <f>'[1]Table 2 - Selected BMP'!$I$6</f>
        <v>0.75</v>
      </c>
      <c r="D14" s="8">
        <f>'[1]Table 2 - Selected BMP'!$J$6</f>
        <v>0.75</v>
      </c>
    </row>
    <row r="15" spans="1:5" x14ac:dyDescent="0.3">
      <c r="A15">
        <v>15</v>
      </c>
      <c r="B15" s="3" t="s">
        <v>56</v>
      </c>
      <c r="C15" s="8">
        <f>'[1]Table 2 - Selected BMP'!$O$6</f>
        <v>0</v>
      </c>
      <c r="D15" s="8">
        <f>'[1]Table 2 - Selected BMP'!$P$6</f>
        <v>0</v>
      </c>
    </row>
    <row r="16" spans="1:5" x14ac:dyDescent="0.3">
      <c r="A16">
        <v>16</v>
      </c>
      <c r="B16" s="3" t="s">
        <v>54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57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50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58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55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16</v>
      </c>
    </row>
    <row r="26" spans="1:4" x14ac:dyDescent="0.3">
      <c r="A26">
        <v>26</v>
      </c>
      <c r="B26" t="s">
        <v>100</v>
      </c>
      <c r="C26" s="11" t="s">
        <v>121</v>
      </c>
    </row>
    <row r="27" spans="1:4" x14ac:dyDescent="0.3">
      <c r="A27">
        <v>27</v>
      </c>
      <c r="B27" t="s">
        <v>101</v>
      </c>
      <c r="C27" s="12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124</v>
      </c>
    </row>
    <row r="30" spans="1:4" x14ac:dyDescent="0.3">
      <c r="A30">
        <v>30</v>
      </c>
      <c r="B30" t="s">
        <v>104</v>
      </c>
      <c r="C30" s="11" t="s">
        <v>125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127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15</v>
      </c>
    </row>
    <row r="38" spans="1:3" x14ac:dyDescent="0.3">
      <c r="A38">
        <v>38</v>
      </c>
      <c r="B38" t="s">
        <v>112</v>
      </c>
      <c r="C38" s="11" t="s">
        <v>45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128</v>
      </c>
    </row>
    <row r="44" spans="1:3" x14ac:dyDescent="0.3">
      <c r="A44">
        <v>44</v>
      </c>
      <c r="B44" t="s">
        <v>118</v>
      </c>
      <c r="C44" s="11" t="s">
        <v>91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hyperlinks>
    <hyperlink ref="E8" r:id="rId1" xr:uid="{6F36AB76-C09B-410C-9714-550D4E032FB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F32C0-CB1C-483D-883A-B193837282A9}">
          <x14:formula1>
            <xm:f>Dropdownlist!$A$1:$A$19</xm:f>
          </x14:formula1>
          <xm:sqref>C25:C43</xm:sqref>
        </x14:dataValidation>
        <x14:dataValidation type="list" allowBlank="1" showInputMessage="1" showErrorMessage="1" xr:uid="{A24FE285-F82F-4999-A9A3-47BA177A5CBC}">
          <x14:formula1>
            <xm:f>Dropdownlist!$A$1:$A$22</xm:f>
          </x14:formula1>
          <xm:sqref>C44:C46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C53" sqref="C53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87</v>
      </c>
    </row>
    <row r="5" spans="1:4" x14ac:dyDescent="0.3">
      <c r="A5">
        <v>5</v>
      </c>
      <c r="B5" t="s">
        <v>63</v>
      </c>
      <c r="C5" t="s">
        <v>87</v>
      </c>
    </row>
    <row r="6" spans="1:4" x14ac:dyDescent="0.3">
      <c r="A6">
        <v>6</v>
      </c>
      <c r="B6" t="s">
        <v>25</v>
      </c>
      <c r="C6" s="4" t="s">
        <v>88</v>
      </c>
    </row>
    <row r="7" spans="1:4" x14ac:dyDescent="0.3">
      <c r="A7">
        <v>7</v>
      </c>
      <c r="B7" t="s">
        <v>26</v>
      </c>
      <c r="C7" s="7" t="s">
        <v>89</v>
      </c>
    </row>
    <row r="8" spans="1:4" x14ac:dyDescent="0.3">
      <c r="A8">
        <v>8</v>
      </c>
      <c r="B8" t="s">
        <v>27</v>
      </c>
      <c r="C8" t="s">
        <v>15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53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56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54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57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50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58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55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15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32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15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BBFA42-E850-4D0D-8837-F2719518AC7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CB3D68E6-9784-4E00-A76E-02E07C332191}">
          <x14:formula1>
            <xm:f>Dropdownlist!$A$1:$A$22</xm:f>
          </x14:formula1>
          <xm:sqref>C44:C46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F46" sqref="F46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51</v>
      </c>
      <c r="D4" t="s">
        <v>52</v>
      </c>
      <c r="E4" t="s">
        <v>28</v>
      </c>
    </row>
    <row r="5" spans="1:5" x14ac:dyDescent="0.3">
      <c r="A5">
        <v>5</v>
      </c>
      <c r="B5" t="s">
        <v>63</v>
      </c>
      <c r="C5" t="s">
        <v>51</v>
      </c>
      <c r="D5" t="s">
        <v>52</v>
      </c>
    </row>
    <row r="6" spans="1:5" x14ac:dyDescent="0.3">
      <c r="A6">
        <v>6</v>
      </c>
      <c r="B6" t="s">
        <v>25</v>
      </c>
      <c r="C6" s="4" t="s">
        <v>85</v>
      </c>
    </row>
    <row r="7" spans="1:5" x14ac:dyDescent="0.3">
      <c r="A7">
        <v>7</v>
      </c>
      <c r="B7" t="s">
        <v>26</v>
      </c>
      <c r="C7" s="6" t="s">
        <v>86</v>
      </c>
    </row>
    <row r="8" spans="1:5" x14ac:dyDescent="0.3">
      <c r="A8">
        <v>8</v>
      </c>
      <c r="B8" t="s">
        <v>27</v>
      </c>
      <c r="C8" t="s">
        <v>47</v>
      </c>
      <c r="D8" s="9" t="s">
        <v>48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53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56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54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57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50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58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55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16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122</v>
      </c>
    </row>
    <row r="28" spans="1:4" x14ac:dyDescent="0.3">
      <c r="A28">
        <v>28</v>
      </c>
      <c r="B28" t="s">
        <v>102</v>
      </c>
      <c r="C28" s="11" t="s">
        <v>123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15</v>
      </c>
    </row>
    <row r="34" spans="1:3" x14ac:dyDescent="0.3">
      <c r="A34">
        <v>34</v>
      </c>
      <c r="B34" t="s">
        <v>108</v>
      </c>
      <c r="C34" s="11" t="s">
        <v>15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36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15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CA4F711D-B825-4AE4-B798-F374619EF2D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D85F3C-AA08-4F41-89D0-927A62212CFF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774ED09-1704-4C55-9ACA-3A69CF86D49C}">
          <x14:formula1>
            <xm:f>Dropdownlist!$A$1:$A$22</xm:f>
          </x14:formula1>
          <xm:sqref>C44:C46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topLeftCell="A7" workbookViewId="0">
      <selection activeCell="C49" sqref="C49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59</v>
      </c>
      <c r="D4" t="s">
        <v>60</v>
      </c>
    </row>
    <row r="5" spans="1:5" x14ac:dyDescent="0.3">
      <c r="A5">
        <v>5</v>
      </c>
      <c r="B5" t="s">
        <v>63</v>
      </c>
      <c r="C5" t="s">
        <v>59</v>
      </c>
      <c r="D5" t="s">
        <v>60</v>
      </c>
    </row>
    <row r="6" spans="1:5" x14ac:dyDescent="0.3">
      <c r="A6">
        <v>6</v>
      </c>
      <c r="B6" t="s">
        <v>25</v>
      </c>
      <c r="C6" s="4" t="s">
        <v>84</v>
      </c>
    </row>
    <row r="7" spans="1:5" x14ac:dyDescent="0.3">
      <c r="A7">
        <v>7</v>
      </c>
      <c r="B7" t="s">
        <v>26</v>
      </c>
      <c r="C7" t="s">
        <v>65</v>
      </c>
    </row>
    <row r="8" spans="1:5" x14ac:dyDescent="0.3">
      <c r="A8">
        <v>8</v>
      </c>
      <c r="B8" t="s">
        <v>27</v>
      </c>
      <c r="C8" t="s">
        <v>71</v>
      </c>
      <c r="E8" s="9" t="s">
        <v>41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53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56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54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57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50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58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55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99</v>
      </c>
      <c r="C25" s="10" t="s">
        <v>15</v>
      </c>
    </row>
    <row r="26" spans="1:4" x14ac:dyDescent="0.3">
      <c r="A26">
        <v>26</v>
      </c>
      <c r="B26" t="s">
        <v>100</v>
      </c>
      <c r="C26" s="11" t="s">
        <v>15</v>
      </c>
    </row>
    <row r="27" spans="1:4" x14ac:dyDescent="0.3">
      <c r="A27">
        <v>27</v>
      </c>
      <c r="B27" t="s">
        <v>101</v>
      </c>
      <c r="C27" s="11" t="s">
        <v>15</v>
      </c>
    </row>
    <row r="28" spans="1:4" x14ac:dyDescent="0.3">
      <c r="A28">
        <v>28</v>
      </c>
      <c r="B28" t="s">
        <v>102</v>
      </c>
      <c r="C28" s="12" t="s">
        <v>15</v>
      </c>
    </row>
    <row r="29" spans="1:4" x14ac:dyDescent="0.3">
      <c r="A29">
        <v>29</v>
      </c>
      <c r="B29" t="s">
        <v>103</v>
      </c>
      <c r="C29" s="11" t="s">
        <v>15</v>
      </c>
    </row>
    <row r="30" spans="1:4" x14ac:dyDescent="0.3">
      <c r="A30">
        <v>30</v>
      </c>
      <c r="B30" t="s">
        <v>104</v>
      </c>
      <c r="C30" s="11" t="s">
        <v>15</v>
      </c>
    </row>
    <row r="31" spans="1:4" x14ac:dyDescent="0.3">
      <c r="A31">
        <v>31</v>
      </c>
      <c r="B31" t="s">
        <v>105</v>
      </c>
      <c r="C31" s="11" t="s">
        <v>15</v>
      </c>
    </row>
    <row r="32" spans="1:4" x14ac:dyDescent="0.3">
      <c r="A32">
        <v>32</v>
      </c>
      <c r="B32" t="s">
        <v>106</v>
      </c>
      <c r="C32" s="11" t="s">
        <v>15</v>
      </c>
    </row>
    <row r="33" spans="1:3" x14ac:dyDescent="0.3">
      <c r="A33">
        <v>33</v>
      </c>
      <c r="B33" t="s">
        <v>107</v>
      </c>
      <c r="C33" s="11" t="s">
        <v>126</v>
      </c>
    </row>
    <row r="34" spans="1:3" x14ac:dyDescent="0.3">
      <c r="A34">
        <v>34</v>
      </c>
      <c r="B34" t="s">
        <v>108</v>
      </c>
      <c r="C34" s="11" t="s">
        <v>34</v>
      </c>
    </row>
    <row r="35" spans="1:3" x14ac:dyDescent="0.3">
      <c r="A35">
        <v>35</v>
      </c>
      <c r="B35" t="s">
        <v>109</v>
      </c>
      <c r="C35" s="11" t="s">
        <v>15</v>
      </c>
    </row>
    <row r="36" spans="1:3" x14ac:dyDescent="0.3">
      <c r="A36">
        <v>36</v>
      </c>
      <c r="B36" t="s">
        <v>110</v>
      </c>
      <c r="C36" s="11" t="s">
        <v>15</v>
      </c>
    </row>
    <row r="37" spans="1:3" x14ac:dyDescent="0.3">
      <c r="A37">
        <v>37</v>
      </c>
      <c r="B37" t="s">
        <v>111</v>
      </c>
      <c r="C37" s="11" t="s">
        <v>36</v>
      </c>
    </row>
    <row r="38" spans="1:3" x14ac:dyDescent="0.3">
      <c r="A38">
        <v>38</v>
      </c>
      <c r="B38" t="s">
        <v>112</v>
      </c>
      <c r="C38" s="11" t="s">
        <v>15</v>
      </c>
    </row>
    <row r="39" spans="1:3" x14ac:dyDescent="0.3">
      <c r="A39">
        <v>39</v>
      </c>
      <c r="B39" t="s">
        <v>113</v>
      </c>
      <c r="C39" s="11" t="s">
        <v>37</v>
      </c>
    </row>
    <row r="40" spans="1:3" x14ac:dyDescent="0.3">
      <c r="A40">
        <v>40</v>
      </c>
      <c r="B40" t="s">
        <v>114</v>
      </c>
      <c r="C40" s="11" t="s">
        <v>15</v>
      </c>
    </row>
    <row r="41" spans="1:3" x14ac:dyDescent="0.3">
      <c r="A41">
        <v>41</v>
      </c>
      <c r="B41" t="s">
        <v>115</v>
      </c>
      <c r="C41" s="11" t="s">
        <v>15</v>
      </c>
    </row>
    <row r="42" spans="1:3" x14ac:dyDescent="0.3">
      <c r="A42">
        <v>42</v>
      </c>
      <c r="B42" t="s">
        <v>116</v>
      </c>
      <c r="C42" s="11" t="s">
        <v>15</v>
      </c>
    </row>
    <row r="43" spans="1:3" x14ac:dyDescent="0.3">
      <c r="A43">
        <v>43</v>
      </c>
      <c r="B43" t="s">
        <v>117</v>
      </c>
      <c r="C43" s="11" t="s">
        <v>15</v>
      </c>
    </row>
    <row r="44" spans="1:3" x14ac:dyDescent="0.3">
      <c r="A44">
        <v>44</v>
      </c>
      <c r="B44" t="s">
        <v>118</v>
      </c>
      <c r="C44" s="11" t="s">
        <v>15</v>
      </c>
    </row>
    <row r="45" spans="1:3" x14ac:dyDescent="0.3">
      <c r="A45">
        <v>45</v>
      </c>
      <c r="B45" t="s">
        <v>119</v>
      </c>
      <c r="C45" s="11" t="s">
        <v>15</v>
      </c>
    </row>
    <row r="46" spans="1:3" x14ac:dyDescent="0.3">
      <c r="A46">
        <v>46</v>
      </c>
      <c r="B46" t="s">
        <v>120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01F2E2-081E-44D7-9E68-F5160240F3B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E1670EF-E9AD-40A6-B9F0-01D0291BBA05}">
          <x14:formula1>
            <xm:f>Dropdownlist!$A$1:$A$22</xm:f>
          </x14:formula1>
          <xm:sqref>C44:C46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2017-12-07T00:00:08Z</cp:lastPrinted>
  <dcterms:created xsi:type="dcterms:W3CDTF">2017-12-05T23:08:56Z</dcterms:created>
  <dcterms:modified xsi:type="dcterms:W3CDTF">2017-12-17T19:46:31Z</dcterms:modified>
</cp:coreProperties>
</file>