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Binomial" sheetId="1" r:id="rId1"/>
    <sheet name="Poisson" sheetId="2" r:id="rId2"/>
    <sheet name="Normal" sheetId="3" r:id="rId3"/>
  </sheets>
  <calcPr calcId="125725"/>
</workbook>
</file>

<file path=xl/calcChain.xml><?xml version="1.0" encoding="utf-8"?>
<calcChain xmlns="http://schemas.openxmlformats.org/spreadsheetml/2006/main">
  <c r="E10" i="1"/>
  <c r="E9"/>
  <c r="L4" i="3"/>
  <c r="L5"/>
  <c r="L6"/>
  <c r="L7"/>
  <c r="L8"/>
  <c r="L9"/>
  <c r="L10"/>
  <c r="L11"/>
  <c r="L3"/>
  <c r="K5"/>
  <c r="K6"/>
  <c r="K7"/>
  <c r="K8"/>
  <c r="K9"/>
  <c r="K10"/>
  <c r="K11"/>
  <c r="K4"/>
  <c r="K3"/>
  <c r="J4"/>
  <c r="J5"/>
  <c r="J6"/>
  <c r="J7"/>
  <c r="J8"/>
  <c r="J9"/>
  <c r="J10"/>
  <c r="J11"/>
  <c r="J3"/>
  <c r="D16"/>
  <c r="D17"/>
  <c r="D15"/>
  <c r="H13"/>
  <c r="G13"/>
  <c r="C13"/>
  <c r="H4"/>
  <c r="H5"/>
  <c r="H6"/>
  <c r="H7"/>
  <c r="H8"/>
  <c r="H9"/>
  <c r="H10"/>
  <c r="H11"/>
  <c r="H12"/>
  <c r="H3"/>
  <c r="G4"/>
  <c r="G5"/>
  <c r="G6"/>
  <c r="G7"/>
  <c r="G8"/>
  <c r="G9"/>
  <c r="G10"/>
  <c r="G11"/>
  <c r="G12"/>
  <c r="G3"/>
  <c r="F5"/>
  <c r="F6"/>
  <c r="F7"/>
  <c r="F8"/>
  <c r="F9"/>
  <c r="F10"/>
  <c r="F11"/>
  <c r="F4"/>
  <c r="D5"/>
  <c r="D6"/>
  <c r="D7"/>
  <c r="D8"/>
  <c r="D9"/>
  <c r="D10"/>
  <c r="D11"/>
  <c r="D12"/>
  <c r="D4"/>
  <c r="F4" i="2" l="1"/>
  <c r="F5"/>
  <c r="F6"/>
  <c r="F7"/>
  <c r="F3"/>
  <c r="C8"/>
  <c r="E6" s="1"/>
  <c r="D4"/>
  <c r="D5"/>
  <c r="D6"/>
  <c r="D7"/>
  <c r="D3"/>
  <c r="D8" s="1"/>
  <c r="E10" s="1"/>
  <c r="E11" s="1"/>
  <c r="E11" i="1"/>
  <c r="F5" s="1"/>
  <c r="E7"/>
  <c r="D7"/>
  <c r="E4"/>
  <c r="E5"/>
  <c r="E6"/>
  <c r="E3"/>
  <c r="C7"/>
  <c r="D4"/>
  <c r="D5"/>
  <c r="D6"/>
  <c r="D3"/>
  <c r="F3" l="1"/>
  <c r="F4"/>
  <c r="F7" s="1"/>
  <c r="F6"/>
  <c r="E7" i="2"/>
  <c r="E4"/>
  <c r="E3"/>
  <c r="E5"/>
  <c r="E8" l="1"/>
</calcChain>
</file>

<file path=xl/sharedStrings.xml><?xml version="1.0" encoding="utf-8"?>
<sst xmlns="http://schemas.openxmlformats.org/spreadsheetml/2006/main" count="41" uniqueCount="35">
  <si>
    <t>x</t>
  </si>
  <si>
    <t>Total</t>
  </si>
  <si>
    <t>Mean (np)</t>
  </si>
  <si>
    <t>n</t>
  </si>
  <si>
    <t>P(success) or p</t>
  </si>
  <si>
    <t>Mean for given Data</t>
  </si>
  <si>
    <t>Parameter for Poisson</t>
  </si>
  <si>
    <t>Class Intervals</t>
  </si>
  <si>
    <t>below 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</si>
  <si>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</si>
  <si>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</si>
  <si>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</si>
  <si>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</si>
  <si>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</si>
  <si>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</si>
  <si>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</si>
  <si>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</si>
  <si>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above 100</t>
  </si>
  <si>
    <t>Frequency (f)</t>
  </si>
  <si>
    <t>Lower Limit</t>
  </si>
  <si>
    <t>Upper Limit</t>
  </si>
  <si>
    <t>Class Mark (x)</t>
  </si>
  <si>
    <t>f.x</t>
  </si>
  <si>
    <t>f.x²</t>
  </si>
  <si>
    <t>Commutative Prob. using Upper Limit</t>
  </si>
  <si>
    <t>Prob. for Class</t>
  </si>
  <si>
    <t>Frequency using Normal Distribn.</t>
  </si>
  <si>
    <t>Mean</t>
  </si>
  <si>
    <t>Variance</t>
  </si>
  <si>
    <t>Standard</t>
  </si>
  <si>
    <t>Prob. by Data</t>
  </si>
  <si>
    <t>Prob. by Binomial Distribn.</t>
  </si>
  <si>
    <t>f</t>
  </si>
  <si>
    <t>x.f</t>
  </si>
  <si>
    <t>Prob. by Poisson Distribn.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</si>
</sst>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 vertical="center"/>
    </xf>
    <xf numFmtId="0" fontId="0" fillId="4" borderId="6" xfId="0" applyFill="1" applyBorder="1"/>
    <xf numFmtId="0" fontId="0" fillId="4" borderId="12" xfId="0" applyFill="1" applyBorder="1"/>
    <xf numFmtId="0" fontId="0" fillId="4" borderId="1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>
                <a:latin typeface="Segoe UI" pitchFamily="34" charset="0"/>
                <a:cs typeface="Segoe UI" pitchFamily="34" charset="0"/>
              </a:rPr>
              <a:t>Fitting of Binomial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Binomial!$E$2</c:f>
              <c:strCache>
                <c:ptCount val="1"/>
                <c:pt idx="0">
                  <c:v>Prob. by Data</c:v>
                </c:pt>
              </c:strCache>
            </c:strRef>
          </c:tx>
          <c:cat>
            <c:numRef>
              <c:f>Binomial!$B$3:$B$6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Binomial!$E$3:$E$6</c:f>
              <c:numCache>
                <c:formatCode>General</c:formatCode>
                <c:ptCount val="4"/>
                <c:pt idx="0">
                  <c:v>0.36</c:v>
                </c:pt>
                <c:pt idx="1">
                  <c:v>0.4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Binomial!$F$2</c:f>
              <c:strCache>
                <c:ptCount val="1"/>
                <c:pt idx="0">
                  <c:v>Prob. by Binomial Distribn.</c:v>
                </c:pt>
              </c:strCache>
            </c:strRef>
          </c:tx>
          <c:cat>
            <c:numRef>
              <c:f>Binomial!$B$3:$B$6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Binomial!$F$3:$F$6</c:f>
              <c:numCache>
                <c:formatCode>General</c:formatCode>
                <c:ptCount val="4"/>
                <c:pt idx="0">
                  <c:v>0.34299999999999992</c:v>
                </c:pt>
                <c:pt idx="1">
                  <c:v>0.44099999999999989</c:v>
                </c:pt>
                <c:pt idx="2">
                  <c:v>0.18899999999999997</c:v>
                </c:pt>
                <c:pt idx="3">
                  <c:v>2.6999999999999982E-2</c:v>
                </c:pt>
              </c:numCache>
            </c:numRef>
          </c:val>
        </c:ser>
        <c:axId val="63383424"/>
        <c:axId val="63384960"/>
      </c:barChart>
      <c:catAx>
        <c:axId val="63383424"/>
        <c:scaling>
          <c:orientation val="minMax"/>
        </c:scaling>
        <c:delete val="1"/>
        <c:axPos val="b"/>
        <c:numFmt formatCode="General" sourceLinked="1"/>
        <c:tickLblPos val="none"/>
        <c:crossAx val="63384960"/>
        <c:crosses val="autoZero"/>
        <c:auto val="1"/>
        <c:lblAlgn val="ctr"/>
        <c:lblOffset val="100"/>
      </c:catAx>
      <c:valAx>
        <c:axId val="63384960"/>
        <c:scaling>
          <c:orientation val="minMax"/>
        </c:scaling>
        <c:axPos val="l"/>
        <c:majorGridlines/>
        <c:numFmt formatCode="General" sourceLinked="1"/>
        <c:tickLblPos val="nextTo"/>
        <c:crossAx val="6338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>
                <a:latin typeface="Segoe UI" pitchFamily="34" charset="0"/>
                <a:cs typeface="Segoe UI" pitchFamily="34" charset="0"/>
              </a:rPr>
              <a:t>Fitting of Poisson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Poisson!$E$2</c:f>
              <c:strCache>
                <c:ptCount val="1"/>
                <c:pt idx="0">
                  <c:v>Prob. by Data</c:v>
                </c:pt>
              </c:strCache>
            </c:strRef>
          </c:tx>
          <c:cat>
            <c:numRef>
              <c:f>Poisson!$B$3:$B$7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Poisson!$E$3:$E$7</c:f>
              <c:numCache>
                <c:formatCode>General</c:formatCode>
                <c:ptCount val="5"/>
                <c:pt idx="0">
                  <c:v>0.64923076923076928</c:v>
                </c:pt>
                <c:pt idx="1">
                  <c:v>0.27692307692307694</c:v>
                </c:pt>
                <c:pt idx="2">
                  <c:v>5.8461538461538461E-2</c:v>
                </c:pt>
                <c:pt idx="3">
                  <c:v>1.5384615384615385E-2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Poisson!$F$2</c:f>
              <c:strCache>
                <c:ptCount val="1"/>
                <c:pt idx="0">
                  <c:v>Prob. by Poisson Distribn.</c:v>
                </c:pt>
              </c:strCache>
            </c:strRef>
          </c:tx>
          <c:cat>
            <c:numRef>
              <c:f>Poisson!$B$3:$B$7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Poisson!$F$3:$F$7</c:f>
              <c:numCache>
                <c:formatCode>General</c:formatCode>
                <c:ptCount val="5"/>
                <c:pt idx="0">
                  <c:v>0.64403642108314285</c:v>
                </c:pt>
                <c:pt idx="1">
                  <c:v>0.28337602527658284</c:v>
                </c:pt>
                <c:pt idx="2">
                  <c:v>6.2342725560848224E-2</c:v>
                </c:pt>
                <c:pt idx="3">
                  <c:v>9.1435997489244056E-3</c:v>
                </c:pt>
                <c:pt idx="4">
                  <c:v>1.0057959723816848E-3</c:v>
                </c:pt>
              </c:numCache>
            </c:numRef>
          </c:val>
        </c:ser>
        <c:axId val="63435520"/>
        <c:axId val="63437056"/>
      </c:barChart>
      <c:catAx>
        <c:axId val="63435520"/>
        <c:scaling>
          <c:orientation val="minMax"/>
        </c:scaling>
        <c:axPos val="b"/>
        <c:numFmt formatCode="General" sourceLinked="1"/>
        <c:tickLblPos val="nextTo"/>
        <c:crossAx val="63437056"/>
        <c:crosses val="autoZero"/>
        <c:auto val="1"/>
        <c:lblAlgn val="ctr"/>
        <c:lblOffset val="100"/>
      </c:catAx>
      <c:valAx>
        <c:axId val="63437056"/>
        <c:scaling>
          <c:orientation val="minMax"/>
        </c:scaling>
        <c:axPos val="l"/>
        <c:majorGridlines/>
        <c:numFmt formatCode="General" sourceLinked="1"/>
        <c:tickLblPos val="nextTo"/>
        <c:crossAx val="6343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0">
                <a:latin typeface="Segoe UI" pitchFamily="34" charset="0"/>
                <a:cs typeface="Segoe UI" pitchFamily="34" charset="0"/>
              </a:rPr>
              <a:t>Fitting of Normal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Normal!$C$2</c:f>
              <c:strCache>
                <c:ptCount val="1"/>
                <c:pt idx="0">
                  <c:v>Frequency (f)</c:v>
                </c:pt>
              </c:strCache>
            </c:strRef>
          </c:tx>
          <c:cat>
            <c:strRef>
              <c:f>Normal!$A$3:$A$12</c:f>
              <c:strCache>
                <c:ptCount val="10"/>
                <c:pt idx="0">
                  <c:v>below 60</c:v>
                </c:pt>
                <c:pt idx="1">
                  <c:v>60-65</c:v>
                </c:pt>
                <c:pt idx="2">
                  <c:v>65-70</c:v>
                </c:pt>
                <c:pt idx="3">
                  <c:v>70-75</c:v>
                </c:pt>
                <c:pt idx="4">
                  <c:v>75-80</c:v>
                </c:pt>
                <c:pt idx="5">
                  <c:v>80-85</c:v>
                </c:pt>
                <c:pt idx="6">
                  <c:v>85-90</c:v>
                </c:pt>
                <c:pt idx="7">
                  <c:v>90-95</c:v>
                </c:pt>
                <c:pt idx="8">
                  <c:v>95-100</c:v>
                </c:pt>
                <c:pt idx="9">
                  <c:v>above 100</c:v>
                </c:pt>
              </c:strCache>
            </c:strRef>
          </c:cat>
          <c:val>
            <c:numRef>
              <c:f>Normal!$C$3:$C$12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150</c:v>
                </c:pt>
                <c:pt idx="4">
                  <c:v>335</c:v>
                </c:pt>
                <c:pt idx="5">
                  <c:v>326</c:v>
                </c:pt>
                <c:pt idx="6">
                  <c:v>135</c:v>
                </c:pt>
                <c:pt idx="7">
                  <c:v>26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Normal!$L$2</c:f>
              <c:strCache>
                <c:ptCount val="1"/>
                <c:pt idx="0">
                  <c:v>Frequency using Normal Distribn.</c:v>
                </c:pt>
              </c:strCache>
            </c:strRef>
          </c:tx>
          <c:cat>
            <c:strRef>
              <c:f>Normal!$A$3:$A$12</c:f>
              <c:strCache>
                <c:ptCount val="10"/>
                <c:pt idx="0">
                  <c:v>below 60</c:v>
                </c:pt>
                <c:pt idx="1">
                  <c:v>60-65</c:v>
                </c:pt>
                <c:pt idx="2">
                  <c:v>65-70</c:v>
                </c:pt>
                <c:pt idx="3">
                  <c:v>70-75</c:v>
                </c:pt>
                <c:pt idx="4">
                  <c:v>75-80</c:v>
                </c:pt>
                <c:pt idx="5">
                  <c:v>80-85</c:v>
                </c:pt>
                <c:pt idx="6">
                  <c:v>85-90</c:v>
                </c:pt>
                <c:pt idx="7">
                  <c:v>90-95</c:v>
                </c:pt>
                <c:pt idx="8">
                  <c:v>95-100</c:v>
                </c:pt>
                <c:pt idx="9">
                  <c:v>above 100</c:v>
                </c:pt>
              </c:strCache>
            </c:strRef>
          </c:cat>
          <c:val>
            <c:numRef>
              <c:f>Normal!$L$3:$L$12</c:f>
              <c:numCache>
                <c:formatCode>General</c:formatCode>
                <c:ptCount val="10"/>
                <c:pt idx="0">
                  <c:v>0.1246108270662738</c:v>
                </c:pt>
                <c:pt idx="1">
                  <c:v>2.9030687322553206</c:v>
                </c:pt>
                <c:pt idx="2">
                  <c:v>30.861419556048155</c:v>
                </c:pt>
                <c:pt idx="3">
                  <c:v>148.00016286571284</c:v>
                </c:pt>
                <c:pt idx="4">
                  <c:v>322.14046085391533</c:v>
                </c:pt>
                <c:pt idx="5">
                  <c:v>319.36790926066385</c:v>
                </c:pt>
                <c:pt idx="6">
                  <c:v>144.20567456538848</c:v>
                </c:pt>
                <c:pt idx="7">
                  <c:v>29.550299713112405</c:v>
                </c:pt>
                <c:pt idx="8">
                  <c:v>2.731258953990845</c:v>
                </c:pt>
              </c:numCache>
            </c:numRef>
          </c:val>
        </c:ser>
        <c:axId val="63499264"/>
        <c:axId val="63791872"/>
      </c:barChart>
      <c:catAx>
        <c:axId val="63499264"/>
        <c:scaling>
          <c:orientation val="minMax"/>
        </c:scaling>
        <c:axPos val="b"/>
        <c:tickLblPos val="nextTo"/>
        <c:crossAx val="63791872"/>
        <c:crosses val="autoZero"/>
        <c:auto val="1"/>
        <c:lblAlgn val="ctr"/>
        <c:lblOffset val="100"/>
      </c:catAx>
      <c:valAx>
        <c:axId val="63791872"/>
        <c:scaling>
          <c:orientation val="minMax"/>
        </c:scaling>
        <c:axPos val="l"/>
        <c:majorGridlines/>
        <c:numFmt formatCode="General" sourceLinked="1"/>
        <c:tickLblPos val="nextTo"/>
        <c:crossAx val="6349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28575</xdr:rowOff>
    </xdr:from>
    <xdr:to>
      <xdr:col>14</xdr:col>
      <xdr:colOff>342900</xdr:colOff>
      <xdr:row>13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47625</xdr:rowOff>
    </xdr:from>
    <xdr:to>
      <xdr:col>14</xdr:col>
      <xdr:colOff>342900</xdr:colOff>
      <xdr:row>13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66675</xdr:rowOff>
    </xdr:from>
    <xdr:to>
      <xdr:col>19</xdr:col>
      <xdr:colOff>361950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tabSelected="1" workbookViewId="0"/>
  </sheetViews>
  <sheetFormatPr defaultRowHeight="15"/>
  <cols>
    <col min="2" max="3" width="6.28515625" customWidth="1"/>
    <col min="4" max="4" width="14.140625" bestFit="1" customWidth="1"/>
    <col min="5" max="5" width="6.28515625" customWidth="1"/>
    <col min="6" max="6" width="10.85546875" bestFit="1" customWidth="1"/>
  </cols>
  <sheetData>
    <row r="2" spans="2:6" ht="45">
      <c r="B2" s="7" t="s">
        <v>0</v>
      </c>
      <c r="C2" s="7" t="s">
        <v>32</v>
      </c>
      <c r="D2" s="7" t="s">
        <v>33</v>
      </c>
      <c r="E2" s="8" t="s">
        <v>30</v>
      </c>
      <c r="F2" s="8" t="s">
        <v>31</v>
      </c>
    </row>
    <row r="3" spans="2:6">
      <c r="B3" s="3">
        <v>0</v>
      </c>
      <c r="C3" s="3">
        <v>36</v>
      </c>
      <c r="D3" s="3">
        <f>B3*C3</f>
        <v>0</v>
      </c>
      <c r="E3" s="3">
        <f>C3/$C$7</f>
        <v>0.36</v>
      </c>
      <c r="F3" s="5">
        <f>BINOMDIST(B3, $E$10, $E$11, FALSE)</f>
        <v>0.34299999999999992</v>
      </c>
    </row>
    <row r="4" spans="2:6">
      <c r="B4" s="4">
        <v>1</v>
      </c>
      <c r="C4" s="4">
        <v>40</v>
      </c>
      <c r="D4" s="4">
        <f t="shared" ref="D4:D6" si="0">B4*C4</f>
        <v>40</v>
      </c>
      <c r="E4" s="4">
        <f t="shared" ref="E4:E6" si="1">C4/$C$7</f>
        <v>0.4</v>
      </c>
      <c r="F4" s="6">
        <f>BINOMDIST(B4, $E$10, $E$11, FALSE)</f>
        <v>0.44099999999999989</v>
      </c>
    </row>
    <row r="5" spans="2:6">
      <c r="B5" s="4">
        <v>2</v>
      </c>
      <c r="C5" s="4">
        <v>22</v>
      </c>
      <c r="D5" s="4">
        <f t="shared" si="0"/>
        <v>44</v>
      </c>
      <c r="E5" s="4">
        <f t="shared" si="1"/>
        <v>0.22</v>
      </c>
      <c r="F5" s="6">
        <f>BINOMDIST(B5, $E$10, $E$11, FALSE)</f>
        <v>0.18899999999999997</v>
      </c>
    </row>
    <row r="6" spans="2:6">
      <c r="B6" s="4">
        <v>3</v>
      </c>
      <c r="C6" s="4">
        <v>2</v>
      </c>
      <c r="D6" s="4">
        <f t="shared" si="0"/>
        <v>6</v>
      </c>
      <c r="E6" s="4">
        <f t="shared" si="1"/>
        <v>0.02</v>
      </c>
      <c r="F6" s="6">
        <f>BINOMDIST(B6, $E$10, $E$11, FALSE)</f>
        <v>2.6999999999999982E-2</v>
      </c>
    </row>
    <row r="7" spans="2:6">
      <c r="B7" s="9" t="s">
        <v>1</v>
      </c>
      <c r="C7" s="10">
        <f>SUM(C3:C6)</f>
        <v>100</v>
      </c>
      <c r="D7" s="10">
        <f>SUM(D3:D6)</f>
        <v>90</v>
      </c>
      <c r="E7" s="10">
        <f>SUM(E3:E6)</f>
        <v>1</v>
      </c>
      <c r="F7" s="10">
        <f>SUM(F3:F6)</f>
        <v>0.99999999999999978</v>
      </c>
    </row>
    <row r="9" spans="2:6">
      <c r="D9" s="7" t="s">
        <v>2</v>
      </c>
      <c r="E9" s="11">
        <f>D7/C7</f>
        <v>0.9</v>
      </c>
    </row>
    <row r="10" spans="2:6">
      <c r="D10" s="7" t="s">
        <v>3</v>
      </c>
      <c r="E10" s="11">
        <f>MAX(B3:B6)</f>
        <v>3</v>
      </c>
    </row>
    <row r="11" spans="2:6">
      <c r="D11" s="9" t="s">
        <v>4</v>
      </c>
      <c r="E11" s="10">
        <f>E9/E10</f>
        <v>0.3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1"/>
  <sheetViews>
    <sheetView workbookViewId="0"/>
  </sheetViews>
  <sheetFormatPr defaultRowHeight="15"/>
  <cols>
    <col min="5" max="6" width="12" bestFit="1" customWidth="1"/>
  </cols>
  <sheetData>
    <row r="2" spans="2:6" ht="45">
      <c r="B2" s="7" t="s">
        <v>0</v>
      </c>
      <c r="C2" s="7" t="s">
        <v>32</v>
      </c>
      <c r="D2" s="7" t="s">
        <v>33</v>
      </c>
      <c r="E2" s="8" t="s">
        <v>30</v>
      </c>
      <c r="F2" s="8" t="s">
        <v>34</v>
      </c>
    </row>
    <row r="3" spans="2:6">
      <c r="B3" s="3">
        <v>0</v>
      </c>
      <c r="C3" s="5">
        <v>211</v>
      </c>
      <c r="D3" s="5">
        <f>B3*C3</f>
        <v>0</v>
      </c>
      <c r="E3" s="5">
        <f>C3/$C$8</f>
        <v>0.64923076923076928</v>
      </c>
      <c r="F3" s="5">
        <f>POISSON(B3, $E$11, FALSE)</f>
        <v>0.64403642108314285</v>
      </c>
    </row>
    <row r="4" spans="2:6">
      <c r="B4" s="4">
        <v>1</v>
      </c>
      <c r="C4" s="6">
        <v>90</v>
      </c>
      <c r="D4" s="6">
        <f t="shared" ref="D4:D7" si="0">B4*C4</f>
        <v>90</v>
      </c>
      <c r="E4" s="6">
        <f t="shared" ref="E4:E7" si="1">C4/$C$8</f>
        <v>0.27692307692307694</v>
      </c>
      <c r="F4" s="6">
        <f t="shared" ref="F4:F7" si="2">POISSON(B4, $E$11, FALSE)</f>
        <v>0.28337602527658284</v>
      </c>
    </row>
    <row r="5" spans="2:6">
      <c r="B5" s="4">
        <v>2</v>
      </c>
      <c r="C5" s="6">
        <v>19</v>
      </c>
      <c r="D5" s="6">
        <f t="shared" si="0"/>
        <v>38</v>
      </c>
      <c r="E5" s="6">
        <f t="shared" si="1"/>
        <v>5.8461538461538461E-2</v>
      </c>
      <c r="F5" s="6">
        <f t="shared" si="2"/>
        <v>6.2342725560848224E-2</v>
      </c>
    </row>
    <row r="6" spans="2:6">
      <c r="B6" s="4">
        <v>3</v>
      </c>
      <c r="C6" s="6">
        <v>5</v>
      </c>
      <c r="D6" s="6">
        <f t="shared" si="0"/>
        <v>15</v>
      </c>
      <c r="E6" s="6">
        <f t="shared" si="1"/>
        <v>1.5384615384615385E-2</v>
      </c>
      <c r="F6" s="6">
        <f t="shared" si="2"/>
        <v>9.1435997489244056E-3</v>
      </c>
    </row>
    <row r="7" spans="2:6">
      <c r="B7" s="13">
        <v>4</v>
      </c>
      <c r="C7" s="14">
        <v>0</v>
      </c>
      <c r="D7" s="14">
        <f t="shared" si="0"/>
        <v>0</v>
      </c>
      <c r="E7" s="14">
        <f t="shared" si="1"/>
        <v>0</v>
      </c>
      <c r="F7" s="14">
        <f t="shared" si="2"/>
        <v>1.0057959723816848E-3</v>
      </c>
    </row>
    <row r="8" spans="2:6">
      <c r="B8" s="9" t="s">
        <v>1</v>
      </c>
      <c r="C8" s="10">
        <f>SUM(C3:C7)</f>
        <v>325</v>
      </c>
      <c r="D8" s="10">
        <f>SUM(D3:D7)</f>
        <v>143</v>
      </c>
      <c r="E8" s="10">
        <f>SUM(E3:E7)</f>
        <v>1</v>
      </c>
      <c r="F8" s="15"/>
    </row>
    <row r="10" spans="2:6">
      <c r="B10" s="22" t="s">
        <v>5</v>
      </c>
      <c r="C10" s="22"/>
      <c r="D10" s="22"/>
      <c r="E10" s="11">
        <f>D8/C8</f>
        <v>0.44</v>
      </c>
    </row>
    <row r="11" spans="2:6">
      <c r="B11" s="23" t="s">
        <v>6</v>
      </c>
      <c r="C11" s="23"/>
      <c r="D11" s="23"/>
      <c r="E11" s="10">
        <f>E10</f>
        <v>0.44</v>
      </c>
    </row>
  </sheetData>
  <mergeCells count="2">
    <mergeCell ref="B10:D10"/>
    <mergeCell ref="B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9.85546875" style="2" bestFit="1" customWidth="1"/>
    <col min="2" max="2" width="3.85546875" customWidth="1"/>
    <col min="3" max="3" width="10.140625" customWidth="1"/>
    <col min="4" max="4" width="11" bestFit="1" customWidth="1"/>
    <col min="7" max="7" width="8" bestFit="1" customWidth="1"/>
    <col min="8" max="8" width="11" bestFit="1" customWidth="1"/>
    <col min="9" max="9" width="3.85546875" customWidth="1"/>
    <col min="10" max="10" width="13.140625" customWidth="1"/>
    <col min="11" max="11" width="13.7109375" bestFit="1" customWidth="1"/>
    <col min="12" max="12" width="15.7109375" customWidth="1"/>
  </cols>
  <sheetData>
    <row r="1" spans="1:12" s="1" customFormat="1">
      <c r="A1" s="2"/>
    </row>
    <row r="2" spans="1:12" s="2" customFormat="1" ht="45">
      <c r="A2" s="8" t="s">
        <v>7</v>
      </c>
      <c r="B2" s="8"/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/>
      <c r="J2" s="8" t="s">
        <v>24</v>
      </c>
      <c r="K2" s="8" t="s">
        <v>25</v>
      </c>
      <c r="L2" s="8" t="s">
        <v>26</v>
      </c>
    </row>
    <row r="3" spans="1:12">
      <c r="A3" s="18" t="s">
        <v>8</v>
      </c>
      <c r="B3" s="5"/>
      <c r="C3">
        <v>0</v>
      </c>
      <c r="E3">
        <v>60</v>
      </c>
      <c r="G3">
        <f>C3*F3</f>
        <v>0</v>
      </c>
      <c r="H3">
        <f>C3*F3^2</f>
        <v>0</v>
      </c>
      <c r="I3" s="5"/>
      <c r="J3">
        <f>NORMDIST(E3, $D$15, $D$17, TRUE)</f>
        <v>1.246108270662738E-4</v>
      </c>
      <c r="K3">
        <f>J3</f>
        <v>1.246108270662738E-4</v>
      </c>
      <c r="L3" s="16">
        <f>K3*$C$13</f>
        <v>0.1246108270662738</v>
      </c>
    </row>
    <row r="4" spans="1:12">
      <c r="A4" s="18" t="s">
        <v>9</v>
      </c>
      <c r="B4" s="6"/>
      <c r="C4">
        <v>3</v>
      </c>
      <c r="D4">
        <f>E3</f>
        <v>60</v>
      </c>
      <c r="E4">
        <v>65</v>
      </c>
      <c r="F4">
        <f>(D4+E4)/2</f>
        <v>62.5</v>
      </c>
      <c r="G4">
        <f t="shared" ref="G4:G12" si="0">C4*F4</f>
        <v>187.5</v>
      </c>
      <c r="H4">
        <f t="shared" ref="H4:H12" si="1">C4*F4^2</f>
        <v>11718.75</v>
      </c>
      <c r="I4" s="6"/>
      <c r="J4">
        <f t="shared" ref="J4:J11" si="2">NORMDIST(E4, $D$15, $D$17, TRUE)</f>
        <v>3.0276795593215944E-3</v>
      </c>
      <c r="K4">
        <f>J4-J3</f>
        <v>2.9030687322553206E-3</v>
      </c>
      <c r="L4" s="17">
        <f t="shared" ref="L4:L11" si="3">K4*$C$13</f>
        <v>2.9030687322553206</v>
      </c>
    </row>
    <row r="5" spans="1:12">
      <c r="A5" s="18" t="s">
        <v>10</v>
      </c>
      <c r="B5" s="6"/>
      <c r="C5">
        <v>21</v>
      </c>
      <c r="D5">
        <f t="shared" ref="D5:D12" si="4">E4</f>
        <v>65</v>
      </c>
      <c r="E5">
        <v>70</v>
      </c>
      <c r="F5">
        <f t="shared" ref="F5:F11" si="5">(D5+E5)/2</f>
        <v>67.5</v>
      </c>
      <c r="G5">
        <f t="shared" si="0"/>
        <v>1417.5</v>
      </c>
      <c r="H5">
        <f t="shared" si="1"/>
        <v>95681.25</v>
      </c>
      <c r="I5" s="6"/>
      <c r="J5">
        <f t="shared" si="2"/>
        <v>3.3889099115369747E-2</v>
      </c>
      <c r="K5">
        <f t="shared" ref="K5:K11" si="6">J5-J4</f>
        <v>3.0861419556048153E-2</v>
      </c>
      <c r="L5" s="17">
        <f t="shared" si="3"/>
        <v>30.861419556048155</v>
      </c>
    </row>
    <row r="6" spans="1:12">
      <c r="A6" s="18" t="s">
        <v>11</v>
      </c>
      <c r="B6" s="6"/>
      <c r="C6">
        <v>150</v>
      </c>
      <c r="D6">
        <f t="shared" si="4"/>
        <v>70</v>
      </c>
      <c r="E6">
        <v>75</v>
      </c>
      <c r="F6">
        <f t="shared" si="5"/>
        <v>72.5</v>
      </c>
      <c r="G6">
        <f t="shared" si="0"/>
        <v>10875</v>
      </c>
      <c r="H6">
        <f t="shared" si="1"/>
        <v>788437.5</v>
      </c>
      <c r="I6" s="6"/>
      <c r="J6">
        <f t="shared" si="2"/>
        <v>0.18188926198108257</v>
      </c>
      <c r="K6">
        <f t="shared" si="6"/>
        <v>0.14800016286571283</v>
      </c>
      <c r="L6" s="17">
        <f t="shared" si="3"/>
        <v>148.00016286571284</v>
      </c>
    </row>
    <row r="7" spans="1:12">
      <c r="A7" s="18" t="s">
        <v>12</v>
      </c>
      <c r="B7" s="6"/>
      <c r="C7">
        <v>335</v>
      </c>
      <c r="D7">
        <f t="shared" si="4"/>
        <v>75</v>
      </c>
      <c r="E7">
        <v>80</v>
      </c>
      <c r="F7">
        <f t="shared" si="5"/>
        <v>77.5</v>
      </c>
      <c r="G7">
        <f t="shared" si="0"/>
        <v>25962.5</v>
      </c>
      <c r="H7">
        <f t="shared" si="1"/>
        <v>2012093.75</v>
      </c>
      <c r="I7" s="6"/>
      <c r="J7">
        <f t="shared" si="2"/>
        <v>0.50402972283499792</v>
      </c>
      <c r="K7">
        <f t="shared" si="6"/>
        <v>0.32214046085391534</v>
      </c>
      <c r="L7" s="17">
        <f t="shared" si="3"/>
        <v>322.14046085391533</v>
      </c>
    </row>
    <row r="8" spans="1:12">
      <c r="A8" s="18" t="s">
        <v>13</v>
      </c>
      <c r="B8" s="6"/>
      <c r="C8">
        <v>326</v>
      </c>
      <c r="D8">
        <f t="shared" si="4"/>
        <v>80</v>
      </c>
      <c r="E8">
        <v>85</v>
      </c>
      <c r="F8">
        <f t="shared" si="5"/>
        <v>82.5</v>
      </c>
      <c r="G8">
        <f t="shared" si="0"/>
        <v>26895</v>
      </c>
      <c r="H8">
        <f t="shared" si="1"/>
        <v>2218837.5</v>
      </c>
      <c r="I8" s="6"/>
      <c r="J8">
        <f t="shared" si="2"/>
        <v>0.82339763209566175</v>
      </c>
      <c r="K8">
        <f t="shared" si="6"/>
        <v>0.31936790926066383</v>
      </c>
      <c r="L8" s="17">
        <f t="shared" si="3"/>
        <v>319.36790926066385</v>
      </c>
    </row>
    <row r="9" spans="1:12">
      <c r="A9" s="18" t="s">
        <v>14</v>
      </c>
      <c r="B9" s="6"/>
      <c r="C9">
        <v>135</v>
      </c>
      <c r="D9">
        <f t="shared" si="4"/>
        <v>85</v>
      </c>
      <c r="E9">
        <v>90</v>
      </c>
      <c r="F9">
        <f t="shared" si="5"/>
        <v>87.5</v>
      </c>
      <c r="G9">
        <f t="shared" si="0"/>
        <v>11812.5</v>
      </c>
      <c r="H9">
        <f t="shared" si="1"/>
        <v>1033593.75</v>
      </c>
      <c r="I9" s="6"/>
      <c r="J9">
        <f t="shared" si="2"/>
        <v>0.96760330666105021</v>
      </c>
      <c r="K9">
        <f t="shared" si="6"/>
        <v>0.14420567456538846</v>
      </c>
      <c r="L9" s="17">
        <f t="shared" si="3"/>
        <v>144.20567456538848</v>
      </c>
    </row>
    <row r="10" spans="1:12">
      <c r="A10" s="18" t="s">
        <v>15</v>
      </c>
      <c r="B10" s="6"/>
      <c r="C10">
        <v>26</v>
      </c>
      <c r="D10">
        <f t="shared" si="4"/>
        <v>90</v>
      </c>
      <c r="E10">
        <v>95</v>
      </c>
      <c r="F10">
        <f t="shared" si="5"/>
        <v>92.5</v>
      </c>
      <c r="G10">
        <f t="shared" si="0"/>
        <v>2405</v>
      </c>
      <c r="H10">
        <f t="shared" si="1"/>
        <v>222462.5</v>
      </c>
      <c r="I10" s="6"/>
      <c r="J10">
        <f t="shared" si="2"/>
        <v>0.99715360637416262</v>
      </c>
      <c r="K10">
        <f t="shared" si="6"/>
        <v>2.9550299713112405E-2</v>
      </c>
      <c r="L10" s="17">
        <f t="shared" si="3"/>
        <v>29.550299713112405</v>
      </c>
    </row>
    <row r="11" spans="1:12">
      <c r="A11" s="18" t="s">
        <v>16</v>
      </c>
      <c r="B11" s="6"/>
      <c r="C11">
        <v>4</v>
      </c>
      <c r="D11">
        <f t="shared" si="4"/>
        <v>95</v>
      </c>
      <c r="E11">
        <v>100</v>
      </c>
      <c r="F11">
        <f t="shared" si="5"/>
        <v>97.5</v>
      </c>
      <c r="G11">
        <f t="shared" si="0"/>
        <v>390</v>
      </c>
      <c r="H11">
        <f t="shared" si="1"/>
        <v>38025</v>
      </c>
      <c r="I11" s="6"/>
      <c r="J11">
        <f t="shared" si="2"/>
        <v>0.99988486532815346</v>
      </c>
      <c r="K11">
        <f t="shared" si="6"/>
        <v>2.731258953990845E-3</v>
      </c>
      <c r="L11" s="17">
        <f t="shared" si="3"/>
        <v>2.731258953990845</v>
      </c>
    </row>
    <row r="12" spans="1:12">
      <c r="A12" s="18" t="s">
        <v>17</v>
      </c>
      <c r="B12" s="6"/>
      <c r="C12">
        <v>0</v>
      </c>
      <c r="D12">
        <f t="shared" si="4"/>
        <v>100</v>
      </c>
      <c r="G12">
        <f t="shared" si="0"/>
        <v>0</v>
      </c>
      <c r="H12">
        <f t="shared" si="1"/>
        <v>0</v>
      </c>
      <c r="I12" s="6"/>
      <c r="L12" s="17"/>
    </row>
    <row r="13" spans="1:12">
      <c r="A13" s="9" t="s">
        <v>1</v>
      </c>
      <c r="B13" s="10"/>
      <c r="C13" s="10">
        <f>SUM(C3:C12)</f>
        <v>1000</v>
      </c>
      <c r="D13" s="19"/>
      <c r="E13" s="20"/>
      <c r="F13" s="21"/>
      <c r="G13" s="10">
        <f>SUM(G3:G12)</f>
        <v>79945</v>
      </c>
      <c r="H13" s="10">
        <f>SUM(H3:H12)</f>
        <v>6420850</v>
      </c>
      <c r="I13" s="19"/>
      <c r="J13" s="19"/>
      <c r="K13" s="20"/>
      <c r="L13" s="21"/>
    </row>
    <row r="15" spans="1:12">
      <c r="C15" s="11" t="s">
        <v>27</v>
      </c>
      <c r="D15" s="11">
        <f>G13/C13</f>
        <v>79.944999999999993</v>
      </c>
    </row>
    <row r="16" spans="1:12">
      <c r="C16" s="10" t="s">
        <v>28</v>
      </c>
      <c r="D16" s="10">
        <f>(H13/C13)-D15^2</f>
        <v>29.646975000001476</v>
      </c>
    </row>
    <row r="17" spans="3:4">
      <c r="C17" s="12" t="s">
        <v>29</v>
      </c>
      <c r="D17" s="12">
        <f>SQRT(D16)</f>
        <v>5.4449035804136585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</vt:lpstr>
      <vt:lpstr>Poisson</vt:lpstr>
      <vt:lpstr>Normal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2023-12-01T08:03:13Z</dcterms:created>
  <dcterms:modified xsi:type="dcterms:W3CDTF">2023-12-01T09:16:30Z</dcterms:modified>
</cp:coreProperties>
</file>