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b3c0e675ce9008/Desktop/CareerFoundry Documents/2. Data Immersion/4. Python Fundamentals for Data Analysts/"/>
    </mc:Choice>
  </mc:AlternateContent>
  <xr:revisionPtr revIDLastSave="323" documentId="8_{D945B66C-A86B-4BC8-A895-58F301C6C2BC}" xr6:coauthVersionLast="47" xr6:coauthVersionMax="47" xr10:uidLastSave="{4A72D8DB-A49A-4AD3-BD64-4FC58203AE60}"/>
  <bookViews>
    <workbookView xWindow="820" yWindow="-110" windowWidth="18490" windowHeight="11020" xr2:uid="{7A80E270-AC37-4193-AE03-B2E2B85C5FD9}"/>
  </bookViews>
  <sheets>
    <sheet name="Region &amp; Dept" sheetId="3" r:id="rId1"/>
    <sheet name="Region &amp; Freq." sheetId="4" r:id="rId2"/>
    <sheet name="Loyalty_flag &amp; Dept" sheetId="10" r:id="rId3"/>
    <sheet name="Price Range &amp; Dept" sheetId="11" r:id="rId4"/>
    <sheet name="Days of Week &amp; Dept" sheetId="12" r:id="rId5"/>
    <sheet name="Dept &amp; Dependant" sheetId="8" r:id="rId6"/>
    <sheet name="Income &amp; Dept" sheetId="7" r:id="rId7"/>
    <sheet name="Age &amp; Dept." sheetId="5" r:id="rId8"/>
    <sheet name="Dept &amp; Meal Pref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" i="3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D2" i="4"/>
  <c r="C2" i="4"/>
  <c r="B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" i="4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" i="10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" i="7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3" i="5"/>
  <c r="B2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</calcChain>
</file>

<file path=xl/sharedStrings.xml><?xml version="1.0" encoding="utf-8"?>
<sst xmlns="http://schemas.openxmlformats.org/spreadsheetml/2006/main" count="245" uniqueCount="61">
  <si>
    <t>Midwest</t>
  </si>
  <si>
    <t>Northeast</t>
  </si>
  <si>
    <t>South</t>
  </si>
  <si>
    <t>West</t>
  </si>
  <si>
    <t>Frequent customer</t>
  </si>
  <si>
    <t>Non-frequent customer</t>
  </si>
  <si>
    <t>Regular customer</t>
  </si>
  <si>
    <t>alcohol</t>
  </si>
  <si>
    <t>babies</t>
  </si>
  <si>
    <t>bakery</t>
  </si>
  <si>
    <t>beverages</t>
  </si>
  <si>
    <t>breakfast</t>
  </si>
  <si>
    <t>bulk</t>
  </si>
  <si>
    <t>canned goods</t>
  </si>
  <si>
    <t>dairy eggs</t>
  </si>
  <si>
    <t>deli</t>
  </si>
  <si>
    <t>dry goods pasta</t>
  </si>
  <si>
    <t>frozen</t>
  </si>
  <si>
    <t>household</t>
  </si>
  <si>
    <t>international</t>
  </si>
  <si>
    <t>meat seafood</t>
  </si>
  <si>
    <t>missing</t>
  </si>
  <si>
    <t>other</t>
  </si>
  <si>
    <t>pantry</t>
  </si>
  <si>
    <t>personal care</t>
  </si>
  <si>
    <t>pets</t>
  </si>
  <si>
    <t>produce</t>
  </si>
  <si>
    <t>snacks</t>
  </si>
  <si>
    <t>Middle-Aged</t>
  </si>
  <si>
    <t>Senior</t>
  </si>
  <si>
    <t>Young Adult</t>
  </si>
  <si>
    <t>0-75k</t>
  </si>
  <si>
    <t>075-150k</t>
  </si>
  <si>
    <t>150k+</t>
  </si>
  <si>
    <t>Has dependants</t>
  </si>
  <si>
    <t>No dependants</t>
  </si>
  <si>
    <t>Non-Vegetarian</t>
  </si>
  <si>
    <t>Vegan</t>
  </si>
  <si>
    <t>Vegetarian</t>
  </si>
  <si>
    <t>Loyal customer</t>
  </si>
  <si>
    <t>New customer</t>
  </si>
  <si>
    <t>Low-range product</t>
  </si>
  <si>
    <t>Mid-range product</t>
  </si>
  <si>
    <t>orders_day_of_week</t>
  </si>
  <si>
    <t>Department</t>
  </si>
  <si>
    <t>sum</t>
  </si>
  <si>
    <t>Has Dependant %</t>
  </si>
  <si>
    <t>No Dependant %</t>
  </si>
  <si>
    <t>Middle-Aged %</t>
  </si>
  <si>
    <t>Senior %</t>
  </si>
  <si>
    <t>Young Adult %</t>
  </si>
  <si>
    <t>Sum</t>
  </si>
  <si>
    <t>Loyal customer%</t>
  </si>
  <si>
    <t>New customer%</t>
  </si>
  <si>
    <t>Regular customer%</t>
  </si>
  <si>
    <t>Frequent customer%</t>
  </si>
  <si>
    <t>Non-frequent customer%</t>
  </si>
  <si>
    <t>Midwest%</t>
  </si>
  <si>
    <t>Northeast%</t>
  </si>
  <si>
    <t>South%</t>
  </si>
  <si>
    <t>West%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</si>
</sst>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9" fontId="0" fillId="0" borderId="0" xfId="1" applyFont="1"/>
    <xf numFmtId="9" fontId="1" fillId="0" borderId="0" xfId="1" applyFont="1" applyAlignment="1">
      <alignment horizontal="center"/>
    </xf>
    <xf numFmtId="9" fontId="0" fillId="0" borderId="0" xfId="1" applyFont="1" applyAlignment="1">
      <alignment horizontal="center"/>
    </xf>
    <xf numFmtId="0" fontId="1" fillId="0" borderId="2" xfId="0" applyFont="1" applyBorder="1"/>
    <xf numFmtId="9" fontId="1" fillId="0" borderId="3" xfId="1" applyFont="1" applyBorder="1" applyAlignment="1">
      <alignment horizontal="center"/>
    </xf>
    <xf numFmtId="9" fontId="1" fillId="0" borderId="4" xfId="1" applyFont="1" applyBorder="1" applyAlignment="1">
      <alignment horizontal="center"/>
    </xf>
    <xf numFmtId="0" fontId="0" fillId="0" borderId="5" xfId="0" applyBorder="1"/>
    <xf numFmtId="9" fontId="0" fillId="0" borderId="1" xfId="1" applyFont="1" applyBorder="1" applyAlignment="1">
      <alignment horizontal="center"/>
    </xf>
    <xf numFmtId="9" fontId="0" fillId="0" borderId="6" xfId="1" applyFont="1" applyBorder="1" applyAlignment="1">
      <alignment horizontal="center"/>
    </xf>
    <xf numFmtId="0" fontId="0" fillId="0" borderId="7" xfId="0" applyBorder="1"/>
    <xf numFmtId="9" fontId="0" fillId="0" borderId="8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6" xfId="0" applyBorder="1"/>
    <xf numFmtId="0" fontId="1" fillId="0" borderId="3" xfId="0" applyFont="1" applyBorder="1"/>
    <xf numFmtId="0" fontId="1" fillId="0" borderId="4" xfId="0" applyFont="1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9" fontId="1" fillId="0" borderId="3" xfId="1" applyFont="1" applyBorder="1" applyAlignment="1">
      <alignment horizontal="center" vertical="top"/>
    </xf>
    <xf numFmtId="9" fontId="1" fillId="0" borderId="4" xfId="1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9" fontId="1" fillId="0" borderId="2" xfId="1" applyFont="1" applyBorder="1"/>
    <xf numFmtId="9" fontId="0" fillId="0" borderId="5" xfId="1" applyFont="1" applyBorder="1"/>
    <xf numFmtId="9" fontId="0" fillId="0" borderId="7" xfId="1" applyFont="1" applyBorder="1"/>
    <xf numFmtId="0" fontId="0" fillId="2" borderId="1" xfId="0" applyFont="1" applyFill="1" applyBorder="1"/>
    <xf numFmtId="0" fontId="0" fillId="0" borderId="1" xfId="0" applyFont="1" applyBorder="1"/>
    <xf numFmtId="0" fontId="1" fillId="0" borderId="11" xfId="0" applyFont="1" applyFill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0" xfId="0" applyFont="1" applyFill="1" applyBorder="1"/>
    <xf numFmtId="0" fontId="1" fillId="0" borderId="1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9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0D6D32-44F7-4DDF-818D-507F3AA19F8D}" name="Table2" displayName="Table2" ref="A1:E22" totalsRowShown="0" headerRowDxfId="85" dataDxfId="86">
  <autoFilter ref="A1:E22" xr:uid="{7F0D6D32-44F7-4DDF-818D-507F3AA19F8D}"/>
  <tableColumns count="5">
    <tableColumn id="1" xr3:uid="{9B7A32F7-F71B-489F-A3D1-15138FE5D46C}" name="Department" dataDxfId="84"/>
    <tableColumn id="2" xr3:uid="{83FB4A58-1ADC-42FA-9580-79E10B991F95}" name="Midwest%" dataDxfId="3" dataCellStyle="Percent">
      <calculatedColumnFormula>G2/K2</calculatedColumnFormula>
    </tableColumn>
    <tableColumn id="3" xr3:uid="{55CE52B5-A3C5-48D3-9F70-C514840E3C3F}" name="Northeast%" dataDxfId="2" dataCellStyle="Percent">
      <calculatedColumnFormula>H2/K2</calculatedColumnFormula>
    </tableColumn>
    <tableColumn id="4" xr3:uid="{320289DE-3524-44C4-8D43-F965BD2F766F}" name="South%" dataDxfId="1" dataCellStyle="Percent">
      <calculatedColumnFormula>I2/K2</calculatedColumnFormula>
    </tableColumn>
    <tableColumn id="5" xr3:uid="{3C6ED3C2-9048-4201-A2EA-B38EC9D1F735}" name="West%" dataDxfId="0" dataCellStyle="Percent">
      <calculatedColumnFormula>J2/K2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16BDE8-45EF-49E4-A770-D77052323F9D}" name="Table3" displayName="Table3" ref="A1:D22" totalsRowShown="0" headerRowDxfId="79" headerRowBorderDxfId="82" tableBorderDxfId="83" totalsRowBorderDxfId="81">
  <autoFilter ref="A1:D22" xr:uid="{2B16BDE8-45EF-49E4-A770-D77052323F9D}"/>
  <tableColumns count="4">
    <tableColumn id="1" xr3:uid="{49783033-A5C2-401A-8900-E90A5D95A74B}" name="Department" dataDxfId="80"/>
    <tableColumn id="2" xr3:uid="{09E39032-14D8-4428-8B98-A29242E955D8}" name="Frequent customer%" dataDxfId="6" dataCellStyle="Percent">
      <calculatedColumnFormula>E2/H2</calculatedColumnFormula>
    </tableColumn>
    <tableColumn id="3" xr3:uid="{70921589-08DA-444A-A2F4-62A085BD82F8}" name="Non-frequent customer%" dataDxfId="5" dataCellStyle="Percent">
      <calculatedColumnFormula>F2/H2</calculatedColumnFormula>
    </tableColumn>
    <tableColumn id="4" xr3:uid="{62D17AFF-AD57-499F-8C66-DCF4D74B3AAF}" name="Regular customer%" dataDxfId="4" dataCellStyle="Percent">
      <calculatedColumnFormula>G2/H2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D39FF3-76DC-4E0A-BF41-C22A1FD3FB4D}" name="Table4" displayName="Table4" ref="A1:D22" totalsRowShown="0" headerRowDxfId="14" headerRowBorderDxfId="12" tableBorderDxfId="13" totalsRowBorderDxfId="11">
  <autoFilter ref="A1:D22" xr:uid="{9DD39FF3-76DC-4E0A-BF41-C22A1FD3FB4D}"/>
  <tableColumns count="4">
    <tableColumn id="1" xr3:uid="{B21E9082-B294-4C3B-9DB5-8B9E9228C0F2}" name="Department" dataDxfId="10"/>
    <tableColumn id="2" xr3:uid="{495F74D1-8626-4C1B-A9CA-EBA41731A4C3}" name="Loyal customer%" dataDxfId="9" dataCellStyle="Percent">
      <calculatedColumnFormula>G2/J2</calculatedColumnFormula>
    </tableColumn>
    <tableColumn id="3" xr3:uid="{8FF81124-EC7F-4EC6-9711-6957116C3F4C}" name="New customer%" dataDxfId="8" dataCellStyle="Percent">
      <calculatedColumnFormula>H2/J2</calculatedColumnFormula>
    </tableColumn>
    <tableColumn id="4" xr3:uid="{7EE7123E-FE5E-4344-96B3-F4DAD988017D}" name="Regular customer%" dataDxfId="7" dataCellStyle="Percent">
      <calculatedColumnFormula>I2/J2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50B397-96D8-4770-920F-AFA0F5D6DAA5}" name="Table5" displayName="Table5" ref="A1:C22" totalsRowShown="0" headerRowDxfId="74" headerRowBorderDxfId="77" tableBorderDxfId="78" totalsRowBorderDxfId="76">
  <autoFilter ref="A1:C22" xr:uid="{5B50B397-96D8-4770-920F-AFA0F5D6DAA5}"/>
  <tableColumns count="3">
    <tableColumn id="1" xr3:uid="{D06AD054-DE4D-4980-8A7C-A66D49460F58}" name="Department" dataDxfId="75"/>
    <tableColumn id="2" xr3:uid="{BB565A8A-C06D-48C5-BB21-CC924BFD1797}" name="Low-range product" dataDxfId="73" dataCellStyle="Percent"/>
    <tableColumn id="3" xr3:uid="{A206C661-6CA7-4435-8AA0-263EE2F272BD}" name="Mid-range product" dataDxfId="72" dataCellStyle="Percent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E3AC1E-6A95-49D4-859B-EC148C46D132}" name="Table6" displayName="Table6" ref="A1:V8" totalsRowShown="0" headerRowDxfId="45" dataDxfId="46" headerRowBorderDxfId="70" tableBorderDxfId="71" totalsRowBorderDxfId="69" headerRowCellStyle="Percent" dataCellStyle="Percent">
  <autoFilter ref="A1:V8" xr:uid="{26E3AC1E-6A95-49D4-859B-EC148C46D132}"/>
  <tableColumns count="22">
    <tableColumn id="1" xr3:uid="{BDEB0D0B-5046-488E-83A1-C066FF66D73F}" name="orders_day_of_week" dataDxfId="68"/>
    <tableColumn id="2" xr3:uid="{231DEE41-59FA-403B-A1EC-4513A7C00C7D}" name="alcohol" dataDxfId="67" dataCellStyle="Percent"/>
    <tableColumn id="3" xr3:uid="{09755423-3388-4A3A-BE7A-590412EF5854}" name="babies" dataDxfId="66" dataCellStyle="Percent"/>
    <tableColumn id="4" xr3:uid="{64F05912-CCC6-4126-9CC4-E1EF09818307}" name="bakery" dataDxfId="65" dataCellStyle="Percent"/>
    <tableColumn id="5" xr3:uid="{CA62A542-C595-4160-A580-51F90D3C07F8}" name="beverages" dataDxfId="64" dataCellStyle="Percent"/>
    <tableColumn id="6" xr3:uid="{B74D737A-046A-4C39-9ADF-347E6CDD1AE4}" name="breakfast" dataDxfId="63" dataCellStyle="Percent"/>
    <tableColumn id="7" xr3:uid="{C074F09A-C51E-4922-84DC-F50496DA6EF8}" name="bulk" dataDxfId="62" dataCellStyle="Percent"/>
    <tableColumn id="8" xr3:uid="{969CB8DD-A058-4430-AAC8-DD7913953C0E}" name="canned goods" dataDxfId="61" dataCellStyle="Percent"/>
    <tableColumn id="9" xr3:uid="{AF4F2F0B-0C68-47F9-891F-222E296ED61A}" name="dairy eggs" dataDxfId="60" dataCellStyle="Percent"/>
    <tableColumn id="10" xr3:uid="{B29ABF85-25B0-486A-B8F2-B379F597B7BC}" name="deli" dataDxfId="59" dataCellStyle="Percent"/>
    <tableColumn id="11" xr3:uid="{3159E3AC-98A9-40B3-A8AA-85CE7DB3A321}" name="dry goods pasta" dataDxfId="58" dataCellStyle="Percent"/>
    <tableColumn id="12" xr3:uid="{B920F6FA-D1AB-41B4-A612-37A36761171E}" name="frozen" dataDxfId="57" dataCellStyle="Percent"/>
    <tableColumn id="13" xr3:uid="{CEBCC914-2B56-4FB5-95F3-EC1F393E1B6E}" name="household" dataDxfId="56" dataCellStyle="Percent"/>
    <tableColumn id="14" xr3:uid="{CA6D0527-EB9A-4B9C-9CED-25BB4A78ABA0}" name="international" dataDxfId="55" dataCellStyle="Percent"/>
    <tableColumn id="15" xr3:uid="{02877D15-D0D4-4108-9315-79570C5F48DC}" name="meat seafood" dataDxfId="54" dataCellStyle="Percent"/>
    <tableColumn id="16" xr3:uid="{867476B0-D608-41EA-A805-C49B48810774}" name="missing" dataDxfId="53" dataCellStyle="Percent"/>
    <tableColumn id="17" xr3:uid="{62D51CCF-EBFA-4607-A4FA-299F2C5C5317}" name="other" dataDxfId="52" dataCellStyle="Percent"/>
    <tableColumn id="18" xr3:uid="{F39AA7E2-4C1F-4FBD-8D62-842773BA2E05}" name="pantry" dataDxfId="51" dataCellStyle="Percent"/>
    <tableColumn id="19" xr3:uid="{D32FDE53-EAA6-444F-BCB9-280259B7502A}" name="personal care" dataDxfId="50" dataCellStyle="Percent"/>
    <tableColumn id="20" xr3:uid="{32A10218-118B-4185-852C-5D4C916390EE}" name="pets" dataDxfId="49" dataCellStyle="Percent"/>
    <tableColumn id="21" xr3:uid="{20789A09-0ADA-499B-B677-5AA7F522C5A9}" name="produce" dataDxfId="48" dataCellStyle="Percent"/>
    <tableColumn id="22" xr3:uid="{15E0BD40-63CC-45BC-986D-489BC6427D2F}" name="snacks" dataDxfId="47" dataCellStyle="Percent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FB885E-5F96-4353-A5E9-B74D5DF2E36F}" name="Table7" displayName="Table7" ref="A1:F22" totalsRowShown="0" headerRowDxfId="38" headerRowBorderDxfId="43" tableBorderDxfId="44" totalsRowBorderDxfId="42">
  <autoFilter ref="A1:F22" xr:uid="{79FB885E-5F96-4353-A5E9-B74D5DF2E36F}"/>
  <tableColumns count="6">
    <tableColumn id="1" xr3:uid="{2373B811-9E10-4C1E-9D61-C82FCDEA0628}" name="Department" dataDxfId="41"/>
    <tableColumn id="5" xr3:uid="{7DEEAA31-5AE8-4ABE-89E2-13EDEE7266B8}" name="Has Dependant %" dataDxfId="36" dataCellStyle="Percent">
      <calculatedColumnFormula>Table7[[#This Row],[Has dependants]]/Table7[[#This Row],[sum]]</calculatedColumnFormula>
    </tableColumn>
    <tableColumn id="6" xr3:uid="{7680D328-32D3-460C-A958-1882C1D9FE46}" name="No Dependant %" dataDxfId="35" dataCellStyle="Percent">
      <calculatedColumnFormula>Table7[[#This Row],[No dependants]]/Table7[[#This Row],[sum]]</calculatedColumnFormula>
    </tableColumn>
    <tableColumn id="2" xr3:uid="{6C0EB760-B491-4F1D-91CE-42A2B66220B4}" name="Has dependants" dataDxfId="40"/>
    <tableColumn id="3" xr3:uid="{3521945A-42B5-4BE8-9A27-3B8ECA871401}" name="No dependants" dataDxfId="39"/>
    <tableColumn id="4" xr3:uid="{90E6DA38-F6C8-4C66-8C0D-75C64D8E704D}" name="sum" dataDxfId="37">
      <calculatedColumnFormula>Table7[[#This Row],[Has dependants]]+Table7[[#This Row],[No dependants]]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800F51F-13FF-4738-8364-02D964654E43}" name="Table9" displayName="Table9" ref="A1:D22" totalsRowShown="0" headerRowDxfId="24" headerRowBorderDxfId="27" tableBorderDxfId="28" totalsRowBorderDxfId="26">
  <autoFilter ref="A1:D22" xr:uid="{C800F51F-13FF-4738-8364-02D964654E43}"/>
  <tableColumns count="4">
    <tableColumn id="1" xr3:uid="{58613AB0-0FBA-4ECA-95FB-77CEF66A9FAC}" name="Department" dataDxfId="25"/>
    <tableColumn id="2" xr3:uid="{C324B135-E319-4948-B193-1648E69E02AE}" name="0-75k" dataDxfId="17" dataCellStyle="Percent">
      <calculatedColumnFormula>F2/I2</calculatedColumnFormula>
    </tableColumn>
    <tableColumn id="3" xr3:uid="{9F144291-2512-4A6E-B160-D0DCAA0DCABE}" name="075-150k" dataDxfId="16" dataCellStyle="Percent">
      <calculatedColumnFormula>G2/I2</calculatedColumnFormula>
    </tableColumn>
    <tableColumn id="4" xr3:uid="{2AE10BCB-ECBB-4CDE-88EF-71DD83048E77}" name="150k+" dataDxfId="15" dataCellStyle="Percent">
      <calculatedColumnFormula>H2/I2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535612-F925-41D8-959C-BD260B488FA9}" name="Table8" displayName="Table8" ref="A1:H22" totalsRowShown="0" headerRowDxfId="29" headerRowBorderDxfId="33" tableBorderDxfId="34" totalsRowBorderDxfId="32">
  <autoFilter ref="A1:H22" xr:uid="{C4535612-F925-41D8-959C-BD260B488FA9}"/>
  <tableColumns count="8">
    <tableColumn id="1" xr3:uid="{EBF74C39-6D3E-47AC-93FB-19D6DB579742}" name="Department" dataDxfId="31"/>
    <tableColumn id="2" xr3:uid="{E11E2C32-0AEF-487B-B076-9BF61B95E1C2}" name="Middle-Aged %" dataDxfId="20" dataCellStyle="Percent"/>
    <tableColumn id="3" xr3:uid="{4EA98BB9-AB4D-4D18-ADD6-FC8B80DC4B36}" name="Senior %" dataDxfId="19" dataCellStyle="Percent">
      <calculatedColumnFormula>Table8[[#This Row],[Senior]]/Table8[[#This Row],[Sum]]</calculatedColumnFormula>
    </tableColumn>
    <tableColumn id="9" xr3:uid="{FE4DE2A3-1F1E-4936-8AB8-B49EBE38C318}" name="Young Adult %" dataDxfId="18" dataCellStyle="Percent">
      <calculatedColumnFormula>Table8[[#This Row],[Young Adult]]/Table8[[#This Row],[Sum]]</calculatedColumnFormula>
    </tableColumn>
    <tableColumn id="8" xr3:uid="{ED0A3552-2CF3-4F23-89C3-D0077865F15F}" name="Sum" dataDxfId="21">
      <calculatedColumnFormula>Table8[[#This Row],[Middle-Aged]]+Table8[[#This Row],[Senior]]+Table8[[#This Row],[Young Adult]]</calculatedColumnFormula>
    </tableColumn>
    <tableColumn id="7" xr3:uid="{1D4384CF-FE63-4559-93CB-24DDB5FA48CA}" name="Middle-Aged" dataDxfId="23"/>
    <tableColumn id="6" xr3:uid="{073B18F6-7C38-4D1A-AC5F-DD8A2D4E4A11}" name="Senior" dataDxfId="22"/>
    <tableColumn id="4" xr3:uid="{16EA7DA0-6282-4324-A133-92B086A4F305}" name="Young Adult" dataDxfId="3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2E648-2961-4C59-9196-B7B2F15DAF33}" name="Table1" displayName="Table1" ref="A1:D22" totalsRowShown="0" headerRowDxfId="87" headerRowBorderDxfId="93" tableBorderDxfId="94" totalsRowBorderDxfId="92">
  <autoFilter ref="A1:D22" xr:uid="{A082E648-2961-4C59-9196-B7B2F15DAF33}"/>
  <tableColumns count="4">
    <tableColumn id="1" xr3:uid="{0DADAD81-73CE-43DF-92A2-63FA4D430478}" name="Department" dataDxfId="91"/>
    <tableColumn id="2" xr3:uid="{D524435E-8D89-4796-BB3F-C50574DEE75E}" name="Non-Vegetarian" dataDxfId="90" dataCellStyle="Percent"/>
    <tableColumn id="3" xr3:uid="{23704043-85AF-475B-B57E-4E31A0FE8E8C}" name="Vegan" dataDxfId="89" dataCellStyle="Percent"/>
    <tableColumn id="4" xr3:uid="{577DD304-773C-4632-B073-AF5C2B690422}" name="Vegetarian" dataDxfId="88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15A2-769D-4567-A7EB-7D44C7FB0FA8}">
  <dimension ref="A1:K22"/>
  <sheetViews>
    <sheetView tabSelected="1" workbookViewId="0">
      <selection activeCell="L10" sqref="L10"/>
    </sheetView>
  </sheetViews>
  <sheetFormatPr defaultRowHeight="14.5" x14ac:dyDescent="0.35"/>
  <cols>
    <col min="1" max="1" width="14.08984375" bestFit="1" customWidth="1"/>
    <col min="2" max="2" width="10.08984375" style="4" customWidth="1"/>
    <col min="3" max="3" width="11.26953125" style="4" customWidth="1"/>
    <col min="4" max="5" width="8.7265625" style="4"/>
    <col min="7" max="11" width="0" hidden="1" customWidth="1"/>
  </cols>
  <sheetData>
    <row r="1" spans="1:11" x14ac:dyDescent="0.35">
      <c r="A1" s="1" t="s">
        <v>44</v>
      </c>
      <c r="B1" s="3" t="s">
        <v>57</v>
      </c>
      <c r="C1" s="3" t="s">
        <v>58</v>
      </c>
      <c r="D1" s="3" t="s">
        <v>59</v>
      </c>
      <c r="E1" s="3" t="s">
        <v>60</v>
      </c>
      <c r="G1" s="38" t="s">
        <v>0</v>
      </c>
      <c r="H1" s="38" t="s">
        <v>1</v>
      </c>
      <c r="I1" s="38" t="s">
        <v>2</v>
      </c>
      <c r="J1" s="38" t="s">
        <v>3</v>
      </c>
      <c r="K1" s="39" t="s">
        <v>45</v>
      </c>
    </row>
    <row r="2" spans="1:11" x14ac:dyDescent="0.35">
      <c r="A2" s="14" t="s">
        <v>7</v>
      </c>
      <c r="B2" s="9">
        <f t="shared" ref="B2:B22" si="0">G2/K2</f>
        <v>0.23517225504488606</v>
      </c>
      <c r="C2" s="9">
        <f t="shared" ref="C2:C22" si="1">H2/K2</f>
        <v>0.17326646345291324</v>
      </c>
      <c r="D2" s="9">
        <f t="shared" ref="D2:D22" si="2">I2/K2</f>
        <v>0.33703256767785272</v>
      </c>
      <c r="E2" s="9">
        <f t="shared" ref="E2:E22" si="3">J2/K2</f>
        <v>0.254528713824348</v>
      </c>
      <c r="G2" s="35">
        <v>33715</v>
      </c>
      <c r="H2" s="35">
        <v>24840</v>
      </c>
      <c r="I2" s="35">
        <v>48318</v>
      </c>
      <c r="J2" s="35">
        <v>36490</v>
      </c>
      <c r="K2">
        <f>G2+H2+I2+J2</f>
        <v>143363</v>
      </c>
    </row>
    <row r="3" spans="1:11" x14ac:dyDescent="0.35">
      <c r="A3" s="14" t="s">
        <v>8</v>
      </c>
      <c r="B3" s="9">
        <f t="shared" si="0"/>
        <v>0.23324926168909679</v>
      </c>
      <c r="C3" s="9">
        <f t="shared" si="1"/>
        <v>0.17735813529423425</v>
      </c>
      <c r="D3" s="9">
        <f t="shared" si="2"/>
        <v>0.33971964006104693</v>
      </c>
      <c r="E3" s="9">
        <f t="shared" si="3"/>
        <v>0.24967296295562205</v>
      </c>
      <c r="G3" s="36">
        <v>94145</v>
      </c>
      <c r="H3" s="36">
        <v>71586</v>
      </c>
      <c r="I3" s="36">
        <v>137119</v>
      </c>
      <c r="J3" s="36">
        <v>100774</v>
      </c>
      <c r="K3">
        <f t="shared" ref="K3:K22" si="4">G3+H3+I3+J3</f>
        <v>403624</v>
      </c>
    </row>
    <row r="4" spans="1:11" x14ac:dyDescent="0.35">
      <c r="A4" s="14" t="s">
        <v>9</v>
      </c>
      <c r="B4" s="9">
        <f t="shared" si="0"/>
        <v>0.23358770585384098</v>
      </c>
      <c r="C4" s="9">
        <f t="shared" si="1"/>
        <v>0.17782540505751723</v>
      </c>
      <c r="D4" s="9">
        <f t="shared" si="2"/>
        <v>0.33152454803427378</v>
      </c>
      <c r="E4" s="9">
        <f t="shared" si="3"/>
        <v>0.25706234105436798</v>
      </c>
      <c r="G4" s="35">
        <v>261682</v>
      </c>
      <c r="H4" s="35">
        <v>199213</v>
      </c>
      <c r="I4" s="35">
        <v>371398</v>
      </c>
      <c r="J4" s="35">
        <v>287980</v>
      </c>
      <c r="K4">
        <f t="shared" si="4"/>
        <v>1120273</v>
      </c>
    </row>
    <row r="5" spans="1:11" x14ac:dyDescent="0.35">
      <c r="A5" s="14" t="s">
        <v>10</v>
      </c>
      <c r="B5" s="9">
        <f t="shared" si="0"/>
        <v>0.23289850908477666</v>
      </c>
      <c r="C5" s="9">
        <f t="shared" si="1"/>
        <v>0.17997437587053333</v>
      </c>
      <c r="D5" s="9">
        <f t="shared" si="2"/>
        <v>0.33414934448448813</v>
      </c>
      <c r="E5" s="9">
        <f t="shared" si="3"/>
        <v>0.25297777056020188</v>
      </c>
      <c r="G5" s="36">
        <v>596604</v>
      </c>
      <c r="H5" s="36">
        <v>461031</v>
      </c>
      <c r="I5" s="36">
        <v>855973</v>
      </c>
      <c r="J5" s="36">
        <v>648040</v>
      </c>
      <c r="K5">
        <f t="shared" si="4"/>
        <v>2561648</v>
      </c>
    </row>
    <row r="6" spans="1:11" x14ac:dyDescent="0.35">
      <c r="A6" s="14" t="s">
        <v>11</v>
      </c>
      <c r="B6" s="9">
        <f t="shared" si="0"/>
        <v>0.23273133046693947</v>
      </c>
      <c r="C6" s="9">
        <f t="shared" si="1"/>
        <v>0.17579446181424985</v>
      </c>
      <c r="D6" s="9">
        <f t="shared" si="2"/>
        <v>0.33258440146357532</v>
      </c>
      <c r="E6" s="9">
        <f t="shared" si="3"/>
        <v>0.25888980625523539</v>
      </c>
      <c r="G6" s="35">
        <v>154754</v>
      </c>
      <c r="H6" s="35">
        <v>116894</v>
      </c>
      <c r="I6" s="35">
        <v>221151</v>
      </c>
      <c r="J6" s="35">
        <v>172148</v>
      </c>
      <c r="K6">
        <f t="shared" si="4"/>
        <v>664947</v>
      </c>
    </row>
    <row r="7" spans="1:11" x14ac:dyDescent="0.35">
      <c r="A7" s="14" t="s">
        <v>12</v>
      </c>
      <c r="B7" s="9">
        <f t="shared" si="0"/>
        <v>0.23726060977478167</v>
      </c>
      <c r="C7" s="9">
        <f t="shared" si="1"/>
        <v>0.16733568254941014</v>
      </c>
      <c r="D7" s="9">
        <f t="shared" si="2"/>
        <v>0.33470200704764824</v>
      </c>
      <c r="E7" s="9">
        <f t="shared" si="3"/>
        <v>0.26070170062815995</v>
      </c>
      <c r="G7" s="36">
        <v>7743</v>
      </c>
      <c r="H7" s="36">
        <v>5461</v>
      </c>
      <c r="I7" s="36">
        <v>10923</v>
      </c>
      <c r="J7" s="36">
        <v>8508</v>
      </c>
      <c r="K7">
        <f t="shared" si="4"/>
        <v>32635</v>
      </c>
    </row>
    <row r="8" spans="1:11" x14ac:dyDescent="0.35">
      <c r="A8" s="14" t="s">
        <v>13</v>
      </c>
      <c r="B8" s="9">
        <f t="shared" si="0"/>
        <v>0.23473305556901314</v>
      </c>
      <c r="C8" s="9">
        <f t="shared" si="1"/>
        <v>0.17478057426158294</v>
      </c>
      <c r="D8" s="9">
        <f t="shared" si="2"/>
        <v>0.33336664082812523</v>
      </c>
      <c r="E8" s="9">
        <f t="shared" si="3"/>
        <v>0.25711972934127869</v>
      </c>
      <c r="G8" s="35">
        <v>232566</v>
      </c>
      <c r="H8" s="35">
        <v>173167</v>
      </c>
      <c r="I8" s="35">
        <v>330289</v>
      </c>
      <c r="J8" s="35">
        <v>254746</v>
      </c>
      <c r="K8">
        <f t="shared" si="4"/>
        <v>990768</v>
      </c>
    </row>
    <row r="9" spans="1:11" x14ac:dyDescent="0.35">
      <c r="A9" s="14" t="s">
        <v>14</v>
      </c>
      <c r="B9" s="9">
        <f t="shared" si="0"/>
        <v>0.23413040229338478</v>
      </c>
      <c r="C9" s="9">
        <f t="shared" si="1"/>
        <v>0.17670126023589877</v>
      </c>
      <c r="D9" s="9">
        <f t="shared" si="2"/>
        <v>0.33278185477688216</v>
      </c>
      <c r="E9" s="9">
        <f t="shared" si="3"/>
        <v>0.25638648269383429</v>
      </c>
      <c r="G9" s="36">
        <v>1206289</v>
      </c>
      <c r="H9" s="36">
        <v>910402</v>
      </c>
      <c r="I9" s="36">
        <v>1714562</v>
      </c>
      <c r="J9" s="36">
        <v>1320957</v>
      </c>
      <c r="K9">
        <f t="shared" si="4"/>
        <v>5152210</v>
      </c>
    </row>
    <row r="10" spans="1:11" x14ac:dyDescent="0.35">
      <c r="A10" s="14" t="s">
        <v>15</v>
      </c>
      <c r="B10" s="9">
        <f t="shared" si="0"/>
        <v>0.2334990524352665</v>
      </c>
      <c r="C10" s="9">
        <f t="shared" si="1"/>
        <v>0.17773599891419639</v>
      </c>
      <c r="D10" s="9">
        <f t="shared" si="2"/>
        <v>0.33216240807114022</v>
      </c>
      <c r="E10" s="9">
        <f t="shared" si="3"/>
        <v>0.25660254057939685</v>
      </c>
      <c r="G10" s="35">
        <v>232251</v>
      </c>
      <c r="H10" s="35">
        <v>176786</v>
      </c>
      <c r="I10" s="35">
        <v>330387</v>
      </c>
      <c r="J10" s="35">
        <v>255231</v>
      </c>
      <c r="K10">
        <f t="shared" si="4"/>
        <v>994655</v>
      </c>
    </row>
    <row r="11" spans="1:11" x14ac:dyDescent="0.35">
      <c r="A11" s="14" t="s">
        <v>16</v>
      </c>
      <c r="B11" s="9">
        <f t="shared" si="0"/>
        <v>0.23530604987859674</v>
      </c>
      <c r="C11" s="9">
        <f t="shared" si="1"/>
        <v>0.17490379997727126</v>
      </c>
      <c r="D11" s="9">
        <f t="shared" si="2"/>
        <v>0.33183600599745583</v>
      </c>
      <c r="E11" s="9">
        <f t="shared" si="3"/>
        <v>0.25795414414667617</v>
      </c>
      <c r="G11" s="36">
        <v>192562</v>
      </c>
      <c r="H11" s="36">
        <v>143132</v>
      </c>
      <c r="I11" s="36">
        <v>271557</v>
      </c>
      <c r="J11" s="36">
        <v>211096</v>
      </c>
      <c r="K11">
        <f t="shared" si="4"/>
        <v>818347</v>
      </c>
    </row>
    <row r="12" spans="1:11" x14ac:dyDescent="0.35">
      <c r="A12" s="14" t="s">
        <v>17</v>
      </c>
      <c r="B12" s="9">
        <f t="shared" si="0"/>
        <v>0.2347812009829055</v>
      </c>
      <c r="C12" s="9">
        <f t="shared" si="1"/>
        <v>0.17462096611862468</v>
      </c>
      <c r="D12" s="9">
        <f t="shared" si="2"/>
        <v>0.33461798473989846</v>
      </c>
      <c r="E12" s="9">
        <f t="shared" si="3"/>
        <v>0.25597984815857139</v>
      </c>
      <c r="G12" s="35">
        <v>494545</v>
      </c>
      <c r="H12" s="35">
        <v>367823</v>
      </c>
      <c r="I12" s="35">
        <v>704842</v>
      </c>
      <c r="J12" s="35">
        <v>539198</v>
      </c>
      <c r="K12">
        <f t="shared" si="4"/>
        <v>2106408</v>
      </c>
    </row>
    <row r="13" spans="1:11" x14ac:dyDescent="0.35">
      <c r="A13" s="14" t="s">
        <v>18</v>
      </c>
      <c r="B13" s="9">
        <f t="shared" si="0"/>
        <v>0.23865914904213623</v>
      </c>
      <c r="C13" s="9">
        <f t="shared" si="1"/>
        <v>0.17791983279666859</v>
      </c>
      <c r="D13" s="9">
        <f t="shared" si="2"/>
        <v>0.32875117133015602</v>
      </c>
      <c r="E13" s="9">
        <f t="shared" si="3"/>
        <v>0.25466984683103916</v>
      </c>
      <c r="G13" s="36">
        <v>165802</v>
      </c>
      <c r="H13" s="36">
        <v>123605</v>
      </c>
      <c r="I13" s="36">
        <v>228391</v>
      </c>
      <c r="J13" s="36">
        <v>176925</v>
      </c>
      <c r="K13">
        <f t="shared" si="4"/>
        <v>694723</v>
      </c>
    </row>
    <row r="14" spans="1:11" x14ac:dyDescent="0.35">
      <c r="A14" s="14" t="s">
        <v>19</v>
      </c>
      <c r="B14" s="9">
        <f t="shared" si="0"/>
        <v>0.23696472762584969</v>
      </c>
      <c r="C14" s="9">
        <f t="shared" si="1"/>
        <v>0.17459198696864331</v>
      </c>
      <c r="D14" s="9">
        <f t="shared" si="2"/>
        <v>0.33063543526610906</v>
      </c>
      <c r="E14" s="9">
        <f t="shared" si="3"/>
        <v>0.25780785013939794</v>
      </c>
      <c r="G14" s="35">
        <v>60517</v>
      </c>
      <c r="H14" s="35">
        <v>44588</v>
      </c>
      <c r="I14" s="35">
        <v>84439</v>
      </c>
      <c r="J14" s="35">
        <v>65840</v>
      </c>
      <c r="K14">
        <f t="shared" si="4"/>
        <v>255384</v>
      </c>
    </row>
    <row r="15" spans="1:11" x14ac:dyDescent="0.35">
      <c r="A15" s="14" t="s">
        <v>20</v>
      </c>
      <c r="B15" s="9">
        <f t="shared" si="0"/>
        <v>0.23493710937222881</v>
      </c>
      <c r="C15" s="9">
        <f t="shared" si="1"/>
        <v>0.17628884994927604</v>
      </c>
      <c r="D15" s="9">
        <f t="shared" si="2"/>
        <v>0.33068835618867898</v>
      </c>
      <c r="E15" s="9">
        <f t="shared" si="3"/>
        <v>0.25808568448981617</v>
      </c>
      <c r="G15" s="36">
        <v>66233</v>
      </c>
      <c r="H15" s="36">
        <v>49699</v>
      </c>
      <c r="I15" s="36">
        <v>93227</v>
      </c>
      <c r="J15" s="36">
        <v>72759</v>
      </c>
      <c r="K15">
        <f t="shared" si="4"/>
        <v>281918</v>
      </c>
    </row>
    <row r="16" spans="1:11" x14ac:dyDescent="0.35">
      <c r="A16" s="14" t="s">
        <v>21</v>
      </c>
      <c r="B16" s="9">
        <f t="shared" si="0"/>
        <v>0.24034188034188034</v>
      </c>
      <c r="C16" s="9">
        <f t="shared" si="1"/>
        <v>0.17751359751359752</v>
      </c>
      <c r="D16" s="9">
        <f t="shared" si="2"/>
        <v>0.33625485625485624</v>
      </c>
      <c r="E16" s="9">
        <f t="shared" si="3"/>
        <v>0.24588966588966588</v>
      </c>
      <c r="G16" s="35">
        <v>15466</v>
      </c>
      <c r="H16" s="35">
        <v>11423</v>
      </c>
      <c r="I16" s="35">
        <v>21638</v>
      </c>
      <c r="J16" s="35">
        <v>15823</v>
      </c>
      <c r="K16">
        <f t="shared" si="4"/>
        <v>64350</v>
      </c>
    </row>
    <row r="17" spans="1:11" x14ac:dyDescent="0.35">
      <c r="A17" s="14" t="s">
        <v>22</v>
      </c>
      <c r="B17" s="9">
        <f t="shared" si="0"/>
        <v>0.23186835709893713</v>
      </c>
      <c r="C17" s="9">
        <f t="shared" si="1"/>
        <v>0.18232658917225428</v>
      </c>
      <c r="D17" s="9">
        <f t="shared" si="2"/>
        <v>0.33633941381430621</v>
      </c>
      <c r="E17" s="9">
        <f t="shared" si="3"/>
        <v>0.24946563991450238</v>
      </c>
      <c r="G17" s="36">
        <v>7919</v>
      </c>
      <c r="H17" s="36">
        <v>6227</v>
      </c>
      <c r="I17" s="36">
        <v>11487</v>
      </c>
      <c r="J17" s="36">
        <v>8520</v>
      </c>
      <c r="K17">
        <f t="shared" si="4"/>
        <v>34153</v>
      </c>
    </row>
    <row r="18" spans="1:11" x14ac:dyDescent="0.35">
      <c r="A18" s="14" t="s">
        <v>23</v>
      </c>
      <c r="B18" s="9">
        <f t="shared" si="0"/>
        <v>0.23592130899396402</v>
      </c>
      <c r="C18" s="9">
        <f t="shared" si="1"/>
        <v>0.17533368902586272</v>
      </c>
      <c r="D18" s="9">
        <f t="shared" si="2"/>
        <v>0.33192306359225593</v>
      </c>
      <c r="E18" s="9">
        <f t="shared" si="3"/>
        <v>0.25682193838791734</v>
      </c>
      <c r="G18" s="35">
        <v>415209</v>
      </c>
      <c r="H18" s="35">
        <v>308578</v>
      </c>
      <c r="I18" s="35">
        <v>584167</v>
      </c>
      <c r="J18" s="35">
        <v>451993</v>
      </c>
      <c r="K18">
        <f t="shared" si="4"/>
        <v>1759947</v>
      </c>
    </row>
    <row r="19" spans="1:11" x14ac:dyDescent="0.35">
      <c r="A19" s="14" t="s">
        <v>24</v>
      </c>
      <c r="B19" s="9">
        <f t="shared" si="0"/>
        <v>0.23659586369044516</v>
      </c>
      <c r="C19" s="9">
        <f t="shared" si="1"/>
        <v>0.17622451543176226</v>
      </c>
      <c r="D19" s="9">
        <f t="shared" si="2"/>
        <v>0.33586065670905996</v>
      </c>
      <c r="E19" s="9">
        <f t="shared" si="3"/>
        <v>0.25131896416873262</v>
      </c>
      <c r="G19" s="36">
        <v>99825</v>
      </c>
      <c r="H19" s="36">
        <v>74353</v>
      </c>
      <c r="I19" s="36">
        <v>141707</v>
      </c>
      <c r="J19" s="36">
        <v>106037</v>
      </c>
      <c r="K19">
        <f t="shared" si="4"/>
        <v>421922</v>
      </c>
    </row>
    <row r="20" spans="1:11" x14ac:dyDescent="0.35">
      <c r="A20" s="14" t="s">
        <v>25</v>
      </c>
      <c r="B20" s="9">
        <f t="shared" si="0"/>
        <v>0.22947464180122812</v>
      </c>
      <c r="C20" s="9">
        <f t="shared" si="1"/>
        <v>0.19075776774207523</v>
      </c>
      <c r="D20" s="9">
        <f t="shared" si="2"/>
        <v>0.3210847222673468</v>
      </c>
      <c r="E20" s="9">
        <f t="shared" si="3"/>
        <v>0.25868286818934988</v>
      </c>
      <c r="G20" s="35">
        <v>21189</v>
      </c>
      <c r="H20" s="35">
        <v>17614</v>
      </c>
      <c r="I20" s="35">
        <v>29648</v>
      </c>
      <c r="J20" s="35">
        <v>23886</v>
      </c>
      <c r="K20">
        <f t="shared" si="4"/>
        <v>92337</v>
      </c>
    </row>
    <row r="21" spans="1:11" x14ac:dyDescent="0.35">
      <c r="A21" s="14" t="s">
        <v>26</v>
      </c>
      <c r="B21" s="9">
        <f t="shared" si="0"/>
        <v>0.23505479263490575</v>
      </c>
      <c r="C21" s="9">
        <f t="shared" si="1"/>
        <v>0.17544213065208847</v>
      </c>
      <c r="D21" s="9">
        <f t="shared" si="2"/>
        <v>0.33345089946382106</v>
      </c>
      <c r="E21" s="9">
        <f t="shared" si="3"/>
        <v>0.25605217724918472</v>
      </c>
      <c r="G21" s="36">
        <v>2125966</v>
      </c>
      <c r="H21" s="36">
        <v>1586796</v>
      </c>
      <c r="I21" s="36">
        <v>3015915</v>
      </c>
      <c r="J21" s="36">
        <v>2315878</v>
      </c>
      <c r="K21">
        <f t="shared" si="4"/>
        <v>9044555</v>
      </c>
    </row>
    <row r="22" spans="1:11" x14ac:dyDescent="0.35">
      <c r="A22" s="14" t="s">
        <v>27</v>
      </c>
      <c r="B22" s="9">
        <f t="shared" si="0"/>
        <v>0.23327006515589926</v>
      </c>
      <c r="C22" s="9">
        <f t="shared" si="1"/>
        <v>0.17832039948913528</v>
      </c>
      <c r="D22" s="9">
        <f t="shared" si="2"/>
        <v>0.33140542366082359</v>
      </c>
      <c r="E22" s="9">
        <f t="shared" si="3"/>
        <v>0.25700411169414189</v>
      </c>
      <c r="G22" s="35">
        <v>632690</v>
      </c>
      <c r="H22" s="35">
        <v>483652</v>
      </c>
      <c r="I22" s="35">
        <v>898859</v>
      </c>
      <c r="J22" s="35">
        <v>697063</v>
      </c>
      <c r="K22">
        <f t="shared" si="4"/>
        <v>2712264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1E8B-870D-4813-BCF2-E63B7F749AE0}">
  <dimension ref="A1:H22"/>
  <sheetViews>
    <sheetView workbookViewId="0">
      <selection activeCell="H1" activeCellId="3" sqref="E1:E1048576 F1:F1048576 G1:G1048576 H1:H1048576"/>
    </sheetView>
  </sheetViews>
  <sheetFormatPr defaultRowHeight="14.5" x14ac:dyDescent="0.35"/>
  <cols>
    <col min="1" max="1" width="14.08984375" bestFit="1" customWidth="1"/>
    <col min="2" max="2" width="18.81640625" style="4" customWidth="1"/>
    <col min="3" max="3" width="22.6328125" style="4" customWidth="1"/>
    <col min="4" max="4" width="17.453125" style="4" customWidth="1"/>
    <col min="5" max="5" width="18.81640625" hidden="1" customWidth="1"/>
    <col min="6" max="6" width="22.6328125" hidden="1" customWidth="1"/>
    <col min="7" max="7" width="17.453125" hidden="1" customWidth="1"/>
    <col min="8" max="8" width="0" hidden="1" customWidth="1"/>
  </cols>
  <sheetData>
    <row r="1" spans="1:8" x14ac:dyDescent="0.35">
      <c r="A1" s="5" t="s">
        <v>44</v>
      </c>
      <c r="B1" s="6" t="s">
        <v>55</v>
      </c>
      <c r="C1" s="6" t="s">
        <v>56</v>
      </c>
      <c r="D1" s="7" t="s">
        <v>54</v>
      </c>
      <c r="E1" s="19" t="s">
        <v>4</v>
      </c>
      <c r="F1" s="19" t="s">
        <v>5</v>
      </c>
      <c r="G1" s="20" t="s">
        <v>6</v>
      </c>
      <c r="H1" s="37" t="s">
        <v>51</v>
      </c>
    </row>
    <row r="2" spans="1:8" x14ac:dyDescent="0.35">
      <c r="A2" s="8" t="s">
        <v>7</v>
      </c>
      <c r="B2" s="9">
        <f>E2/H2</f>
        <v>0.69414702538311834</v>
      </c>
      <c r="C2" s="9">
        <f>F2/H2</f>
        <v>9.18716823727182E-2</v>
      </c>
      <c r="D2" s="10">
        <f>G2/H2</f>
        <v>0.21398129224416343</v>
      </c>
      <c r="E2" s="14">
        <v>99515</v>
      </c>
      <c r="F2" s="14">
        <v>13171</v>
      </c>
      <c r="G2" s="18">
        <v>30677</v>
      </c>
      <c r="H2">
        <f>E2+F2+G2</f>
        <v>143363</v>
      </c>
    </row>
    <row r="3" spans="1:8" x14ac:dyDescent="0.35">
      <c r="A3" s="8" t="s">
        <v>8</v>
      </c>
      <c r="B3" s="9">
        <f t="shared" ref="B3:B22" si="0">E3/H3</f>
        <v>0.76963956553624169</v>
      </c>
      <c r="C3" s="9">
        <f t="shared" ref="C3:C22" si="1">F3/H3</f>
        <v>6.1631617545041921E-2</v>
      </c>
      <c r="D3" s="10">
        <f t="shared" ref="D3:D22" si="2">G3/H3</f>
        <v>0.16872881691871644</v>
      </c>
      <c r="E3" s="14">
        <v>310645</v>
      </c>
      <c r="F3" s="14">
        <v>24876</v>
      </c>
      <c r="G3" s="18">
        <v>68103</v>
      </c>
      <c r="H3">
        <f t="shared" ref="H3:H22" si="3">E3+F3+G3</f>
        <v>403624</v>
      </c>
    </row>
    <row r="4" spans="1:8" x14ac:dyDescent="0.35">
      <c r="A4" s="8" t="s">
        <v>9</v>
      </c>
      <c r="B4" s="9">
        <f t="shared" si="0"/>
        <v>0.68731907311878448</v>
      </c>
      <c r="C4" s="9">
        <f t="shared" si="1"/>
        <v>9.1889209148127288E-2</v>
      </c>
      <c r="D4" s="10">
        <f t="shared" si="2"/>
        <v>0.22079171773308828</v>
      </c>
      <c r="E4" s="14">
        <v>769985</v>
      </c>
      <c r="F4" s="14">
        <v>102941</v>
      </c>
      <c r="G4" s="18">
        <v>247347</v>
      </c>
      <c r="H4">
        <f t="shared" si="3"/>
        <v>1120273</v>
      </c>
    </row>
    <row r="5" spans="1:8" x14ac:dyDescent="0.35">
      <c r="A5" s="8" t="s">
        <v>10</v>
      </c>
      <c r="B5" s="9">
        <f t="shared" si="0"/>
        <v>0.68277764938820629</v>
      </c>
      <c r="C5" s="9">
        <f t="shared" si="1"/>
        <v>9.5083711735570231E-2</v>
      </c>
      <c r="D5" s="10">
        <f t="shared" si="2"/>
        <v>0.22213863887622343</v>
      </c>
      <c r="E5" s="14">
        <v>1749036</v>
      </c>
      <c r="F5" s="14">
        <v>243571</v>
      </c>
      <c r="G5" s="18">
        <v>569041</v>
      </c>
      <c r="H5">
        <f t="shared" si="3"/>
        <v>2561648</v>
      </c>
    </row>
    <row r="6" spans="1:8" x14ac:dyDescent="0.35">
      <c r="A6" s="8" t="s">
        <v>11</v>
      </c>
      <c r="B6" s="9">
        <f t="shared" si="0"/>
        <v>0.67957897396333844</v>
      </c>
      <c r="C6" s="9">
        <f t="shared" si="1"/>
        <v>9.5523402617050682E-2</v>
      </c>
      <c r="D6" s="10">
        <f t="shared" si="2"/>
        <v>0.22489762341961089</v>
      </c>
      <c r="E6" s="14">
        <v>451884</v>
      </c>
      <c r="F6" s="14">
        <v>63518</v>
      </c>
      <c r="G6" s="18">
        <v>149545</v>
      </c>
      <c r="H6">
        <f t="shared" si="3"/>
        <v>664947</v>
      </c>
    </row>
    <row r="7" spans="1:8" x14ac:dyDescent="0.35">
      <c r="A7" s="8" t="s">
        <v>12</v>
      </c>
      <c r="B7" s="9">
        <f t="shared" si="0"/>
        <v>0.75127930136356669</v>
      </c>
      <c r="C7" s="9">
        <f t="shared" si="1"/>
        <v>7.476635514018691E-2</v>
      </c>
      <c r="D7" s="10">
        <f t="shared" si="2"/>
        <v>0.17395434349624636</v>
      </c>
      <c r="E7" s="14">
        <v>24518</v>
      </c>
      <c r="F7" s="14">
        <v>2440</v>
      </c>
      <c r="G7" s="18">
        <v>5677</v>
      </c>
      <c r="H7">
        <f t="shared" si="3"/>
        <v>32635</v>
      </c>
    </row>
    <row r="8" spans="1:8" x14ac:dyDescent="0.35">
      <c r="A8" s="8" t="s">
        <v>13</v>
      </c>
      <c r="B8" s="9">
        <f t="shared" si="0"/>
        <v>0.65092231481032892</v>
      </c>
      <c r="C8" s="9">
        <f t="shared" si="1"/>
        <v>0.10702000872050772</v>
      </c>
      <c r="D8" s="10">
        <f t="shared" si="2"/>
        <v>0.24205767646916332</v>
      </c>
      <c r="E8" s="14">
        <v>644913</v>
      </c>
      <c r="F8" s="14">
        <v>106032</v>
      </c>
      <c r="G8" s="18">
        <v>239823</v>
      </c>
      <c r="H8">
        <f t="shared" si="3"/>
        <v>990768</v>
      </c>
    </row>
    <row r="9" spans="1:8" x14ac:dyDescent="0.35">
      <c r="A9" s="8" t="s">
        <v>14</v>
      </c>
      <c r="B9" s="9">
        <f t="shared" si="0"/>
        <v>0.70024669025524966</v>
      </c>
      <c r="C9" s="9">
        <f t="shared" si="1"/>
        <v>8.7397252829368374E-2</v>
      </c>
      <c r="D9" s="10">
        <f t="shared" si="2"/>
        <v>0.21235605691538195</v>
      </c>
      <c r="E9" s="14">
        <v>3607818</v>
      </c>
      <c r="F9" s="14">
        <v>450289</v>
      </c>
      <c r="G9" s="18">
        <v>1094103</v>
      </c>
      <c r="H9">
        <f t="shared" si="3"/>
        <v>5152210</v>
      </c>
    </row>
    <row r="10" spans="1:8" x14ac:dyDescent="0.35">
      <c r="A10" s="8" t="s">
        <v>15</v>
      </c>
      <c r="B10" s="9">
        <f t="shared" si="0"/>
        <v>0.67184400621320961</v>
      </c>
      <c r="C10" s="9">
        <f t="shared" si="1"/>
        <v>9.7806777224263688E-2</v>
      </c>
      <c r="D10" s="10">
        <f t="shared" si="2"/>
        <v>0.23034921656252672</v>
      </c>
      <c r="E10" s="14">
        <v>668253</v>
      </c>
      <c r="F10" s="14">
        <v>97284</v>
      </c>
      <c r="G10" s="18">
        <v>229118</v>
      </c>
      <c r="H10">
        <f t="shared" si="3"/>
        <v>994655</v>
      </c>
    </row>
    <row r="11" spans="1:8" x14ac:dyDescent="0.35">
      <c r="A11" s="8" t="s">
        <v>16</v>
      </c>
      <c r="B11" s="9">
        <f t="shared" si="0"/>
        <v>0.64988446221468399</v>
      </c>
      <c r="C11" s="9">
        <f t="shared" si="1"/>
        <v>0.10700228631619595</v>
      </c>
      <c r="D11" s="10">
        <f t="shared" si="2"/>
        <v>0.24311325146912008</v>
      </c>
      <c r="E11" s="14">
        <v>531831</v>
      </c>
      <c r="F11" s="14">
        <v>87565</v>
      </c>
      <c r="G11" s="18">
        <v>198951</v>
      </c>
      <c r="H11">
        <f t="shared" si="3"/>
        <v>818347</v>
      </c>
    </row>
    <row r="12" spans="1:8" x14ac:dyDescent="0.35">
      <c r="A12" s="8" t="s">
        <v>17</v>
      </c>
      <c r="B12" s="9">
        <f t="shared" si="0"/>
        <v>0.64506971109110867</v>
      </c>
      <c r="C12" s="9">
        <f t="shared" si="1"/>
        <v>0.10746303660069655</v>
      </c>
      <c r="D12" s="10">
        <f t="shared" si="2"/>
        <v>0.2474672523081948</v>
      </c>
      <c r="E12" s="14">
        <v>1358780</v>
      </c>
      <c r="F12" s="14">
        <v>226361</v>
      </c>
      <c r="G12" s="18">
        <v>521267</v>
      </c>
      <c r="H12">
        <f t="shared" si="3"/>
        <v>2106408</v>
      </c>
    </row>
    <row r="13" spans="1:8" x14ac:dyDescent="0.35">
      <c r="A13" s="8" t="s">
        <v>18</v>
      </c>
      <c r="B13" s="9">
        <f t="shared" si="0"/>
        <v>0.62446615413625284</v>
      </c>
      <c r="C13" s="9">
        <f t="shared" si="1"/>
        <v>0.12136059983619371</v>
      </c>
      <c r="D13" s="10">
        <f t="shared" si="2"/>
        <v>0.25417324602755342</v>
      </c>
      <c r="E13" s="14">
        <v>433831</v>
      </c>
      <c r="F13" s="14">
        <v>84312</v>
      </c>
      <c r="G13" s="18">
        <v>176580</v>
      </c>
      <c r="H13">
        <f t="shared" si="3"/>
        <v>694723</v>
      </c>
    </row>
    <row r="14" spans="1:8" x14ac:dyDescent="0.35">
      <c r="A14" s="8" t="s">
        <v>19</v>
      </c>
      <c r="B14" s="9">
        <f t="shared" si="0"/>
        <v>0.66703865551483255</v>
      </c>
      <c r="C14" s="9">
        <f t="shared" si="1"/>
        <v>0.10214030636218401</v>
      </c>
      <c r="D14" s="10">
        <f t="shared" si="2"/>
        <v>0.23082103812298344</v>
      </c>
      <c r="E14" s="14">
        <v>170351</v>
      </c>
      <c r="F14" s="14">
        <v>26085</v>
      </c>
      <c r="G14" s="18">
        <v>58948</v>
      </c>
      <c r="H14">
        <f t="shared" si="3"/>
        <v>255384</v>
      </c>
    </row>
    <row r="15" spans="1:8" x14ac:dyDescent="0.35">
      <c r="A15" s="8" t="s">
        <v>20</v>
      </c>
      <c r="B15" s="9">
        <f t="shared" si="0"/>
        <v>0.66580353152335081</v>
      </c>
      <c r="C15" s="9">
        <f t="shared" si="1"/>
        <v>9.8791137848594265E-2</v>
      </c>
      <c r="D15" s="10">
        <f t="shared" si="2"/>
        <v>0.23540533062805497</v>
      </c>
      <c r="E15" s="14">
        <v>187702</v>
      </c>
      <c r="F15" s="14">
        <v>27851</v>
      </c>
      <c r="G15" s="18">
        <v>66365</v>
      </c>
      <c r="H15">
        <f t="shared" si="3"/>
        <v>281918</v>
      </c>
    </row>
    <row r="16" spans="1:8" x14ac:dyDescent="0.35">
      <c r="A16" s="8" t="s">
        <v>21</v>
      </c>
      <c r="B16" s="9">
        <f t="shared" si="0"/>
        <v>0.74598290598290595</v>
      </c>
      <c r="C16" s="9">
        <f t="shared" si="1"/>
        <v>6.4087024087024089E-2</v>
      </c>
      <c r="D16" s="10">
        <f t="shared" si="2"/>
        <v>0.18993006993006992</v>
      </c>
      <c r="E16" s="14">
        <v>48004</v>
      </c>
      <c r="F16" s="14">
        <v>4124</v>
      </c>
      <c r="G16" s="18">
        <v>12222</v>
      </c>
      <c r="H16">
        <f t="shared" si="3"/>
        <v>64350</v>
      </c>
    </row>
    <row r="17" spans="1:8" x14ac:dyDescent="0.35">
      <c r="A17" s="8" t="s">
        <v>22</v>
      </c>
      <c r="B17" s="9">
        <f t="shared" si="0"/>
        <v>0.68342458934793426</v>
      </c>
      <c r="C17" s="9">
        <f t="shared" si="1"/>
        <v>9.6214095394255267E-2</v>
      </c>
      <c r="D17" s="10">
        <f t="shared" si="2"/>
        <v>0.22036131525781044</v>
      </c>
      <c r="E17" s="14">
        <v>23341</v>
      </c>
      <c r="F17" s="14">
        <v>3286</v>
      </c>
      <c r="G17" s="18">
        <v>7526</v>
      </c>
      <c r="H17">
        <f t="shared" si="3"/>
        <v>34153</v>
      </c>
    </row>
    <row r="18" spans="1:8" x14ac:dyDescent="0.35">
      <c r="A18" s="8" t="s">
        <v>23</v>
      </c>
      <c r="B18" s="9">
        <f t="shared" si="0"/>
        <v>0.66927867714198208</v>
      </c>
      <c r="C18" s="9">
        <f t="shared" si="1"/>
        <v>0.10221444168489165</v>
      </c>
      <c r="D18" s="10">
        <f t="shared" si="2"/>
        <v>0.22850688117312623</v>
      </c>
      <c r="E18" s="14">
        <v>1177895</v>
      </c>
      <c r="F18" s="14">
        <v>179892</v>
      </c>
      <c r="G18" s="18">
        <v>402160</v>
      </c>
      <c r="H18">
        <f t="shared" si="3"/>
        <v>1759947</v>
      </c>
    </row>
    <row r="19" spans="1:8" x14ac:dyDescent="0.35">
      <c r="A19" s="8" t="s">
        <v>24</v>
      </c>
      <c r="B19" s="9">
        <f t="shared" si="0"/>
        <v>0.6466455885211011</v>
      </c>
      <c r="C19" s="9">
        <f t="shared" si="1"/>
        <v>0.11055597954124222</v>
      </c>
      <c r="D19" s="10">
        <f t="shared" si="2"/>
        <v>0.24279843193765671</v>
      </c>
      <c r="E19" s="14">
        <v>272834</v>
      </c>
      <c r="F19" s="14">
        <v>46646</v>
      </c>
      <c r="G19" s="18">
        <v>102442</v>
      </c>
      <c r="H19">
        <f t="shared" si="3"/>
        <v>421922</v>
      </c>
    </row>
    <row r="20" spans="1:8" x14ac:dyDescent="0.35">
      <c r="A20" s="8" t="s">
        <v>25</v>
      </c>
      <c r="B20" s="9">
        <f t="shared" si="0"/>
        <v>0.62724584944280193</v>
      </c>
      <c r="C20" s="9">
        <f t="shared" si="1"/>
        <v>0.10516910880795348</v>
      </c>
      <c r="D20" s="10">
        <f t="shared" si="2"/>
        <v>0.26758504174924463</v>
      </c>
      <c r="E20" s="14">
        <v>57918</v>
      </c>
      <c r="F20" s="14">
        <v>9711</v>
      </c>
      <c r="G20" s="18">
        <v>24708</v>
      </c>
      <c r="H20">
        <f t="shared" si="3"/>
        <v>92337</v>
      </c>
    </row>
    <row r="21" spans="1:8" x14ac:dyDescent="0.35">
      <c r="A21" s="8" t="s">
        <v>26</v>
      </c>
      <c r="B21" s="9">
        <f t="shared" si="0"/>
        <v>0.70069992387685187</v>
      </c>
      <c r="C21" s="9">
        <f t="shared" si="1"/>
        <v>8.6960718354855485E-2</v>
      </c>
      <c r="D21" s="10">
        <f t="shared" si="2"/>
        <v>0.21233935776829263</v>
      </c>
      <c r="E21" s="14">
        <v>6337519</v>
      </c>
      <c r="F21" s="14">
        <v>786521</v>
      </c>
      <c r="G21" s="18">
        <v>1920515</v>
      </c>
      <c r="H21">
        <f t="shared" si="3"/>
        <v>9044555</v>
      </c>
    </row>
    <row r="22" spans="1:8" x14ac:dyDescent="0.35">
      <c r="A22" s="11" t="s">
        <v>27</v>
      </c>
      <c r="B22" s="9">
        <f t="shared" si="0"/>
        <v>0.68816088699330158</v>
      </c>
      <c r="C22" s="9">
        <f t="shared" si="1"/>
        <v>9.2236596437514931E-2</v>
      </c>
      <c r="D22" s="10">
        <f t="shared" si="2"/>
        <v>0.21960251656918353</v>
      </c>
      <c r="E22" s="21">
        <v>1866474</v>
      </c>
      <c r="F22" s="21">
        <v>250170</v>
      </c>
      <c r="G22" s="15">
        <v>595620</v>
      </c>
      <c r="H22">
        <f t="shared" si="3"/>
        <v>2712264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B34B-65D9-40BA-ABCF-CF20B563A744}">
  <dimension ref="A1:J23"/>
  <sheetViews>
    <sheetView workbookViewId="0">
      <selection activeCell="L10" sqref="L10"/>
    </sheetView>
  </sheetViews>
  <sheetFormatPr defaultRowHeight="14.5" x14ac:dyDescent="0.35"/>
  <cols>
    <col min="1" max="1" width="14.08984375" bestFit="1" customWidth="1"/>
    <col min="2" max="2" width="15.453125" style="4" customWidth="1"/>
    <col min="3" max="3" width="14.90625" style="4" customWidth="1"/>
    <col min="4" max="4" width="17.453125" style="4" customWidth="1"/>
    <col min="7" max="7" width="13.54296875" hidden="1" customWidth="1"/>
    <col min="8" max="8" width="13" hidden="1" customWidth="1"/>
    <col min="9" max="10" width="15.54296875" hidden="1" customWidth="1"/>
  </cols>
  <sheetData>
    <row r="1" spans="1:10" x14ac:dyDescent="0.35">
      <c r="A1" s="5" t="s">
        <v>44</v>
      </c>
      <c r="B1" s="6" t="s">
        <v>52</v>
      </c>
      <c r="C1" s="6" t="s">
        <v>53</v>
      </c>
      <c r="D1" s="7" t="s">
        <v>54</v>
      </c>
      <c r="G1" s="22" t="s">
        <v>39</v>
      </c>
      <c r="H1" s="22" t="s">
        <v>40</v>
      </c>
      <c r="I1" s="22" t="s">
        <v>6</v>
      </c>
      <c r="J1" s="22" t="s">
        <v>51</v>
      </c>
    </row>
    <row r="2" spans="1:10" x14ac:dyDescent="0.35">
      <c r="A2" s="8" t="s">
        <v>7</v>
      </c>
      <c r="B2" s="9">
        <f>G2/J2</f>
        <v>0.26767715519345997</v>
      </c>
      <c r="C2" s="9">
        <f>H2/J2</f>
        <v>0.19784742227771462</v>
      </c>
      <c r="D2" s="10">
        <f>I2/J2</f>
        <v>0.53447542252882541</v>
      </c>
      <c r="G2" s="35">
        <v>38375</v>
      </c>
      <c r="H2" s="35">
        <v>28364</v>
      </c>
      <c r="I2" s="35">
        <v>76624</v>
      </c>
      <c r="J2" s="35">
        <f>G2+H2+I2</f>
        <v>143363</v>
      </c>
    </row>
    <row r="3" spans="1:10" x14ac:dyDescent="0.35">
      <c r="A3" s="8" t="s">
        <v>8</v>
      </c>
      <c r="B3" s="9">
        <f t="shared" ref="B3:B22" si="0">G3/J3</f>
        <v>0.40710909162983372</v>
      </c>
      <c r="C3" s="9">
        <f t="shared" ref="C3:C22" si="1">H3/J3</f>
        <v>0.11395506709214516</v>
      </c>
      <c r="D3" s="10">
        <f t="shared" ref="D3:D22" si="2">I3/J3</f>
        <v>0.47893584127802113</v>
      </c>
      <c r="G3" s="36">
        <v>164319</v>
      </c>
      <c r="H3" s="36">
        <v>45995</v>
      </c>
      <c r="I3" s="36">
        <v>193310</v>
      </c>
      <c r="J3" s="35">
        <f t="shared" ref="J3:J22" si="3">G3+H3+I3</f>
        <v>403624</v>
      </c>
    </row>
    <row r="4" spans="1:10" x14ac:dyDescent="0.35">
      <c r="A4" s="8" t="s">
        <v>9</v>
      </c>
      <c r="B4" s="9">
        <f t="shared" si="0"/>
        <v>0.3389700546206148</v>
      </c>
      <c r="C4" s="9">
        <f t="shared" si="1"/>
        <v>0.15355364272815644</v>
      </c>
      <c r="D4" s="10">
        <f t="shared" si="2"/>
        <v>0.50747630265122878</v>
      </c>
      <c r="G4" s="35">
        <v>379739</v>
      </c>
      <c r="H4" s="35">
        <v>172022</v>
      </c>
      <c r="I4" s="35">
        <v>568512</v>
      </c>
      <c r="J4" s="35">
        <f t="shared" si="3"/>
        <v>1120273</v>
      </c>
    </row>
    <row r="5" spans="1:10" x14ac:dyDescent="0.35">
      <c r="A5" s="8" t="s">
        <v>10</v>
      </c>
      <c r="B5" s="9">
        <f t="shared" si="0"/>
        <v>0.33252382841046074</v>
      </c>
      <c r="C5" s="9">
        <f t="shared" si="1"/>
        <v>0.15416208628195599</v>
      </c>
      <c r="D5" s="10">
        <f t="shared" si="2"/>
        <v>0.51331408530758327</v>
      </c>
      <c r="G5" s="36">
        <v>851809</v>
      </c>
      <c r="H5" s="36">
        <v>394909</v>
      </c>
      <c r="I5" s="36">
        <v>1314930</v>
      </c>
      <c r="J5" s="35">
        <f t="shared" si="3"/>
        <v>2561648</v>
      </c>
    </row>
    <row r="6" spans="1:10" x14ac:dyDescent="0.35">
      <c r="A6" s="8" t="s">
        <v>11</v>
      </c>
      <c r="B6" s="9">
        <f t="shared" si="0"/>
        <v>0.33023534206485627</v>
      </c>
      <c r="C6" s="9">
        <f t="shared" si="1"/>
        <v>0.15830885769843311</v>
      </c>
      <c r="D6" s="10">
        <f t="shared" si="2"/>
        <v>0.51145580023671056</v>
      </c>
      <c r="G6" s="35">
        <v>219589</v>
      </c>
      <c r="H6" s="35">
        <v>105267</v>
      </c>
      <c r="I6" s="35">
        <v>340091</v>
      </c>
      <c r="J6" s="35">
        <f t="shared" si="3"/>
        <v>664947</v>
      </c>
    </row>
    <row r="7" spans="1:10" x14ac:dyDescent="0.35">
      <c r="A7" s="8" t="s">
        <v>12</v>
      </c>
      <c r="B7" s="9">
        <f t="shared" si="0"/>
        <v>0.41449364179561821</v>
      </c>
      <c r="C7" s="9">
        <f t="shared" si="1"/>
        <v>0.12409989275317911</v>
      </c>
      <c r="D7" s="10">
        <f t="shared" si="2"/>
        <v>0.46140646545120267</v>
      </c>
      <c r="G7" s="36">
        <v>13527</v>
      </c>
      <c r="H7" s="36">
        <v>4050</v>
      </c>
      <c r="I7" s="36">
        <v>15058</v>
      </c>
      <c r="J7" s="35">
        <f t="shared" si="3"/>
        <v>32635</v>
      </c>
    </row>
    <row r="8" spans="1:10" x14ac:dyDescent="0.35">
      <c r="A8" s="8" t="s">
        <v>13</v>
      </c>
      <c r="B8" s="9">
        <f t="shared" si="0"/>
        <v>0.29091674337483647</v>
      </c>
      <c r="C8" s="9">
        <f t="shared" si="1"/>
        <v>0.17815573373383073</v>
      </c>
      <c r="D8" s="10">
        <f t="shared" si="2"/>
        <v>0.53092752289133283</v>
      </c>
      <c r="G8" s="35">
        <v>288231</v>
      </c>
      <c r="H8" s="35">
        <v>176511</v>
      </c>
      <c r="I8" s="35">
        <v>526026</v>
      </c>
      <c r="J8" s="35">
        <f t="shared" si="3"/>
        <v>990768</v>
      </c>
    </row>
    <row r="9" spans="1:10" x14ac:dyDescent="0.35">
      <c r="A9" s="8" t="s">
        <v>14</v>
      </c>
      <c r="B9" s="9">
        <f t="shared" si="0"/>
        <v>0.35393277836113046</v>
      </c>
      <c r="C9" s="9">
        <f t="shared" si="1"/>
        <v>0.14472857278721171</v>
      </c>
      <c r="D9" s="10">
        <f t="shared" si="2"/>
        <v>0.5013386488516578</v>
      </c>
      <c r="G9" s="36">
        <v>1823536</v>
      </c>
      <c r="H9" s="36">
        <v>745672</v>
      </c>
      <c r="I9" s="36">
        <v>2583002</v>
      </c>
      <c r="J9" s="35">
        <f t="shared" si="3"/>
        <v>5152210</v>
      </c>
    </row>
    <row r="10" spans="1:10" x14ac:dyDescent="0.35">
      <c r="A10" s="8" t="s">
        <v>15</v>
      </c>
      <c r="B10" s="9">
        <f t="shared" si="0"/>
        <v>0.32289688384414694</v>
      </c>
      <c r="C10" s="9">
        <f t="shared" si="1"/>
        <v>0.15779843262236654</v>
      </c>
      <c r="D10" s="10">
        <f t="shared" si="2"/>
        <v>0.51930468353348647</v>
      </c>
      <c r="G10" s="35">
        <v>321171</v>
      </c>
      <c r="H10" s="35">
        <v>156955</v>
      </c>
      <c r="I10" s="35">
        <v>516529</v>
      </c>
      <c r="J10" s="35">
        <f t="shared" si="3"/>
        <v>994655</v>
      </c>
    </row>
    <row r="11" spans="1:10" x14ac:dyDescent="0.35">
      <c r="A11" s="8" t="s">
        <v>16</v>
      </c>
      <c r="B11" s="9">
        <f t="shared" si="0"/>
        <v>0.29533070934456901</v>
      </c>
      <c r="C11" s="9">
        <f t="shared" si="1"/>
        <v>0.17605123498955821</v>
      </c>
      <c r="D11" s="10">
        <f t="shared" si="2"/>
        <v>0.52861805566587283</v>
      </c>
      <c r="G11" s="36">
        <v>241683</v>
      </c>
      <c r="H11" s="36">
        <v>144071</v>
      </c>
      <c r="I11" s="36">
        <v>432593</v>
      </c>
      <c r="J11" s="35">
        <f t="shared" si="3"/>
        <v>818347</v>
      </c>
    </row>
    <row r="12" spans="1:10" x14ac:dyDescent="0.35">
      <c r="A12" s="8" t="s">
        <v>17</v>
      </c>
      <c r="B12" s="9">
        <f t="shared" si="0"/>
        <v>0.28726675933627294</v>
      </c>
      <c r="C12" s="9">
        <f t="shared" si="1"/>
        <v>0.17543562310815378</v>
      </c>
      <c r="D12" s="10">
        <f t="shared" si="2"/>
        <v>0.53729761755557326</v>
      </c>
      <c r="G12" s="35">
        <v>605101</v>
      </c>
      <c r="H12" s="35">
        <v>369539</v>
      </c>
      <c r="I12" s="35">
        <v>1131768</v>
      </c>
      <c r="J12" s="35">
        <f t="shared" si="3"/>
        <v>2106408</v>
      </c>
    </row>
    <row r="13" spans="1:10" x14ac:dyDescent="0.35">
      <c r="A13" s="8" t="s">
        <v>18</v>
      </c>
      <c r="B13" s="9">
        <f t="shared" si="0"/>
        <v>0.28066006163607654</v>
      </c>
      <c r="C13" s="9">
        <f t="shared" si="1"/>
        <v>0.18322986283741866</v>
      </c>
      <c r="D13" s="10">
        <f t="shared" si="2"/>
        <v>0.5361100755265048</v>
      </c>
      <c r="G13" s="36">
        <v>194981</v>
      </c>
      <c r="H13" s="36">
        <v>127294</v>
      </c>
      <c r="I13" s="36">
        <v>372448</v>
      </c>
      <c r="J13" s="35">
        <f t="shared" si="3"/>
        <v>694723</v>
      </c>
    </row>
    <row r="14" spans="1:10" x14ac:dyDescent="0.35">
      <c r="A14" s="8" t="s">
        <v>19</v>
      </c>
      <c r="B14" s="9">
        <f t="shared" si="0"/>
        <v>0.30624471384268398</v>
      </c>
      <c r="C14" s="9">
        <f t="shared" si="1"/>
        <v>0.17129107540018168</v>
      </c>
      <c r="D14" s="10">
        <f t="shared" si="2"/>
        <v>0.52246421075713434</v>
      </c>
      <c r="G14" s="35">
        <v>78210</v>
      </c>
      <c r="H14" s="35">
        <v>43745</v>
      </c>
      <c r="I14" s="35">
        <v>133429</v>
      </c>
      <c r="J14" s="35">
        <f t="shared" si="3"/>
        <v>255384</v>
      </c>
    </row>
    <row r="15" spans="1:10" x14ac:dyDescent="0.35">
      <c r="A15" s="8" t="s">
        <v>20</v>
      </c>
      <c r="B15" s="9">
        <f t="shared" si="0"/>
        <v>0.29787739697358806</v>
      </c>
      <c r="C15" s="9">
        <f t="shared" si="1"/>
        <v>0.16834682425386105</v>
      </c>
      <c r="D15" s="10">
        <f t="shared" si="2"/>
        <v>0.53377577877255089</v>
      </c>
      <c r="G15" s="36">
        <v>83977</v>
      </c>
      <c r="H15" s="36">
        <v>47460</v>
      </c>
      <c r="I15" s="36">
        <v>150481</v>
      </c>
      <c r="J15" s="35">
        <f t="shared" si="3"/>
        <v>281918</v>
      </c>
    </row>
    <row r="16" spans="1:10" x14ac:dyDescent="0.35">
      <c r="A16" s="8" t="s">
        <v>21</v>
      </c>
      <c r="B16" s="9">
        <f t="shared" si="0"/>
        <v>0.28346542346542347</v>
      </c>
      <c r="C16" s="9">
        <f t="shared" si="1"/>
        <v>0.19599067599067599</v>
      </c>
      <c r="D16" s="10">
        <f t="shared" si="2"/>
        <v>0.52054390054390054</v>
      </c>
      <c r="G16" s="35">
        <v>18241</v>
      </c>
      <c r="H16" s="35">
        <v>12612</v>
      </c>
      <c r="I16" s="35">
        <v>33497</v>
      </c>
      <c r="J16" s="35">
        <f t="shared" si="3"/>
        <v>64350</v>
      </c>
    </row>
    <row r="17" spans="1:10" x14ac:dyDescent="0.35">
      <c r="A17" s="8" t="s">
        <v>22</v>
      </c>
      <c r="B17" s="9">
        <f t="shared" si="0"/>
        <v>0.31092436974789917</v>
      </c>
      <c r="C17" s="9">
        <f t="shared" si="1"/>
        <v>0.16976546716247476</v>
      </c>
      <c r="D17" s="10">
        <f t="shared" si="2"/>
        <v>0.51931016308962608</v>
      </c>
      <c r="G17" s="36">
        <v>10619</v>
      </c>
      <c r="H17" s="36">
        <v>5798</v>
      </c>
      <c r="I17" s="36">
        <v>17736</v>
      </c>
      <c r="J17" s="35">
        <f t="shared" si="3"/>
        <v>34153</v>
      </c>
    </row>
    <row r="18" spans="1:10" x14ac:dyDescent="0.35">
      <c r="A18" s="8" t="s">
        <v>23</v>
      </c>
      <c r="B18" s="9">
        <f t="shared" si="0"/>
        <v>0.31395945446084456</v>
      </c>
      <c r="C18" s="9">
        <f t="shared" si="1"/>
        <v>0.16829540889583608</v>
      </c>
      <c r="D18" s="10">
        <f t="shared" si="2"/>
        <v>0.51774513664331934</v>
      </c>
      <c r="G18" s="35">
        <v>552552</v>
      </c>
      <c r="H18" s="35">
        <v>296191</v>
      </c>
      <c r="I18" s="35">
        <v>911204</v>
      </c>
      <c r="J18" s="35">
        <f t="shared" si="3"/>
        <v>1759947</v>
      </c>
    </row>
    <row r="19" spans="1:10" x14ac:dyDescent="0.35">
      <c r="A19" s="8" t="s">
        <v>24</v>
      </c>
      <c r="B19" s="9">
        <f t="shared" si="0"/>
        <v>0.29071487146913411</v>
      </c>
      <c r="C19" s="9">
        <f t="shared" si="1"/>
        <v>0.17772953294684798</v>
      </c>
      <c r="D19" s="10">
        <f t="shared" si="2"/>
        <v>0.53155559558401788</v>
      </c>
      <c r="G19" s="36">
        <v>122659</v>
      </c>
      <c r="H19" s="36">
        <v>74988</v>
      </c>
      <c r="I19" s="36">
        <v>224275</v>
      </c>
      <c r="J19" s="35">
        <f t="shared" si="3"/>
        <v>421922</v>
      </c>
    </row>
    <row r="20" spans="1:10" x14ac:dyDescent="0.35">
      <c r="A20" s="8" t="s">
        <v>25</v>
      </c>
      <c r="B20" s="9">
        <f t="shared" si="0"/>
        <v>0.27380140138839254</v>
      </c>
      <c r="C20" s="9">
        <f t="shared" si="1"/>
        <v>0.17067914270552434</v>
      </c>
      <c r="D20" s="10">
        <f t="shared" si="2"/>
        <v>0.5555194559060832</v>
      </c>
      <c r="G20" s="35">
        <v>25282</v>
      </c>
      <c r="H20" s="35">
        <v>15760</v>
      </c>
      <c r="I20" s="35">
        <v>51295</v>
      </c>
      <c r="J20" s="35">
        <f t="shared" si="3"/>
        <v>92337</v>
      </c>
    </row>
    <row r="21" spans="1:10" x14ac:dyDescent="0.35">
      <c r="A21" s="8" t="s">
        <v>26</v>
      </c>
      <c r="B21" s="9">
        <f t="shared" si="0"/>
        <v>0.34661849035137715</v>
      </c>
      <c r="C21" s="9">
        <f t="shared" si="1"/>
        <v>0.14724627137542975</v>
      </c>
      <c r="D21" s="10">
        <f t="shared" si="2"/>
        <v>0.50613523827319307</v>
      </c>
      <c r="G21" s="36">
        <v>3135010</v>
      </c>
      <c r="H21" s="36">
        <v>1331777</v>
      </c>
      <c r="I21" s="36">
        <v>4577768</v>
      </c>
      <c r="J21" s="35">
        <f t="shared" si="3"/>
        <v>9044555</v>
      </c>
    </row>
    <row r="22" spans="1:10" x14ac:dyDescent="0.35">
      <c r="A22" s="11" t="s">
        <v>27</v>
      </c>
      <c r="B22" s="9">
        <f t="shared" si="0"/>
        <v>0.34095279810519918</v>
      </c>
      <c r="C22" s="9">
        <f t="shared" si="1"/>
        <v>0.14922736134830533</v>
      </c>
      <c r="D22" s="10">
        <f t="shared" si="2"/>
        <v>0.50981984054649543</v>
      </c>
      <c r="G22" s="35">
        <v>924754</v>
      </c>
      <c r="H22" s="35">
        <v>404744</v>
      </c>
      <c r="I22" s="35">
        <v>1382766</v>
      </c>
      <c r="J22" s="35">
        <f t="shared" si="3"/>
        <v>2712264</v>
      </c>
    </row>
    <row r="23" spans="1:10" x14ac:dyDescent="0.35">
      <c r="A23" s="14"/>
      <c r="B23" s="9"/>
      <c r="C23" s="9"/>
      <c r="D23" s="9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90DC-EA9A-476B-B248-FD5DA4709379}">
  <dimension ref="A1:C22"/>
  <sheetViews>
    <sheetView workbookViewId="0">
      <selection activeCell="D10" sqref="D10"/>
    </sheetView>
  </sheetViews>
  <sheetFormatPr defaultRowHeight="14.5" x14ac:dyDescent="0.35"/>
  <cols>
    <col min="1" max="1" width="14.08984375" bestFit="1" customWidth="1"/>
    <col min="2" max="2" width="18.6328125" style="4" customWidth="1"/>
    <col min="3" max="3" width="18.54296875" style="4" customWidth="1"/>
  </cols>
  <sheetData>
    <row r="1" spans="1:3" x14ac:dyDescent="0.35">
      <c r="A1" s="5" t="s">
        <v>44</v>
      </c>
      <c r="B1" s="6" t="s">
        <v>41</v>
      </c>
      <c r="C1" s="7" t="s">
        <v>42</v>
      </c>
    </row>
    <row r="2" spans="1:3" x14ac:dyDescent="0.35">
      <c r="A2" s="8" t="s">
        <v>7</v>
      </c>
      <c r="B2" s="9">
        <v>0.27490421455938602</v>
      </c>
      <c r="C2" s="10">
        <v>0.72509578544061304</v>
      </c>
    </row>
    <row r="3" spans="1:3" x14ac:dyDescent="0.35">
      <c r="A3" s="8" t="s">
        <v>8</v>
      </c>
      <c r="B3" s="9">
        <v>0.27306616961789298</v>
      </c>
      <c r="C3" s="10">
        <v>0.72693383038210602</v>
      </c>
    </row>
    <row r="4" spans="1:3" x14ac:dyDescent="0.35">
      <c r="A4" s="8" t="s">
        <v>9</v>
      </c>
      <c r="B4" s="9">
        <v>0.27284768211920502</v>
      </c>
      <c r="C4" s="10">
        <v>0.72715231788079404</v>
      </c>
    </row>
    <row r="5" spans="1:3" x14ac:dyDescent="0.35">
      <c r="A5" s="8" t="s">
        <v>10</v>
      </c>
      <c r="B5" s="9">
        <v>0.28304066543438</v>
      </c>
      <c r="C5" s="10">
        <v>0.716959334565619</v>
      </c>
    </row>
    <row r="6" spans="1:3" x14ac:dyDescent="0.35">
      <c r="A6" s="8" t="s">
        <v>11</v>
      </c>
      <c r="B6" s="9">
        <v>0.29257246376811502</v>
      </c>
      <c r="C6" s="10">
        <v>0.70742753623188404</v>
      </c>
    </row>
    <row r="7" spans="1:3" x14ac:dyDescent="0.35">
      <c r="A7" s="8" t="s">
        <v>12</v>
      </c>
      <c r="B7" s="9">
        <v>0.11111111111111099</v>
      </c>
      <c r="C7" s="10">
        <v>0.88888888888888795</v>
      </c>
    </row>
    <row r="8" spans="1:3" x14ac:dyDescent="0.35">
      <c r="A8" s="8" t="s">
        <v>13</v>
      </c>
      <c r="B8" s="9">
        <v>0.27828598940779897</v>
      </c>
      <c r="C8" s="10">
        <v>0.72171401059219997</v>
      </c>
    </row>
    <row r="9" spans="1:3" x14ac:dyDescent="0.35">
      <c r="A9" s="8" t="s">
        <v>14</v>
      </c>
      <c r="B9" s="9">
        <v>0.280984471139759</v>
      </c>
      <c r="C9" s="10">
        <v>0.71901552886024001</v>
      </c>
    </row>
    <row r="10" spans="1:3" x14ac:dyDescent="0.35">
      <c r="A10" s="8" t="s">
        <v>15</v>
      </c>
      <c r="B10" s="9">
        <v>0.293577981651376</v>
      </c>
      <c r="C10" s="10">
        <v>0.70642201834862295</v>
      </c>
    </row>
    <row r="11" spans="1:3" x14ac:dyDescent="0.35">
      <c r="A11" s="8" t="s">
        <v>16</v>
      </c>
      <c r="B11" s="9">
        <v>0.27651515151515099</v>
      </c>
      <c r="C11" s="10">
        <v>0.72348484848484795</v>
      </c>
    </row>
    <row r="12" spans="1:3" x14ac:dyDescent="0.35">
      <c r="A12" s="8" t="s">
        <v>17</v>
      </c>
      <c r="B12" s="9">
        <v>0.29839115133232702</v>
      </c>
      <c r="C12" s="10">
        <v>0.70160884866767204</v>
      </c>
    </row>
    <row r="13" spans="1:3" x14ac:dyDescent="0.35">
      <c r="A13" s="8" t="s">
        <v>18</v>
      </c>
      <c r="B13" s="9">
        <v>0.288663171690694</v>
      </c>
      <c r="C13" s="10">
        <v>0.711336828309305</v>
      </c>
    </row>
    <row r="14" spans="1:3" x14ac:dyDescent="0.35">
      <c r="A14" s="8" t="s">
        <v>19</v>
      </c>
      <c r="B14" s="9">
        <v>0.27385159010600701</v>
      </c>
      <c r="C14" s="10">
        <v>0.72614840989399299</v>
      </c>
    </row>
    <row r="15" spans="1:3" x14ac:dyDescent="0.35">
      <c r="A15" s="8" t="s">
        <v>20</v>
      </c>
      <c r="B15" s="9">
        <v>0</v>
      </c>
      <c r="C15" s="10">
        <v>1</v>
      </c>
    </row>
    <row r="16" spans="1:3" x14ac:dyDescent="0.35">
      <c r="A16" s="8" t="s">
        <v>21</v>
      </c>
      <c r="B16" s="9">
        <v>0.27272727272727199</v>
      </c>
      <c r="C16" s="10">
        <v>0.72727272727272696</v>
      </c>
    </row>
    <row r="17" spans="1:3" x14ac:dyDescent="0.35">
      <c r="A17" s="8" t="s">
        <v>22</v>
      </c>
      <c r="B17" s="9">
        <v>0.29724770642201798</v>
      </c>
      <c r="C17" s="10">
        <v>0.70275229357798097</v>
      </c>
    </row>
    <row r="18" spans="1:3" x14ac:dyDescent="0.35">
      <c r="A18" s="8" t="s">
        <v>23</v>
      </c>
      <c r="B18" s="9">
        <v>0.28759398496240601</v>
      </c>
      <c r="C18" s="10">
        <v>0.71240601503759304</v>
      </c>
    </row>
    <row r="19" spans="1:3" x14ac:dyDescent="0.35">
      <c r="A19" s="8" t="s">
        <v>24</v>
      </c>
      <c r="B19" s="9">
        <v>0.27732513451191299</v>
      </c>
      <c r="C19" s="10">
        <v>0.72267486548808602</v>
      </c>
    </row>
    <row r="20" spans="1:3" x14ac:dyDescent="0.35">
      <c r="A20" s="8" t="s">
        <v>25</v>
      </c>
      <c r="B20" s="9">
        <v>0.28348909657320798</v>
      </c>
      <c r="C20" s="10">
        <v>0.71651090342679102</v>
      </c>
    </row>
    <row r="21" spans="1:3" x14ac:dyDescent="0.35">
      <c r="A21" s="8" t="s">
        <v>26</v>
      </c>
      <c r="B21" s="9">
        <v>0.28511904761904699</v>
      </c>
      <c r="C21" s="10">
        <v>0.71488095238095195</v>
      </c>
    </row>
    <row r="22" spans="1:3" x14ac:dyDescent="0.35">
      <c r="A22" s="11" t="s">
        <v>27</v>
      </c>
      <c r="B22" s="12">
        <v>0.63781062205619599</v>
      </c>
      <c r="C22" s="13">
        <v>0.36218937794380301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7C35-9884-4FF7-A083-5DCBCAF37725}">
  <dimension ref="A1:V8"/>
  <sheetViews>
    <sheetView workbookViewId="0">
      <selection activeCell="E16" sqref="E16"/>
    </sheetView>
  </sheetViews>
  <sheetFormatPr defaultRowHeight="14.5" x14ac:dyDescent="0.35"/>
  <cols>
    <col min="1" max="1" width="20.453125" style="16" customWidth="1"/>
    <col min="2" max="2" width="8.81640625" customWidth="1"/>
    <col min="5" max="5" width="11.26953125" customWidth="1"/>
    <col min="6" max="6" width="10.81640625" customWidth="1"/>
    <col min="8" max="8" width="14.36328125" customWidth="1"/>
    <col min="9" max="9" width="11.08984375" customWidth="1"/>
    <col min="11" max="11" width="16.08984375" customWidth="1"/>
    <col min="13" max="13" width="11.6328125" customWidth="1"/>
    <col min="14" max="14" width="13.7265625" customWidth="1"/>
    <col min="15" max="15" width="14.36328125" customWidth="1"/>
    <col min="16" max="16" width="9" customWidth="1"/>
    <col min="19" max="19" width="14.08984375" customWidth="1"/>
    <col min="21" max="21" width="9.7265625" customWidth="1"/>
  </cols>
  <sheetData>
    <row r="1" spans="1:22" s="23" customFormat="1" ht="29" x14ac:dyDescent="0.35">
      <c r="A1" s="25" t="s">
        <v>43</v>
      </c>
      <c r="B1" s="26" t="s">
        <v>7</v>
      </c>
      <c r="C1" s="26" t="s">
        <v>8</v>
      </c>
      <c r="D1" s="26" t="s">
        <v>9</v>
      </c>
      <c r="E1" s="26" t="s">
        <v>10</v>
      </c>
      <c r="F1" s="26" t="s">
        <v>11</v>
      </c>
      <c r="G1" s="26" t="s">
        <v>12</v>
      </c>
      <c r="H1" s="26" t="s">
        <v>13</v>
      </c>
      <c r="I1" s="26" t="s">
        <v>14</v>
      </c>
      <c r="J1" s="26" t="s">
        <v>15</v>
      </c>
      <c r="K1" s="26" t="s">
        <v>16</v>
      </c>
      <c r="L1" s="26" t="s">
        <v>17</v>
      </c>
      <c r="M1" s="26" t="s">
        <v>18</v>
      </c>
      <c r="N1" s="26" t="s">
        <v>19</v>
      </c>
      <c r="O1" s="26" t="s">
        <v>20</v>
      </c>
      <c r="P1" s="26" t="s">
        <v>21</v>
      </c>
      <c r="Q1" s="26" t="s">
        <v>22</v>
      </c>
      <c r="R1" s="26" t="s">
        <v>23</v>
      </c>
      <c r="S1" s="26" t="s">
        <v>24</v>
      </c>
      <c r="T1" s="26" t="s">
        <v>25</v>
      </c>
      <c r="U1" s="26" t="s">
        <v>26</v>
      </c>
      <c r="V1" s="27" t="s">
        <v>27</v>
      </c>
    </row>
    <row r="2" spans="1:22" x14ac:dyDescent="0.35">
      <c r="A2" s="24">
        <v>0</v>
      </c>
      <c r="B2" s="9">
        <v>2.77419766300939E-3</v>
      </c>
      <c r="C2" s="9">
        <v>1.3399490512748601E-2</v>
      </c>
      <c r="D2" s="9">
        <v>3.70485274594754E-2</v>
      </c>
      <c r="E2" s="9">
        <v>7.0937431999664E-2</v>
      </c>
      <c r="F2" s="9">
        <v>2.0464871253273301E-2</v>
      </c>
      <c r="G2" s="9">
        <v>9.8810591486042502E-4</v>
      </c>
      <c r="H2" s="9">
        <v>3.6446883819519299E-2</v>
      </c>
      <c r="I2" s="9">
        <v>0.16712816876164499</v>
      </c>
      <c r="J2" s="9">
        <v>3.4196899072334898E-2</v>
      </c>
      <c r="K2" s="9">
        <v>2.9698485105906301E-2</v>
      </c>
      <c r="L2" s="9">
        <v>7.1337548353153896E-2</v>
      </c>
      <c r="M2" s="9">
        <v>2.0457957795761601E-2</v>
      </c>
      <c r="N2" s="9">
        <v>9.1363069381558294E-3</v>
      </c>
      <c r="O2" s="9">
        <v>1.06054166593931E-2</v>
      </c>
      <c r="P2" s="9">
        <v>2.1155179985816999E-3</v>
      </c>
      <c r="Q2" s="9">
        <v>9.86377550482498E-4</v>
      </c>
      <c r="R2" s="9">
        <v>5.6878224803860802E-2</v>
      </c>
      <c r="S2" s="9">
        <v>1.30749036825741E-2</v>
      </c>
      <c r="T2" s="9">
        <v>2.7861233772170802E-3</v>
      </c>
      <c r="U2" s="9">
        <v>0.32128064195601003</v>
      </c>
      <c r="V2" s="10">
        <v>7.8257919322370501E-2</v>
      </c>
    </row>
    <row r="3" spans="1:22" x14ac:dyDescent="0.35">
      <c r="A3" s="24">
        <v>1</v>
      </c>
      <c r="B3" s="9">
        <v>3.6263140300514399E-3</v>
      </c>
      <c r="C3" s="9">
        <v>1.3107229525477399E-2</v>
      </c>
      <c r="D3" s="9">
        <v>3.6659803729804499E-2</v>
      </c>
      <c r="E3" s="9">
        <v>8.6899629642610901E-2</v>
      </c>
      <c r="F3" s="9">
        <v>2.2890589108319401E-2</v>
      </c>
      <c r="G3" s="9">
        <v>1.13119741854078E-3</v>
      </c>
      <c r="H3" s="9">
        <v>3.1381259320648398E-2</v>
      </c>
      <c r="I3" s="9">
        <v>0.171903754565398</v>
      </c>
      <c r="J3" s="9">
        <v>3.2949069169433798E-2</v>
      </c>
      <c r="K3" s="9">
        <v>2.6297183633120402E-2</v>
      </c>
      <c r="L3" s="9">
        <v>6.3987935401711701E-2</v>
      </c>
      <c r="M3" s="9">
        <v>2.1515740471692101E-2</v>
      </c>
      <c r="N3" s="9">
        <v>8.2897945754532992E-3</v>
      </c>
      <c r="O3" s="9">
        <v>8.9395311570172799E-3</v>
      </c>
      <c r="P3" s="9">
        <v>1.9972616090477699E-3</v>
      </c>
      <c r="Q3" s="9">
        <v>1.0601560347676901E-3</v>
      </c>
      <c r="R3" s="9">
        <v>5.3924744373503503E-2</v>
      </c>
      <c r="S3" s="9">
        <v>1.28635783073909E-2</v>
      </c>
      <c r="T3" s="9">
        <v>2.5899012694360298E-3</v>
      </c>
      <c r="U3" s="9">
        <v>0.30256563036696899</v>
      </c>
      <c r="V3" s="10">
        <v>9.5419696289604602E-2</v>
      </c>
    </row>
    <row r="4" spans="1:22" x14ac:dyDescent="0.35">
      <c r="A4" s="24">
        <v>2</v>
      </c>
      <c r="B4" s="9">
        <v>4.8283172102312998E-3</v>
      </c>
      <c r="C4" s="9">
        <v>1.37003722508688E-2</v>
      </c>
      <c r="D4" s="9">
        <v>3.6741723156213102E-2</v>
      </c>
      <c r="E4" s="9">
        <v>8.9711344708763199E-2</v>
      </c>
      <c r="F4" s="9">
        <v>2.27545753619274E-2</v>
      </c>
      <c r="G4" s="9">
        <v>1.0926350872410701E-3</v>
      </c>
      <c r="H4" s="9">
        <v>3.1150360065441501E-2</v>
      </c>
      <c r="I4" s="9">
        <v>0.17081131638587799</v>
      </c>
      <c r="J4" s="9">
        <v>3.24580768102452E-2</v>
      </c>
      <c r="K4" s="9">
        <v>2.65024175786314E-2</v>
      </c>
      <c r="L4" s="9">
        <v>6.7313972099678293E-2</v>
      </c>
      <c r="M4" s="9">
        <v>2.3928024405308002E-2</v>
      </c>
      <c r="N4" s="9">
        <v>8.2539169435199098E-3</v>
      </c>
      <c r="O4" s="9">
        <v>8.7089071166441701E-3</v>
      </c>
      <c r="P4" s="9">
        <v>2.0299756443456301E-3</v>
      </c>
      <c r="Q4" s="9">
        <v>1.1833291195230799E-3</v>
      </c>
      <c r="R4" s="9">
        <v>5.7239587793089901E-2</v>
      </c>
      <c r="S4" s="9">
        <v>1.43420705295568E-2</v>
      </c>
      <c r="T4" s="9">
        <v>2.8738354810254399E-3</v>
      </c>
      <c r="U4" s="9">
        <v>0.289402630329604</v>
      </c>
      <c r="V4" s="10">
        <v>9.4972611922262501E-2</v>
      </c>
    </row>
    <row r="5" spans="1:22" x14ac:dyDescent="0.35">
      <c r="A5" s="24">
        <v>3</v>
      </c>
      <c r="B5" s="9">
        <v>5.8348493958162197E-3</v>
      </c>
      <c r="C5" s="9">
        <v>1.3865164718290199E-2</v>
      </c>
      <c r="D5" s="9">
        <v>3.6845041558819701E-2</v>
      </c>
      <c r="E5" s="9">
        <v>9.1293819021592296E-2</v>
      </c>
      <c r="F5" s="9">
        <v>2.2690648793243898E-2</v>
      </c>
      <c r="G5" s="9">
        <v>1.1157923514879199E-3</v>
      </c>
      <c r="H5" s="9">
        <v>3.0778754157826799E-2</v>
      </c>
      <c r="I5" s="9">
        <v>0.169637111875964</v>
      </c>
      <c r="J5" s="9">
        <v>3.2073473370459703E-2</v>
      </c>
      <c r="K5" s="9">
        <v>2.58854934769489E-2</v>
      </c>
      <c r="L5" s="9">
        <v>6.9644780170013798E-2</v>
      </c>
      <c r="M5" s="9">
        <v>2.4974466803510498E-2</v>
      </c>
      <c r="N5" s="9">
        <v>8.3306568393959092E-3</v>
      </c>
      <c r="O5" s="9">
        <v>8.4809665162273295E-3</v>
      </c>
      <c r="P5" s="9">
        <v>2.1524012318169701E-3</v>
      </c>
      <c r="Q5" s="9">
        <v>1.20692280250586E-3</v>
      </c>
      <c r="R5" s="9">
        <v>5.9390103899827601E-2</v>
      </c>
      <c r="S5" s="9">
        <v>1.50262444585462E-2</v>
      </c>
      <c r="T5" s="9">
        <v>3.3037566861411701E-3</v>
      </c>
      <c r="U5" s="9">
        <v>0.28345904519736898</v>
      </c>
      <c r="V5" s="10">
        <v>9.4010506674194194E-2</v>
      </c>
    </row>
    <row r="6" spans="1:22" x14ac:dyDescent="0.35">
      <c r="A6" s="24">
        <v>4</v>
      </c>
      <c r="B6" s="9">
        <v>6.9053702684852896E-3</v>
      </c>
      <c r="C6" s="9">
        <v>1.3820022704744901E-2</v>
      </c>
      <c r="D6" s="9">
        <v>3.6933745574093603E-2</v>
      </c>
      <c r="E6" s="9">
        <v>9.1272962114128997E-2</v>
      </c>
      <c r="F6" s="9">
        <v>2.2609110475798201E-2</v>
      </c>
      <c r="G6" s="9">
        <v>1.06238629344476E-3</v>
      </c>
      <c r="H6" s="9">
        <v>3.0244959220342899E-2</v>
      </c>
      <c r="I6" s="9">
        <v>0.17057220907717199</v>
      </c>
      <c r="J6" s="9">
        <v>3.1900279140099901E-2</v>
      </c>
      <c r="K6" s="9">
        <v>2.5541431659055199E-2</v>
      </c>
      <c r="L6" s="9">
        <v>6.9104332690894804E-2</v>
      </c>
      <c r="M6" s="9">
        <v>2.47248821727248E-2</v>
      </c>
      <c r="N6" s="9">
        <v>7.8999686093962507E-3</v>
      </c>
      <c r="O6" s="9">
        <v>8.5106227378232008E-3</v>
      </c>
      <c r="P6" s="9">
        <v>2.1332109212298298E-3</v>
      </c>
      <c r="Q6" s="9">
        <v>1.2125886447022401E-3</v>
      </c>
      <c r="R6" s="9">
        <v>5.9632864949521802E-2</v>
      </c>
      <c r="S6" s="9">
        <v>1.46241959673762E-2</v>
      </c>
      <c r="T6" s="9">
        <v>3.3176717847977202E-3</v>
      </c>
      <c r="U6" s="9">
        <v>0.28339583326301299</v>
      </c>
      <c r="V6" s="10">
        <v>9.4581351731152397E-2</v>
      </c>
    </row>
    <row r="7" spans="1:22" x14ac:dyDescent="0.35">
      <c r="A7" s="24">
        <v>5</v>
      </c>
      <c r="B7" s="9">
        <v>6.4706392531380299E-3</v>
      </c>
      <c r="C7" s="9">
        <v>1.24031964300479E-2</v>
      </c>
      <c r="D7" s="9">
        <v>3.7129180408451798E-2</v>
      </c>
      <c r="E7" s="9">
        <v>9.0836750500090102E-2</v>
      </c>
      <c r="F7" s="9">
        <v>2.24866724807176E-2</v>
      </c>
      <c r="G7" s="9">
        <v>1.11308143776137E-3</v>
      </c>
      <c r="H7" s="9">
        <v>3.0428187409334499E-2</v>
      </c>
      <c r="I7" s="9">
        <v>0.17208840830112901</v>
      </c>
      <c r="J7" s="9">
        <v>3.2271775951524001E-2</v>
      </c>
      <c r="K7" s="9">
        <v>2.4839011557386E-2</v>
      </c>
      <c r="L7" s="9">
        <v>6.9537246885862602E-2</v>
      </c>
      <c r="M7" s="9">
        <v>2.3699127159060598E-2</v>
      </c>
      <c r="N7" s="9">
        <v>7.8929661698594594E-3</v>
      </c>
      <c r="O7" s="9">
        <v>8.7640623881892997E-3</v>
      </c>
      <c r="P7" s="9">
        <v>2.2281857404709698E-3</v>
      </c>
      <c r="Q7" s="9">
        <v>1.2036046441944899E-3</v>
      </c>
      <c r="R7" s="9">
        <v>5.9195602696175499E-2</v>
      </c>
      <c r="S7" s="9">
        <v>1.3879382126015799E-2</v>
      </c>
      <c r="T7" s="9">
        <v>3.2669268913850399E-3</v>
      </c>
      <c r="U7" s="9">
        <v>0.28621743724756799</v>
      </c>
      <c r="V7" s="10">
        <v>9.4048554321636002E-2</v>
      </c>
    </row>
    <row r="8" spans="1:22" x14ac:dyDescent="0.35">
      <c r="A8" s="28">
        <v>6</v>
      </c>
      <c r="B8" s="12">
        <v>4.2529865281629399E-3</v>
      </c>
      <c r="C8" s="12">
        <v>1.29415228633729E-2</v>
      </c>
      <c r="D8" s="12">
        <v>3.7031782910125301E-2</v>
      </c>
      <c r="E8" s="12">
        <v>7.7028374427525997E-2</v>
      </c>
      <c r="F8" s="12">
        <v>2.00574443568786E-2</v>
      </c>
      <c r="G8" s="12">
        <v>1.0489652803679201E-3</v>
      </c>
      <c r="H8" s="12">
        <v>3.6121108718455697E-2</v>
      </c>
      <c r="I8" s="12">
        <v>0.16689616005396399</v>
      </c>
      <c r="J8" s="12">
        <v>3.26904900241188E-2</v>
      </c>
      <c r="K8" s="12">
        <v>2.8596978589635499E-2</v>
      </c>
      <c r="L8" s="12">
        <v>7.5460043991323597E-2</v>
      </c>
      <c r="M8" s="12">
        <v>2.2900147407351499E-2</v>
      </c>
      <c r="N8" s="12">
        <v>8.7270959847265701E-3</v>
      </c>
      <c r="O8" s="12">
        <v>1.0305899412155701E-2</v>
      </c>
      <c r="P8" s="12">
        <v>2.2267007483190199E-3</v>
      </c>
      <c r="Q8" s="12">
        <v>1.1267986469847399E-3</v>
      </c>
      <c r="R8" s="12">
        <v>6.1618795972563603E-2</v>
      </c>
      <c r="S8" s="12">
        <v>1.43839393823267E-2</v>
      </c>
      <c r="T8" s="12">
        <v>3.4568011724037599E-3</v>
      </c>
      <c r="U8" s="12">
        <v>0.30418660204513698</v>
      </c>
      <c r="V8" s="13">
        <v>7.8941361484098999E-2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33CD-9EC9-4852-ABF1-E7119B995686}">
  <dimension ref="A1:F22"/>
  <sheetViews>
    <sheetView topLeftCell="B1" workbookViewId="0">
      <selection activeCell="G24" sqref="G24"/>
    </sheetView>
  </sheetViews>
  <sheetFormatPr defaultRowHeight="14.5" x14ac:dyDescent="0.35"/>
  <cols>
    <col min="1" max="1" width="14.08984375" bestFit="1" customWidth="1"/>
    <col min="2" max="2" width="18" style="2" bestFit="1" customWidth="1"/>
    <col min="3" max="3" width="18" style="2" customWidth="1"/>
    <col min="4" max="4" width="16.36328125" hidden="1" customWidth="1"/>
    <col min="5" max="5" width="15.6328125" hidden="1" customWidth="1"/>
    <col min="6" max="6" width="0" hidden="1" customWidth="1"/>
  </cols>
  <sheetData>
    <row r="1" spans="1:6" x14ac:dyDescent="0.35">
      <c r="A1" s="5" t="s">
        <v>44</v>
      </c>
      <c r="B1" s="29" t="s">
        <v>46</v>
      </c>
      <c r="C1" s="29" t="s">
        <v>47</v>
      </c>
      <c r="D1" s="19" t="s">
        <v>34</v>
      </c>
      <c r="E1" s="20" t="s">
        <v>35</v>
      </c>
      <c r="F1" s="19" t="s">
        <v>45</v>
      </c>
    </row>
    <row r="2" spans="1:6" x14ac:dyDescent="0.35">
      <c r="A2" s="8" t="s">
        <v>7</v>
      </c>
      <c r="B2" s="30">
        <f>Table7[[#This Row],[Has dependants]]/Table7[[#This Row],[sum]]</f>
        <v>0.74501789164568266</v>
      </c>
      <c r="C2" s="30">
        <f>Table7[[#This Row],[No dependants]]/Table7[[#This Row],[sum]]</f>
        <v>0.25498210835431734</v>
      </c>
      <c r="D2" s="14">
        <v>106808</v>
      </c>
      <c r="E2" s="18">
        <v>36555</v>
      </c>
      <c r="F2">
        <f>Table7[[#This Row],[Has dependants]]+Table7[[#This Row],[No dependants]]</f>
        <v>143363</v>
      </c>
    </row>
    <row r="3" spans="1:6" x14ac:dyDescent="0.35">
      <c r="A3" s="8" t="s">
        <v>8</v>
      </c>
      <c r="B3" s="30">
        <f>Table7[[#This Row],[Has dependants]]/Table7[[#This Row],[sum]]</f>
        <v>0.74833012903097929</v>
      </c>
      <c r="C3" s="30">
        <f>Table7[[#This Row],[No dependants]]/Table7[[#This Row],[sum]]</f>
        <v>0.25166987096902066</v>
      </c>
      <c r="D3" s="14">
        <v>302044</v>
      </c>
      <c r="E3" s="18">
        <v>101580</v>
      </c>
      <c r="F3">
        <f>Table7[[#This Row],[Has dependants]]+Table7[[#This Row],[No dependants]]</f>
        <v>403624</v>
      </c>
    </row>
    <row r="4" spans="1:6" x14ac:dyDescent="0.35">
      <c r="A4" s="8" t="s">
        <v>9</v>
      </c>
      <c r="B4" s="30">
        <f>Table7[[#This Row],[Has dependants]]/Table7[[#This Row],[sum]]</f>
        <v>0.74892637776684789</v>
      </c>
      <c r="C4" s="30">
        <f>Table7[[#This Row],[No dependants]]/Table7[[#This Row],[sum]]</f>
        <v>0.25107362223315211</v>
      </c>
      <c r="D4" s="14">
        <v>839002</v>
      </c>
      <c r="E4" s="18">
        <v>281271</v>
      </c>
      <c r="F4">
        <f>Table7[[#This Row],[Has dependants]]+Table7[[#This Row],[No dependants]]</f>
        <v>1120273</v>
      </c>
    </row>
    <row r="5" spans="1:6" x14ac:dyDescent="0.35">
      <c r="A5" s="8" t="s">
        <v>10</v>
      </c>
      <c r="B5" s="30">
        <f>Table7[[#This Row],[Has dependants]]/Table7[[#This Row],[sum]]</f>
        <v>0.74905451490602926</v>
      </c>
      <c r="C5" s="30">
        <f>Table7[[#This Row],[No dependants]]/Table7[[#This Row],[sum]]</f>
        <v>0.25094548509397074</v>
      </c>
      <c r="D5" s="14">
        <v>1918814</v>
      </c>
      <c r="E5" s="18">
        <v>642834</v>
      </c>
      <c r="F5">
        <f>Table7[[#This Row],[Has dependants]]+Table7[[#This Row],[No dependants]]</f>
        <v>2561648</v>
      </c>
    </row>
    <row r="6" spans="1:6" x14ac:dyDescent="0.35">
      <c r="A6" s="8" t="s">
        <v>11</v>
      </c>
      <c r="B6" s="30">
        <f>Table7[[#This Row],[Has dependants]]/Table7[[#This Row],[sum]]</f>
        <v>0.75190353516896835</v>
      </c>
      <c r="C6" s="30">
        <f>Table7[[#This Row],[No dependants]]/Table7[[#This Row],[sum]]</f>
        <v>0.24809646483103165</v>
      </c>
      <c r="D6" s="14">
        <v>499976</v>
      </c>
      <c r="E6" s="18">
        <v>164971</v>
      </c>
      <c r="F6">
        <f>Table7[[#This Row],[Has dependants]]+Table7[[#This Row],[No dependants]]</f>
        <v>664947</v>
      </c>
    </row>
    <row r="7" spans="1:6" x14ac:dyDescent="0.35">
      <c r="A7" s="8" t="s">
        <v>12</v>
      </c>
      <c r="B7" s="30">
        <f>Table7[[#This Row],[Has dependants]]/Table7[[#This Row],[sum]]</f>
        <v>0.76010418262601498</v>
      </c>
      <c r="C7" s="30">
        <f>Table7[[#This Row],[No dependants]]/Table7[[#This Row],[sum]]</f>
        <v>0.23989581737398499</v>
      </c>
      <c r="D7" s="14">
        <v>24806</v>
      </c>
      <c r="E7" s="18">
        <v>7829</v>
      </c>
      <c r="F7">
        <f>Table7[[#This Row],[Has dependants]]+Table7[[#This Row],[No dependants]]</f>
        <v>32635</v>
      </c>
    </row>
    <row r="8" spans="1:6" x14ac:dyDescent="0.35">
      <c r="A8" s="8" t="s">
        <v>13</v>
      </c>
      <c r="B8" s="30">
        <f>Table7[[#This Row],[Has dependants]]/Table7[[#This Row],[sum]]</f>
        <v>0.75185815448217952</v>
      </c>
      <c r="C8" s="30">
        <f>Table7[[#This Row],[No dependants]]/Table7[[#This Row],[sum]]</f>
        <v>0.24814184551782051</v>
      </c>
      <c r="D8" s="14">
        <v>744917</v>
      </c>
      <c r="E8" s="18">
        <v>245851</v>
      </c>
      <c r="F8">
        <f>Table7[[#This Row],[Has dependants]]+Table7[[#This Row],[No dependants]]</f>
        <v>990768</v>
      </c>
    </row>
    <row r="9" spans="1:6" x14ac:dyDescent="0.35">
      <c r="A9" s="8" t="s">
        <v>14</v>
      </c>
      <c r="B9" s="30">
        <f>Table7[[#This Row],[Has dependants]]/Table7[[#This Row],[sum]]</f>
        <v>0.74996380194130285</v>
      </c>
      <c r="C9" s="30">
        <f>Table7[[#This Row],[No dependants]]/Table7[[#This Row],[sum]]</f>
        <v>0.25003619805869715</v>
      </c>
      <c r="D9" s="14">
        <v>3863971</v>
      </c>
      <c r="E9" s="18">
        <v>1288239</v>
      </c>
      <c r="F9">
        <f>Table7[[#This Row],[Has dependants]]+Table7[[#This Row],[No dependants]]</f>
        <v>5152210</v>
      </c>
    </row>
    <row r="10" spans="1:6" x14ac:dyDescent="0.35">
      <c r="A10" s="8" t="s">
        <v>15</v>
      </c>
      <c r="B10" s="30">
        <f>Table7[[#This Row],[Has dependants]]/Table7[[#This Row],[sum]]</f>
        <v>0.74753155616771649</v>
      </c>
      <c r="C10" s="30">
        <f>Table7[[#This Row],[No dependants]]/Table7[[#This Row],[sum]]</f>
        <v>0.25246844383228356</v>
      </c>
      <c r="D10" s="14">
        <v>743536</v>
      </c>
      <c r="E10" s="18">
        <v>251119</v>
      </c>
      <c r="F10">
        <f>Table7[[#This Row],[Has dependants]]+Table7[[#This Row],[No dependants]]</f>
        <v>994655</v>
      </c>
    </row>
    <row r="11" spans="1:6" x14ac:dyDescent="0.35">
      <c r="A11" s="8" t="s">
        <v>16</v>
      </c>
      <c r="B11" s="30">
        <f>Table7[[#This Row],[Has dependants]]/Table7[[#This Row],[sum]]</f>
        <v>0.75139519054875259</v>
      </c>
      <c r="C11" s="30">
        <f>Table7[[#This Row],[No dependants]]/Table7[[#This Row],[sum]]</f>
        <v>0.24860480945124747</v>
      </c>
      <c r="D11" s="14">
        <v>614902</v>
      </c>
      <c r="E11" s="18">
        <v>203445</v>
      </c>
      <c r="F11">
        <f>Table7[[#This Row],[Has dependants]]+Table7[[#This Row],[No dependants]]</f>
        <v>818347</v>
      </c>
    </row>
    <row r="12" spans="1:6" x14ac:dyDescent="0.35">
      <c r="A12" s="8" t="s">
        <v>17</v>
      </c>
      <c r="B12" s="30">
        <f>Table7[[#This Row],[Has dependants]]/Table7[[#This Row],[sum]]</f>
        <v>0.75053883198316751</v>
      </c>
      <c r="C12" s="30">
        <f>Table7[[#This Row],[No dependants]]/Table7[[#This Row],[sum]]</f>
        <v>0.24946116801683244</v>
      </c>
      <c r="D12" s="14">
        <v>1580941</v>
      </c>
      <c r="E12" s="18">
        <v>525467</v>
      </c>
      <c r="F12">
        <f>Table7[[#This Row],[Has dependants]]+Table7[[#This Row],[No dependants]]</f>
        <v>2106408</v>
      </c>
    </row>
    <row r="13" spans="1:6" x14ac:dyDescent="0.35">
      <c r="A13" s="8" t="s">
        <v>18</v>
      </c>
      <c r="B13" s="30">
        <f>Table7[[#This Row],[Has dependants]]/Table7[[#This Row],[sum]]</f>
        <v>0.75511534813155745</v>
      </c>
      <c r="C13" s="30">
        <f>Table7[[#This Row],[No dependants]]/Table7[[#This Row],[sum]]</f>
        <v>0.24488465186844252</v>
      </c>
      <c r="D13" s="14">
        <v>524596</v>
      </c>
      <c r="E13" s="18">
        <v>170127</v>
      </c>
      <c r="F13">
        <f>Table7[[#This Row],[Has dependants]]+Table7[[#This Row],[No dependants]]</f>
        <v>694723</v>
      </c>
    </row>
    <row r="14" spans="1:6" x14ac:dyDescent="0.35">
      <c r="A14" s="8" t="s">
        <v>19</v>
      </c>
      <c r="B14" s="30">
        <f>Table7[[#This Row],[Has dependants]]/Table7[[#This Row],[sum]]</f>
        <v>0.74816746546377222</v>
      </c>
      <c r="C14" s="30">
        <f>Table7[[#This Row],[No dependants]]/Table7[[#This Row],[sum]]</f>
        <v>0.25183253453622778</v>
      </c>
      <c r="D14" s="14">
        <v>191070</v>
      </c>
      <c r="E14" s="18">
        <v>64314</v>
      </c>
      <c r="F14">
        <f>Table7[[#This Row],[Has dependants]]+Table7[[#This Row],[No dependants]]</f>
        <v>255384</v>
      </c>
    </row>
    <row r="15" spans="1:6" x14ac:dyDescent="0.35">
      <c r="A15" s="8" t="s">
        <v>20</v>
      </c>
      <c r="B15" s="30">
        <f>Table7[[#This Row],[Has dependants]]/Table7[[#This Row],[sum]]</f>
        <v>0.7529742691137139</v>
      </c>
      <c r="C15" s="30">
        <f>Table7[[#This Row],[No dependants]]/Table7[[#This Row],[sum]]</f>
        <v>0.24702573088628607</v>
      </c>
      <c r="D15" s="14">
        <v>212277</v>
      </c>
      <c r="E15" s="18">
        <v>69641</v>
      </c>
      <c r="F15">
        <f>Table7[[#This Row],[Has dependants]]+Table7[[#This Row],[No dependants]]</f>
        <v>281918</v>
      </c>
    </row>
    <row r="16" spans="1:6" x14ac:dyDescent="0.35">
      <c r="A16" s="8" t="s">
        <v>21</v>
      </c>
      <c r="B16" s="30">
        <f>Table7[[#This Row],[Has dependants]]/Table7[[#This Row],[sum]]</f>
        <v>0.75375291375291376</v>
      </c>
      <c r="C16" s="30">
        <f>Table7[[#This Row],[No dependants]]/Table7[[#This Row],[sum]]</f>
        <v>0.24624708624708624</v>
      </c>
      <c r="D16" s="14">
        <v>48504</v>
      </c>
      <c r="E16" s="18">
        <v>15846</v>
      </c>
      <c r="F16">
        <f>Table7[[#This Row],[Has dependants]]+Table7[[#This Row],[No dependants]]</f>
        <v>64350</v>
      </c>
    </row>
    <row r="17" spans="1:6" x14ac:dyDescent="0.35">
      <c r="A17" s="8" t="s">
        <v>22</v>
      </c>
      <c r="B17" s="30">
        <f>Table7[[#This Row],[Has dependants]]/Table7[[#This Row],[sum]]</f>
        <v>0.74719643955143034</v>
      </c>
      <c r="C17" s="30">
        <f>Table7[[#This Row],[No dependants]]/Table7[[#This Row],[sum]]</f>
        <v>0.25280356044856966</v>
      </c>
      <c r="D17" s="14">
        <v>25519</v>
      </c>
      <c r="E17" s="18">
        <v>8634</v>
      </c>
      <c r="F17">
        <f>Table7[[#This Row],[Has dependants]]+Table7[[#This Row],[No dependants]]</f>
        <v>34153</v>
      </c>
    </row>
    <row r="18" spans="1:6" x14ac:dyDescent="0.35">
      <c r="A18" s="8" t="s">
        <v>23</v>
      </c>
      <c r="B18" s="30">
        <f>Table7[[#This Row],[Has dependants]]/Table7[[#This Row],[sum]]</f>
        <v>0.75099534247338129</v>
      </c>
      <c r="C18" s="30">
        <f>Table7[[#This Row],[No dependants]]/Table7[[#This Row],[sum]]</f>
        <v>0.24900465752661871</v>
      </c>
      <c r="D18" s="14">
        <v>1321712</v>
      </c>
      <c r="E18" s="18">
        <v>438235</v>
      </c>
      <c r="F18">
        <f>Table7[[#This Row],[Has dependants]]+Table7[[#This Row],[No dependants]]</f>
        <v>1759947</v>
      </c>
    </row>
    <row r="19" spans="1:6" x14ac:dyDescent="0.35">
      <c r="A19" s="8" t="s">
        <v>24</v>
      </c>
      <c r="B19" s="30">
        <f>Table7[[#This Row],[Has dependants]]/Table7[[#This Row],[sum]]</f>
        <v>0.74952479368224456</v>
      </c>
      <c r="C19" s="30">
        <f>Table7[[#This Row],[No dependants]]/Table7[[#This Row],[sum]]</f>
        <v>0.25047520631775544</v>
      </c>
      <c r="D19" s="14">
        <v>316241</v>
      </c>
      <c r="E19" s="18">
        <v>105681</v>
      </c>
      <c r="F19">
        <f>Table7[[#This Row],[Has dependants]]+Table7[[#This Row],[No dependants]]</f>
        <v>421922</v>
      </c>
    </row>
    <row r="20" spans="1:6" x14ac:dyDescent="0.35">
      <c r="A20" s="8" t="s">
        <v>25</v>
      </c>
      <c r="B20" s="30">
        <f>Table7[[#This Row],[Has dependants]]/Table7[[#This Row],[sum]]</f>
        <v>0.74690535754897824</v>
      </c>
      <c r="C20" s="30">
        <f>Table7[[#This Row],[No dependants]]/Table7[[#This Row],[sum]]</f>
        <v>0.25309464245102181</v>
      </c>
      <c r="D20" s="14">
        <v>68967</v>
      </c>
      <c r="E20" s="18">
        <v>23370</v>
      </c>
      <c r="F20">
        <f>Table7[[#This Row],[Has dependants]]+Table7[[#This Row],[No dependants]]</f>
        <v>92337</v>
      </c>
    </row>
    <row r="21" spans="1:6" x14ac:dyDescent="0.35">
      <c r="A21" s="8" t="s">
        <v>26</v>
      </c>
      <c r="B21" s="30">
        <f>Table7[[#This Row],[Has dependants]]/Table7[[#This Row],[sum]]</f>
        <v>0.74938125756325213</v>
      </c>
      <c r="C21" s="30">
        <f>Table7[[#This Row],[No dependants]]/Table7[[#This Row],[sum]]</f>
        <v>0.25061874243674787</v>
      </c>
      <c r="D21" s="14">
        <v>6777820</v>
      </c>
      <c r="E21" s="18">
        <v>2266735</v>
      </c>
      <c r="F21">
        <f>Table7[[#This Row],[Has dependants]]+Table7[[#This Row],[No dependants]]</f>
        <v>9044555</v>
      </c>
    </row>
    <row r="22" spans="1:6" x14ac:dyDescent="0.35">
      <c r="A22" s="11" t="s">
        <v>27</v>
      </c>
      <c r="B22" s="31">
        <f>Table7[[#This Row],[Has dependants]]/Table7[[#This Row],[sum]]</f>
        <v>0.75039376697843574</v>
      </c>
      <c r="C22" s="31">
        <f>Table7[[#This Row],[No dependants]]/Table7[[#This Row],[sum]]</f>
        <v>0.24960623302156426</v>
      </c>
      <c r="D22" s="21">
        <v>2035266</v>
      </c>
      <c r="E22" s="15">
        <v>676998</v>
      </c>
      <c r="F22">
        <f>Table7[[#This Row],[Has dependants]]+Table7[[#This Row],[No dependants]]</f>
        <v>2712264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0D32-E6E4-435B-955F-4FB84A0D1DE5}">
  <dimension ref="A1:I22"/>
  <sheetViews>
    <sheetView workbookViewId="0">
      <selection activeCell="F1" sqref="F1:I1048576"/>
    </sheetView>
  </sheetViews>
  <sheetFormatPr defaultRowHeight="14.5" x14ac:dyDescent="0.35"/>
  <cols>
    <col min="1" max="1" width="14.08984375" bestFit="1" customWidth="1"/>
    <col min="2" max="2" width="7.81640625" style="4" bestFit="1" customWidth="1"/>
    <col min="3" max="3" width="10.453125" style="4" customWidth="1"/>
    <col min="4" max="4" width="8.7265625" style="4"/>
    <col min="6" max="9" width="0" hidden="1" customWidth="1"/>
  </cols>
  <sheetData>
    <row r="1" spans="1:9" x14ac:dyDescent="0.35">
      <c r="A1" s="5" t="s">
        <v>44</v>
      </c>
      <c r="B1" s="6" t="s">
        <v>31</v>
      </c>
      <c r="C1" s="6" t="s">
        <v>32</v>
      </c>
      <c r="D1" s="7" t="s">
        <v>33</v>
      </c>
      <c r="F1" s="17" t="s">
        <v>31</v>
      </c>
      <c r="G1" s="17" t="s">
        <v>32</v>
      </c>
      <c r="H1" s="17" t="s">
        <v>33</v>
      </c>
      <c r="I1" s="34" t="s">
        <v>51</v>
      </c>
    </row>
    <row r="2" spans="1:9" x14ac:dyDescent="0.35">
      <c r="A2" s="8" t="s">
        <v>7</v>
      </c>
      <c r="B2" s="9">
        <f>F2/I2</f>
        <v>0.307443343122005</v>
      </c>
      <c r="C2" s="9">
        <f>G2/I2</f>
        <v>0.52575629695249126</v>
      </c>
      <c r="D2" s="10">
        <f>H2/I2</f>
        <v>0.16680035992550379</v>
      </c>
      <c r="F2" s="32">
        <v>44076</v>
      </c>
      <c r="G2" s="32">
        <v>75374</v>
      </c>
      <c r="H2" s="32">
        <v>23913</v>
      </c>
      <c r="I2">
        <f>F2+G2+H2</f>
        <v>143363</v>
      </c>
    </row>
    <row r="3" spans="1:9" x14ac:dyDescent="0.35">
      <c r="A3" s="8" t="s">
        <v>8</v>
      </c>
      <c r="B3" s="9">
        <f t="shared" ref="B3:B22" si="0">F3/I3</f>
        <v>0.27958941985610369</v>
      </c>
      <c r="C3" s="9">
        <f t="shared" ref="C3:C22" si="1">G3/I3</f>
        <v>0.59109715973282062</v>
      </c>
      <c r="D3" s="10">
        <f t="shared" ref="D3:D22" si="2">H3/I3</f>
        <v>0.12931342041107566</v>
      </c>
      <c r="F3" s="33">
        <v>112849</v>
      </c>
      <c r="G3" s="33">
        <v>238581</v>
      </c>
      <c r="H3" s="33">
        <v>52194</v>
      </c>
      <c r="I3">
        <f t="shared" ref="I3:I22" si="3">F3+G3+H3</f>
        <v>403624</v>
      </c>
    </row>
    <row r="4" spans="1:9" x14ac:dyDescent="0.35">
      <c r="A4" s="8" t="s">
        <v>9</v>
      </c>
      <c r="B4" s="9">
        <f t="shared" si="0"/>
        <v>0.30466859417302744</v>
      </c>
      <c r="C4" s="9">
        <f t="shared" si="1"/>
        <v>0.56294760295035229</v>
      </c>
      <c r="D4" s="10">
        <f t="shared" si="2"/>
        <v>0.13238380287662024</v>
      </c>
      <c r="F4" s="32">
        <v>341312</v>
      </c>
      <c r="G4" s="32">
        <v>630655</v>
      </c>
      <c r="H4" s="32">
        <v>148306</v>
      </c>
      <c r="I4">
        <f t="shared" si="3"/>
        <v>1120273</v>
      </c>
    </row>
    <row r="5" spans="1:9" x14ac:dyDescent="0.35">
      <c r="A5" s="8" t="s">
        <v>10</v>
      </c>
      <c r="B5" s="9">
        <f t="shared" si="0"/>
        <v>0.35441403346595629</v>
      </c>
      <c r="C5" s="9">
        <f t="shared" si="1"/>
        <v>0.52375541057943953</v>
      </c>
      <c r="D5" s="10">
        <f t="shared" si="2"/>
        <v>0.12183055595460422</v>
      </c>
      <c r="F5" s="33">
        <v>907884</v>
      </c>
      <c r="G5" s="33">
        <v>1341677</v>
      </c>
      <c r="H5" s="33">
        <v>312087</v>
      </c>
      <c r="I5">
        <f t="shared" si="3"/>
        <v>2561648</v>
      </c>
    </row>
    <row r="6" spans="1:9" x14ac:dyDescent="0.35">
      <c r="A6" s="8" t="s">
        <v>11</v>
      </c>
      <c r="B6" s="9">
        <f t="shared" si="0"/>
        <v>0.34751040308475711</v>
      </c>
      <c r="C6" s="9">
        <f t="shared" si="1"/>
        <v>0.52793681300915707</v>
      </c>
      <c r="D6" s="10">
        <f t="shared" si="2"/>
        <v>0.12455278390608575</v>
      </c>
      <c r="F6" s="32">
        <v>231076</v>
      </c>
      <c r="G6" s="32">
        <v>351050</v>
      </c>
      <c r="H6" s="32">
        <v>82821</v>
      </c>
      <c r="I6">
        <f t="shared" si="3"/>
        <v>664947</v>
      </c>
    </row>
    <row r="7" spans="1:9" x14ac:dyDescent="0.35">
      <c r="A7" s="8" t="s">
        <v>12</v>
      </c>
      <c r="B7" s="9">
        <f t="shared" si="0"/>
        <v>0.35642714876666154</v>
      </c>
      <c r="C7" s="9">
        <f t="shared" si="1"/>
        <v>0.53405852612226135</v>
      </c>
      <c r="D7" s="10">
        <f t="shared" si="2"/>
        <v>0.10951432511107706</v>
      </c>
      <c r="F7" s="33">
        <v>11632</v>
      </c>
      <c r="G7" s="33">
        <v>17429</v>
      </c>
      <c r="H7" s="33">
        <v>3574</v>
      </c>
      <c r="I7">
        <f t="shared" si="3"/>
        <v>32635</v>
      </c>
    </row>
    <row r="8" spans="1:9" x14ac:dyDescent="0.35">
      <c r="A8" s="8" t="s">
        <v>13</v>
      </c>
      <c r="B8" s="9">
        <f t="shared" si="0"/>
        <v>0.29183421345865024</v>
      </c>
      <c r="C8" s="9">
        <f t="shared" si="1"/>
        <v>0.57719768906545221</v>
      </c>
      <c r="D8" s="10">
        <f t="shared" si="2"/>
        <v>0.13096809747589749</v>
      </c>
      <c r="F8" s="32">
        <v>289140</v>
      </c>
      <c r="G8" s="32">
        <v>571869</v>
      </c>
      <c r="H8" s="32">
        <v>129759</v>
      </c>
      <c r="I8">
        <f t="shared" si="3"/>
        <v>990768</v>
      </c>
    </row>
    <row r="9" spans="1:9" x14ac:dyDescent="0.35">
      <c r="A9" s="8" t="s">
        <v>14</v>
      </c>
      <c r="B9" s="9">
        <f t="shared" si="0"/>
        <v>0.30943905624964824</v>
      </c>
      <c r="C9" s="9">
        <f t="shared" si="1"/>
        <v>0.56382697910217172</v>
      </c>
      <c r="D9" s="10">
        <f t="shared" si="2"/>
        <v>0.1267339646481801</v>
      </c>
      <c r="F9" s="33">
        <v>1594295</v>
      </c>
      <c r="G9" s="33">
        <v>2904955</v>
      </c>
      <c r="H9" s="33">
        <v>652960</v>
      </c>
      <c r="I9">
        <f t="shared" si="3"/>
        <v>5152210</v>
      </c>
    </row>
    <row r="10" spans="1:9" x14ac:dyDescent="0.35">
      <c r="A10" s="8" t="s">
        <v>15</v>
      </c>
      <c r="B10" s="9">
        <f t="shared" si="0"/>
        <v>0.31758750521537621</v>
      </c>
      <c r="C10" s="9">
        <f t="shared" si="1"/>
        <v>0.55702932172461805</v>
      </c>
      <c r="D10" s="10">
        <f t="shared" si="2"/>
        <v>0.12538317306000574</v>
      </c>
      <c r="F10" s="32">
        <v>315890</v>
      </c>
      <c r="G10" s="32">
        <v>554052</v>
      </c>
      <c r="H10" s="32">
        <v>124713</v>
      </c>
      <c r="I10">
        <f t="shared" si="3"/>
        <v>994655</v>
      </c>
    </row>
    <row r="11" spans="1:9" x14ac:dyDescent="0.35">
      <c r="A11" s="8" t="s">
        <v>16</v>
      </c>
      <c r="B11" s="9">
        <f t="shared" si="0"/>
        <v>0.29167455859189317</v>
      </c>
      <c r="C11" s="9">
        <f t="shared" si="1"/>
        <v>0.5790294337243248</v>
      </c>
      <c r="D11" s="10">
        <f t="shared" si="2"/>
        <v>0.12929600768378205</v>
      </c>
      <c r="F11" s="33">
        <v>238691</v>
      </c>
      <c r="G11" s="33">
        <v>473847</v>
      </c>
      <c r="H11" s="33">
        <v>105809</v>
      </c>
      <c r="I11">
        <f t="shared" si="3"/>
        <v>818347</v>
      </c>
    </row>
    <row r="12" spans="1:9" x14ac:dyDescent="0.35">
      <c r="A12" s="8" t="s">
        <v>17</v>
      </c>
      <c r="B12" s="9">
        <f t="shared" si="0"/>
        <v>0.31115624323492885</v>
      </c>
      <c r="C12" s="9">
        <f t="shared" si="1"/>
        <v>0.55853661778724728</v>
      </c>
      <c r="D12" s="10">
        <f t="shared" si="2"/>
        <v>0.13030713897782387</v>
      </c>
      <c r="F12" s="32">
        <v>655422</v>
      </c>
      <c r="G12" s="32">
        <v>1176506</v>
      </c>
      <c r="H12" s="32">
        <v>274480</v>
      </c>
      <c r="I12">
        <f t="shared" si="3"/>
        <v>2106408</v>
      </c>
    </row>
    <row r="13" spans="1:9" x14ac:dyDescent="0.35">
      <c r="A13" s="8" t="s">
        <v>18</v>
      </c>
      <c r="B13" s="9">
        <f t="shared" si="0"/>
        <v>0.32933845575862608</v>
      </c>
      <c r="C13" s="9">
        <f t="shared" si="1"/>
        <v>0.5382404210023275</v>
      </c>
      <c r="D13" s="10">
        <f t="shared" si="2"/>
        <v>0.13242112323904634</v>
      </c>
      <c r="F13" s="33">
        <v>228799</v>
      </c>
      <c r="G13" s="33">
        <v>373928</v>
      </c>
      <c r="H13" s="33">
        <v>91996</v>
      </c>
      <c r="I13">
        <f t="shared" si="3"/>
        <v>694723</v>
      </c>
    </row>
    <row r="14" spans="1:9" x14ac:dyDescent="0.35">
      <c r="A14" s="8" t="s">
        <v>19</v>
      </c>
      <c r="B14" s="9">
        <f t="shared" si="0"/>
        <v>0.29801005544591674</v>
      </c>
      <c r="C14" s="9">
        <f t="shared" si="1"/>
        <v>0.5738182501644582</v>
      </c>
      <c r="D14" s="10">
        <f t="shared" si="2"/>
        <v>0.12817169438962503</v>
      </c>
      <c r="F14" s="32">
        <v>76107</v>
      </c>
      <c r="G14" s="32">
        <v>146544</v>
      </c>
      <c r="H14" s="32">
        <v>32733</v>
      </c>
      <c r="I14">
        <f t="shared" si="3"/>
        <v>255384</v>
      </c>
    </row>
    <row r="15" spans="1:9" x14ac:dyDescent="0.35">
      <c r="A15" s="8" t="s">
        <v>20</v>
      </c>
      <c r="B15" s="9">
        <f t="shared" si="0"/>
        <v>0.27287012535559985</v>
      </c>
      <c r="C15" s="9">
        <f t="shared" si="1"/>
        <v>0.59194517554749959</v>
      </c>
      <c r="D15" s="10">
        <f t="shared" si="2"/>
        <v>0.13518469909690051</v>
      </c>
      <c r="F15" s="33">
        <v>76927</v>
      </c>
      <c r="G15" s="33">
        <v>166880</v>
      </c>
      <c r="H15" s="33">
        <v>38111</v>
      </c>
      <c r="I15">
        <f t="shared" si="3"/>
        <v>281918</v>
      </c>
    </row>
    <row r="16" spans="1:9" x14ac:dyDescent="0.35">
      <c r="A16" s="8" t="s">
        <v>21</v>
      </c>
      <c r="B16" s="9">
        <f t="shared" si="0"/>
        <v>0.32004662004662005</v>
      </c>
      <c r="C16" s="9">
        <f t="shared" si="1"/>
        <v>0.55222999222999225</v>
      </c>
      <c r="D16" s="10">
        <f t="shared" si="2"/>
        <v>0.12772338772338773</v>
      </c>
      <c r="F16" s="32">
        <v>20595</v>
      </c>
      <c r="G16" s="32">
        <v>35536</v>
      </c>
      <c r="H16" s="32">
        <v>8219</v>
      </c>
      <c r="I16">
        <f t="shared" si="3"/>
        <v>64350</v>
      </c>
    </row>
    <row r="17" spans="1:9" x14ac:dyDescent="0.35">
      <c r="A17" s="8" t="s">
        <v>22</v>
      </c>
      <c r="B17" s="9">
        <f t="shared" si="0"/>
        <v>0.31730741076918573</v>
      </c>
      <c r="C17" s="9">
        <f t="shared" si="1"/>
        <v>0.55028840804614532</v>
      </c>
      <c r="D17" s="10">
        <f t="shared" si="2"/>
        <v>0.13240418118466898</v>
      </c>
      <c r="F17" s="33">
        <v>10837</v>
      </c>
      <c r="G17" s="33">
        <v>18794</v>
      </c>
      <c r="H17" s="33">
        <v>4522</v>
      </c>
      <c r="I17">
        <f t="shared" si="3"/>
        <v>34153</v>
      </c>
    </row>
    <row r="18" spans="1:9" x14ac:dyDescent="0.35">
      <c r="A18" s="8" t="s">
        <v>23</v>
      </c>
      <c r="B18" s="9">
        <f t="shared" si="0"/>
        <v>0.30476940498776384</v>
      </c>
      <c r="C18" s="9">
        <f t="shared" si="1"/>
        <v>0.56503349248585322</v>
      </c>
      <c r="D18" s="10">
        <f t="shared" si="2"/>
        <v>0.13019710252638289</v>
      </c>
      <c r="F18" s="32">
        <v>536378</v>
      </c>
      <c r="G18" s="32">
        <v>994429</v>
      </c>
      <c r="H18" s="32">
        <v>229140</v>
      </c>
      <c r="I18">
        <f t="shared" si="3"/>
        <v>1759947</v>
      </c>
    </row>
    <row r="19" spans="1:9" x14ac:dyDescent="0.35">
      <c r="A19" s="8" t="s">
        <v>24</v>
      </c>
      <c r="B19" s="9">
        <f t="shared" si="0"/>
        <v>0.32323036011395473</v>
      </c>
      <c r="C19" s="9">
        <f t="shared" si="1"/>
        <v>0.55052829669938996</v>
      </c>
      <c r="D19" s="10">
        <f t="shared" si="2"/>
        <v>0.12624134318665536</v>
      </c>
      <c r="F19" s="33">
        <v>136378</v>
      </c>
      <c r="G19" s="33">
        <v>232280</v>
      </c>
      <c r="H19" s="33">
        <v>53264</v>
      </c>
      <c r="I19">
        <f t="shared" si="3"/>
        <v>421922</v>
      </c>
    </row>
    <row r="20" spans="1:9" x14ac:dyDescent="0.35">
      <c r="A20" s="8" t="s">
        <v>25</v>
      </c>
      <c r="B20" s="9">
        <f t="shared" si="0"/>
        <v>0.30189414860781699</v>
      </c>
      <c r="C20" s="9">
        <f t="shared" si="1"/>
        <v>0.55861680583081541</v>
      </c>
      <c r="D20" s="10">
        <f t="shared" si="2"/>
        <v>0.1394890455613676</v>
      </c>
      <c r="F20" s="32">
        <v>27876</v>
      </c>
      <c r="G20" s="32">
        <v>51581</v>
      </c>
      <c r="H20" s="32">
        <v>12880</v>
      </c>
      <c r="I20">
        <f t="shared" si="3"/>
        <v>92337</v>
      </c>
    </row>
    <row r="21" spans="1:9" x14ac:dyDescent="0.35">
      <c r="A21" s="8" t="s">
        <v>26</v>
      </c>
      <c r="B21" s="9">
        <f t="shared" si="0"/>
        <v>0.30580476319730487</v>
      </c>
      <c r="C21" s="9">
        <f t="shared" si="1"/>
        <v>0.56918787049224639</v>
      </c>
      <c r="D21" s="10">
        <f t="shared" si="2"/>
        <v>0.12500736631044868</v>
      </c>
      <c r="F21" s="33">
        <v>2765868</v>
      </c>
      <c r="G21" s="33">
        <v>5148051</v>
      </c>
      <c r="H21" s="33">
        <v>1130636</v>
      </c>
      <c r="I21">
        <f t="shared" si="3"/>
        <v>9044555</v>
      </c>
    </row>
    <row r="22" spans="1:9" x14ac:dyDescent="0.35">
      <c r="A22" s="11" t="s">
        <v>27</v>
      </c>
      <c r="B22" s="9">
        <f t="shared" si="0"/>
        <v>0.40846650621030989</v>
      </c>
      <c r="C22" s="9">
        <f t="shared" si="1"/>
        <v>0.48099558155105843</v>
      </c>
      <c r="D22" s="10">
        <f t="shared" si="2"/>
        <v>0.11053791223863164</v>
      </c>
      <c r="F22" s="32">
        <v>1107869</v>
      </c>
      <c r="G22" s="32">
        <v>1304587</v>
      </c>
      <c r="H22" s="32">
        <v>299808</v>
      </c>
      <c r="I22">
        <f t="shared" si="3"/>
        <v>2712264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DA31-72C2-42C9-8601-5D5526DD735F}">
  <dimension ref="A1:H22"/>
  <sheetViews>
    <sheetView workbookViewId="0">
      <selection activeCell="E1" sqref="E1:H1048576"/>
    </sheetView>
  </sheetViews>
  <sheetFormatPr defaultRowHeight="14.5" x14ac:dyDescent="0.35"/>
  <cols>
    <col min="1" max="1" width="14.08984375" bestFit="1" customWidth="1"/>
    <col min="2" max="2" width="13.453125" style="4" customWidth="1"/>
    <col min="3" max="3" width="10.26953125" style="4" bestFit="1" customWidth="1"/>
    <col min="4" max="4" width="16.26953125" style="4" customWidth="1"/>
    <col min="5" max="5" width="8.08984375" hidden="1" customWidth="1"/>
    <col min="6" max="6" width="13.7265625" hidden="1" customWidth="1"/>
    <col min="7" max="7" width="8.08984375" hidden="1" customWidth="1"/>
    <col min="8" max="8" width="13" hidden="1" customWidth="1"/>
  </cols>
  <sheetData>
    <row r="1" spans="1:8" x14ac:dyDescent="0.35">
      <c r="A1" s="5" t="s">
        <v>44</v>
      </c>
      <c r="B1" s="6" t="s">
        <v>48</v>
      </c>
      <c r="C1" s="6" t="s">
        <v>49</v>
      </c>
      <c r="D1" s="7" t="s">
        <v>50</v>
      </c>
      <c r="E1" s="20" t="s">
        <v>51</v>
      </c>
      <c r="F1" s="20" t="s">
        <v>28</v>
      </c>
      <c r="G1" s="20" t="s">
        <v>29</v>
      </c>
      <c r="H1" s="20" t="s">
        <v>30</v>
      </c>
    </row>
    <row r="2" spans="1:8" x14ac:dyDescent="0.35">
      <c r="A2" s="8" t="s">
        <v>7</v>
      </c>
      <c r="B2" s="9">
        <f>Table8[[#This Row],[Middle-Aged]]/Table8[[#This Row],[Sum]]</f>
        <v>0.38937522233770222</v>
      </c>
      <c r="C2" s="9">
        <f>Table8[[#This Row],[Senior]]/Table8[[#This Row],[Sum]]</f>
        <v>0.25391488738377405</v>
      </c>
      <c r="D2" s="10">
        <f>Table8[[#This Row],[Young Adult]]/Table8[[#This Row],[Sum]]</f>
        <v>0.35670989027852373</v>
      </c>
      <c r="E2" s="18">
        <f>Table8[[#This Row],[Middle-Aged]]+Table8[[#This Row],[Senior]]+Table8[[#This Row],[Young Adult]]</f>
        <v>143363</v>
      </c>
      <c r="F2" s="14">
        <v>55822</v>
      </c>
      <c r="G2" s="14">
        <v>36402</v>
      </c>
      <c r="H2" s="18">
        <v>51139</v>
      </c>
    </row>
    <row r="3" spans="1:8" x14ac:dyDescent="0.35">
      <c r="A3" s="8" t="s">
        <v>8</v>
      </c>
      <c r="B3" s="9">
        <f>Table8[[#This Row],[Middle-Aged]]/Table8[[#This Row],[Sum]]</f>
        <v>0.39633668959229384</v>
      </c>
      <c r="C3" s="9">
        <f>Table8[[#This Row],[Senior]]/Table8[[#This Row],[Sum]]</f>
        <v>0.25912730660218419</v>
      </c>
      <c r="D3" s="10">
        <f>Table8[[#This Row],[Young Adult]]/Table8[[#This Row],[Sum]]</f>
        <v>0.34453600380552196</v>
      </c>
      <c r="E3" s="18">
        <f>Table8[[#This Row],[Middle-Aged]]+Table8[[#This Row],[Senior]]+Table8[[#This Row],[Young Adult]]</f>
        <v>403624</v>
      </c>
      <c r="F3" s="14">
        <v>159971</v>
      </c>
      <c r="G3" s="14">
        <v>104590</v>
      </c>
      <c r="H3" s="18">
        <v>139063</v>
      </c>
    </row>
    <row r="4" spans="1:8" x14ac:dyDescent="0.35">
      <c r="A4" s="8" t="s">
        <v>9</v>
      </c>
      <c r="B4" s="9">
        <f>Table8[[#This Row],[Middle-Aged]]/Table8[[#This Row],[Sum]]</f>
        <v>0.39154384690160343</v>
      </c>
      <c r="C4" s="9">
        <f>Table8[[#This Row],[Senior]]/Table8[[#This Row],[Sum]]</f>
        <v>0.26405081618498349</v>
      </c>
      <c r="D4" s="10">
        <f>Table8[[#This Row],[Young Adult]]/Table8[[#This Row],[Sum]]</f>
        <v>0.34440533691341307</v>
      </c>
      <c r="E4" s="18">
        <f>Table8[[#This Row],[Middle-Aged]]+Table8[[#This Row],[Senior]]+Table8[[#This Row],[Young Adult]]</f>
        <v>1120273</v>
      </c>
      <c r="F4" s="14">
        <v>438636</v>
      </c>
      <c r="G4" s="14">
        <v>295809</v>
      </c>
      <c r="H4" s="18">
        <v>385828</v>
      </c>
    </row>
    <row r="5" spans="1:8" x14ac:dyDescent="0.35">
      <c r="A5" s="8" t="s">
        <v>10</v>
      </c>
      <c r="B5" s="9">
        <f>Table8[[#This Row],[Middle-Aged]]/Table8[[#This Row],[Sum]]</f>
        <v>0.39412245554424341</v>
      </c>
      <c r="C5" s="9">
        <f>Table8[[#This Row],[Senior]]/Table8[[#This Row],[Sum]]</f>
        <v>0.26591709711872979</v>
      </c>
      <c r="D5" s="10">
        <f>Table8[[#This Row],[Young Adult]]/Table8[[#This Row],[Sum]]</f>
        <v>0.33996044733702679</v>
      </c>
      <c r="E5" s="18">
        <f>Table8[[#This Row],[Middle-Aged]]+Table8[[#This Row],[Senior]]+Table8[[#This Row],[Young Adult]]</f>
        <v>2561648</v>
      </c>
      <c r="F5" s="14">
        <v>1009603</v>
      </c>
      <c r="G5" s="14">
        <v>681186</v>
      </c>
      <c r="H5" s="18">
        <v>870859</v>
      </c>
    </row>
    <row r="6" spans="1:8" x14ac:dyDescent="0.35">
      <c r="A6" s="8" t="s">
        <v>11</v>
      </c>
      <c r="B6" s="9">
        <f>Table8[[#This Row],[Middle-Aged]]/Table8[[#This Row],[Sum]]</f>
        <v>0.39292304499456349</v>
      </c>
      <c r="C6" s="9">
        <f>Table8[[#This Row],[Senior]]/Table8[[#This Row],[Sum]]</f>
        <v>0.26133060228860344</v>
      </c>
      <c r="D6" s="10">
        <f>Table8[[#This Row],[Young Adult]]/Table8[[#This Row],[Sum]]</f>
        <v>0.34574635271683307</v>
      </c>
      <c r="E6" s="18">
        <f>Table8[[#This Row],[Middle-Aged]]+Table8[[#This Row],[Senior]]+Table8[[#This Row],[Young Adult]]</f>
        <v>664947</v>
      </c>
      <c r="F6" s="14">
        <v>261273</v>
      </c>
      <c r="G6" s="14">
        <v>173771</v>
      </c>
      <c r="H6" s="18">
        <v>229903</v>
      </c>
    </row>
    <row r="7" spans="1:8" x14ac:dyDescent="0.35">
      <c r="A7" s="8" t="s">
        <v>12</v>
      </c>
      <c r="B7" s="9">
        <f>Table8[[#This Row],[Middle-Aged]]/Table8[[#This Row],[Sum]]</f>
        <v>0.38639497472039219</v>
      </c>
      <c r="C7" s="9">
        <f>Table8[[#This Row],[Senior]]/Table8[[#This Row],[Sum]]</f>
        <v>0.2680864102956948</v>
      </c>
      <c r="D7" s="10">
        <f>Table8[[#This Row],[Young Adult]]/Table8[[#This Row],[Sum]]</f>
        <v>0.34551861498391295</v>
      </c>
      <c r="E7" s="18">
        <f>Table8[[#This Row],[Middle-Aged]]+Table8[[#This Row],[Senior]]+Table8[[#This Row],[Young Adult]]</f>
        <v>32635</v>
      </c>
      <c r="F7" s="14">
        <v>12610</v>
      </c>
      <c r="G7" s="14">
        <v>8749</v>
      </c>
      <c r="H7" s="18">
        <v>11276</v>
      </c>
    </row>
    <row r="8" spans="1:8" x14ac:dyDescent="0.35">
      <c r="A8" s="8" t="s">
        <v>13</v>
      </c>
      <c r="B8" s="9">
        <f>Table8[[#This Row],[Middle-Aged]]/Table8[[#This Row],[Sum]]</f>
        <v>0.39038604395781856</v>
      </c>
      <c r="C8" s="9">
        <f>Table8[[#This Row],[Senior]]/Table8[[#This Row],[Sum]]</f>
        <v>0.2641879834633335</v>
      </c>
      <c r="D8" s="10">
        <f>Table8[[#This Row],[Young Adult]]/Table8[[#This Row],[Sum]]</f>
        <v>0.34542597257884794</v>
      </c>
      <c r="E8" s="18">
        <f>Table8[[#This Row],[Middle-Aged]]+Table8[[#This Row],[Senior]]+Table8[[#This Row],[Young Adult]]</f>
        <v>990768</v>
      </c>
      <c r="F8" s="14">
        <v>386782</v>
      </c>
      <c r="G8" s="14">
        <v>261749</v>
      </c>
      <c r="H8" s="18">
        <v>342237</v>
      </c>
    </row>
    <row r="9" spans="1:8" x14ac:dyDescent="0.35">
      <c r="A9" s="8" t="s">
        <v>14</v>
      </c>
      <c r="B9" s="9">
        <f>Table8[[#This Row],[Middle-Aged]]/Table8[[#This Row],[Sum]]</f>
        <v>0.38934845435259818</v>
      </c>
      <c r="C9" s="9">
        <f>Table8[[#This Row],[Senior]]/Table8[[#This Row],[Sum]]</f>
        <v>0.26426019125773215</v>
      </c>
      <c r="D9" s="10">
        <f>Table8[[#This Row],[Young Adult]]/Table8[[#This Row],[Sum]]</f>
        <v>0.34639135438966967</v>
      </c>
      <c r="E9" s="18">
        <f>Table8[[#This Row],[Middle-Aged]]+Table8[[#This Row],[Senior]]+Table8[[#This Row],[Young Adult]]</f>
        <v>5152210</v>
      </c>
      <c r="F9" s="14">
        <v>2006005</v>
      </c>
      <c r="G9" s="14">
        <v>1361524</v>
      </c>
      <c r="H9" s="18">
        <v>1784681</v>
      </c>
    </row>
    <row r="10" spans="1:8" x14ac:dyDescent="0.35">
      <c r="A10" s="8" t="s">
        <v>15</v>
      </c>
      <c r="B10" s="9">
        <f>Table8[[#This Row],[Middle-Aged]]/Table8[[#This Row],[Sum]]</f>
        <v>0.39132563552186439</v>
      </c>
      <c r="C10" s="9">
        <f>Table8[[#This Row],[Senior]]/Table8[[#This Row],[Sum]]</f>
        <v>0.2641619455992279</v>
      </c>
      <c r="D10" s="10">
        <f>Table8[[#This Row],[Young Adult]]/Table8[[#This Row],[Sum]]</f>
        <v>0.34451241887890777</v>
      </c>
      <c r="E10" s="18">
        <f>Table8[[#This Row],[Middle-Aged]]+Table8[[#This Row],[Senior]]+Table8[[#This Row],[Young Adult]]</f>
        <v>994655</v>
      </c>
      <c r="F10" s="14">
        <v>389234</v>
      </c>
      <c r="G10" s="14">
        <v>262750</v>
      </c>
      <c r="H10" s="18">
        <v>342671</v>
      </c>
    </row>
    <row r="11" spans="1:8" x14ac:dyDescent="0.35">
      <c r="A11" s="8" t="s">
        <v>16</v>
      </c>
      <c r="B11" s="9">
        <f>Table8[[#This Row],[Middle-Aged]]/Table8[[#This Row],[Sum]]</f>
        <v>0.39086353343997104</v>
      </c>
      <c r="C11" s="9">
        <f>Table8[[#This Row],[Senior]]/Table8[[#This Row],[Sum]]</f>
        <v>0.26435973981697253</v>
      </c>
      <c r="D11" s="10">
        <f>Table8[[#This Row],[Young Adult]]/Table8[[#This Row],[Sum]]</f>
        <v>0.34477672674305643</v>
      </c>
      <c r="E11" s="18">
        <f>Table8[[#This Row],[Middle-Aged]]+Table8[[#This Row],[Senior]]+Table8[[#This Row],[Young Adult]]</f>
        <v>818347</v>
      </c>
      <c r="F11" s="14">
        <v>319862</v>
      </c>
      <c r="G11" s="14">
        <v>216338</v>
      </c>
      <c r="H11" s="18">
        <v>282147</v>
      </c>
    </row>
    <row r="12" spans="1:8" x14ac:dyDescent="0.35">
      <c r="A12" s="8" t="s">
        <v>17</v>
      </c>
      <c r="B12" s="9">
        <f>Table8[[#This Row],[Middle-Aged]]/Table8[[#This Row],[Sum]]</f>
        <v>0.3913781185791167</v>
      </c>
      <c r="C12" s="9">
        <f>Table8[[#This Row],[Senior]]/Table8[[#This Row],[Sum]]</f>
        <v>0.26600544623833561</v>
      </c>
      <c r="D12" s="10">
        <f>Table8[[#This Row],[Young Adult]]/Table8[[#This Row],[Sum]]</f>
        <v>0.34261643518254775</v>
      </c>
      <c r="E12" s="18">
        <f>Table8[[#This Row],[Middle-Aged]]+Table8[[#This Row],[Senior]]+Table8[[#This Row],[Young Adult]]</f>
        <v>2106408</v>
      </c>
      <c r="F12" s="14">
        <v>824402</v>
      </c>
      <c r="G12" s="14">
        <v>560316</v>
      </c>
      <c r="H12" s="18">
        <v>721690</v>
      </c>
    </row>
    <row r="13" spans="1:8" x14ac:dyDescent="0.35">
      <c r="A13" s="8" t="s">
        <v>18</v>
      </c>
      <c r="B13" s="9">
        <f>Table8[[#This Row],[Middle-Aged]]/Table8[[#This Row],[Sum]]</f>
        <v>0.39166545515262918</v>
      </c>
      <c r="C13" s="9">
        <f>Table8[[#This Row],[Senior]]/Table8[[#This Row],[Sum]]</f>
        <v>0.26667751031706161</v>
      </c>
      <c r="D13" s="10">
        <f>Table8[[#This Row],[Young Adult]]/Table8[[#This Row],[Sum]]</f>
        <v>0.34165703453030921</v>
      </c>
      <c r="E13" s="18">
        <f>Table8[[#This Row],[Middle-Aged]]+Table8[[#This Row],[Senior]]+Table8[[#This Row],[Young Adult]]</f>
        <v>694723</v>
      </c>
      <c r="F13" s="14">
        <v>272099</v>
      </c>
      <c r="G13" s="14">
        <v>185267</v>
      </c>
      <c r="H13" s="18">
        <v>237357</v>
      </c>
    </row>
    <row r="14" spans="1:8" x14ac:dyDescent="0.35">
      <c r="A14" s="8" t="s">
        <v>19</v>
      </c>
      <c r="B14" s="9">
        <f>Table8[[#This Row],[Middle-Aged]]/Table8[[#This Row],[Sum]]</f>
        <v>0.39041991667449799</v>
      </c>
      <c r="C14" s="9">
        <f>Table8[[#This Row],[Senior]]/Table8[[#This Row],[Sum]]</f>
        <v>0.26254972903549167</v>
      </c>
      <c r="D14" s="10">
        <f>Table8[[#This Row],[Young Adult]]/Table8[[#This Row],[Sum]]</f>
        <v>0.34703035429001033</v>
      </c>
      <c r="E14" s="18">
        <f>Table8[[#This Row],[Middle-Aged]]+Table8[[#This Row],[Senior]]+Table8[[#This Row],[Young Adult]]</f>
        <v>255384</v>
      </c>
      <c r="F14" s="14">
        <v>99707</v>
      </c>
      <c r="G14" s="14">
        <v>67051</v>
      </c>
      <c r="H14" s="18">
        <v>88626</v>
      </c>
    </row>
    <row r="15" spans="1:8" x14ac:dyDescent="0.35">
      <c r="A15" s="8" t="s">
        <v>20</v>
      </c>
      <c r="B15" s="9">
        <f>Table8[[#This Row],[Middle-Aged]]/Table8[[#This Row],[Sum]]</f>
        <v>0.39007087167190457</v>
      </c>
      <c r="C15" s="9">
        <f>Table8[[#This Row],[Senior]]/Table8[[#This Row],[Sum]]</f>
        <v>0.26801055626104042</v>
      </c>
      <c r="D15" s="10">
        <f>Table8[[#This Row],[Young Adult]]/Table8[[#This Row],[Sum]]</f>
        <v>0.34191857206705495</v>
      </c>
      <c r="E15" s="18">
        <f>Table8[[#This Row],[Middle-Aged]]+Table8[[#This Row],[Senior]]+Table8[[#This Row],[Young Adult]]</f>
        <v>281918</v>
      </c>
      <c r="F15" s="14">
        <v>109968</v>
      </c>
      <c r="G15" s="14">
        <v>75557</v>
      </c>
      <c r="H15" s="18">
        <v>96393</v>
      </c>
    </row>
    <row r="16" spans="1:8" x14ac:dyDescent="0.35">
      <c r="A16" s="8" t="s">
        <v>21</v>
      </c>
      <c r="B16" s="9">
        <f>Table8[[#This Row],[Middle-Aged]]/Table8[[#This Row],[Sum]]</f>
        <v>0.39153069153069153</v>
      </c>
      <c r="C16" s="9">
        <f>Table8[[#This Row],[Senior]]/Table8[[#This Row],[Sum]]</f>
        <v>0.26133644133644135</v>
      </c>
      <c r="D16" s="10">
        <f>Table8[[#This Row],[Young Adult]]/Table8[[#This Row],[Sum]]</f>
        <v>0.34713286713286712</v>
      </c>
      <c r="E16" s="18">
        <f>Table8[[#This Row],[Middle-Aged]]+Table8[[#This Row],[Senior]]+Table8[[#This Row],[Young Adult]]</f>
        <v>64350</v>
      </c>
      <c r="F16" s="14">
        <v>25195</v>
      </c>
      <c r="G16" s="14">
        <v>16817</v>
      </c>
      <c r="H16" s="18">
        <v>22338</v>
      </c>
    </row>
    <row r="17" spans="1:8" x14ac:dyDescent="0.35">
      <c r="A17" s="8" t="s">
        <v>22</v>
      </c>
      <c r="B17" s="9">
        <f>Table8[[#This Row],[Middle-Aged]]/Table8[[#This Row],[Sum]]</f>
        <v>0.38784294205487074</v>
      </c>
      <c r="C17" s="9">
        <f>Table8[[#This Row],[Senior]]/Table8[[#This Row],[Sum]]</f>
        <v>0.2609726817556291</v>
      </c>
      <c r="D17" s="10">
        <f>Table8[[#This Row],[Young Adult]]/Table8[[#This Row],[Sum]]</f>
        <v>0.35118437618950021</v>
      </c>
      <c r="E17" s="18">
        <f>Table8[[#This Row],[Middle-Aged]]+Table8[[#This Row],[Senior]]+Table8[[#This Row],[Young Adult]]</f>
        <v>34153</v>
      </c>
      <c r="F17" s="14">
        <v>13246</v>
      </c>
      <c r="G17" s="14">
        <v>8913</v>
      </c>
      <c r="H17" s="18">
        <v>11994</v>
      </c>
    </row>
    <row r="18" spans="1:8" x14ac:dyDescent="0.35">
      <c r="A18" s="8" t="s">
        <v>23</v>
      </c>
      <c r="B18" s="9">
        <f>Table8[[#This Row],[Middle-Aged]]/Table8[[#This Row],[Sum]]</f>
        <v>0.39165043038227854</v>
      </c>
      <c r="C18" s="9">
        <f>Table8[[#This Row],[Senior]]/Table8[[#This Row],[Sum]]</f>
        <v>0.26500968495074001</v>
      </c>
      <c r="D18" s="10">
        <f>Table8[[#This Row],[Young Adult]]/Table8[[#This Row],[Sum]]</f>
        <v>0.34333988466698145</v>
      </c>
      <c r="E18" s="18">
        <f>Table8[[#This Row],[Middle-Aged]]+Table8[[#This Row],[Senior]]+Table8[[#This Row],[Young Adult]]</f>
        <v>1759947</v>
      </c>
      <c r="F18" s="14">
        <v>689284</v>
      </c>
      <c r="G18" s="14">
        <v>466403</v>
      </c>
      <c r="H18" s="18">
        <v>604260</v>
      </c>
    </row>
    <row r="19" spans="1:8" x14ac:dyDescent="0.35">
      <c r="A19" s="8" t="s">
        <v>24</v>
      </c>
      <c r="B19" s="9">
        <f>Table8[[#This Row],[Middle-Aged]]/Table8[[#This Row],[Sum]]</f>
        <v>0.39695725750257155</v>
      </c>
      <c r="C19" s="9">
        <f>Table8[[#This Row],[Senior]]/Table8[[#This Row],[Sum]]</f>
        <v>0.26175691241509091</v>
      </c>
      <c r="D19" s="10">
        <f>Table8[[#This Row],[Young Adult]]/Table8[[#This Row],[Sum]]</f>
        <v>0.34128583008233748</v>
      </c>
      <c r="E19" s="18">
        <f>Table8[[#This Row],[Middle-Aged]]+Table8[[#This Row],[Senior]]+Table8[[#This Row],[Young Adult]]</f>
        <v>421922</v>
      </c>
      <c r="F19" s="14">
        <v>167485</v>
      </c>
      <c r="G19" s="14">
        <v>110441</v>
      </c>
      <c r="H19" s="18">
        <v>143996</v>
      </c>
    </row>
    <row r="20" spans="1:8" x14ac:dyDescent="0.35">
      <c r="A20" s="8" t="s">
        <v>25</v>
      </c>
      <c r="B20" s="9">
        <f>Table8[[#This Row],[Middle-Aged]]/Table8[[#This Row],[Sum]]</f>
        <v>0.38682218395659379</v>
      </c>
      <c r="C20" s="9">
        <f>Table8[[#This Row],[Senior]]/Table8[[#This Row],[Sum]]</f>
        <v>0.26991346914021463</v>
      </c>
      <c r="D20" s="10">
        <f>Table8[[#This Row],[Young Adult]]/Table8[[#This Row],[Sum]]</f>
        <v>0.34326434690319158</v>
      </c>
      <c r="E20" s="18">
        <f>Table8[[#This Row],[Middle-Aged]]+Table8[[#This Row],[Senior]]+Table8[[#This Row],[Young Adult]]</f>
        <v>92337</v>
      </c>
      <c r="F20" s="14">
        <v>35718</v>
      </c>
      <c r="G20" s="14">
        <v>24923</v>
      </c>
      <c r="H20" s="18">
        <v>31696</v>
      </c>
    </row>
    <row r="21" spans="1:8" x14ac:dyDescent="0.35">
      <c r="A21" s="8" t="s">
        <v>26</v>
      </c>
      <c r="B21" s="9">
        <f>Table8[[#This Row],[Middle-Aged]]/Table8[[#This Row],[Sum]]</f>
        <v>0.39014854793851106</v>
      </c>
      <c r="C21" s="9">
        <f>Table8[[#This Row],[Senior]]/Table8[[#This Row],[Sum]]</f>
        <v>0.26524975523947836</v>
      </c>
      <c r="D21" s="10">
        <f>Table8[[#This Row],[Young Adult]]/Table8[[#This Row],[Sum]]</f>
        <v>0.34460169682201058</v>
      </c>
      <c r="E21" s="18">
        <f>Table8[[#This Row],[Middle-Aged]]+Table8[[#This Row],[Senior]]+Table8[[#This Row],[Young Adult]]</f>
        <v>9044555</v>
      </c>
      <c r="F21" s="14">
        <v>3528720</v>
      </c>
      <c r="G21" s="14">
        <v>2399066</v>
      </c>
      <c r="H21" s="18">
        <v>3116769</v>
      </c>
    </row>
    <row r="22" spans="1:8" x14ac:dyDescent="0.35">
      <c r="A22" s="11" t="s">
        <v>27</v>
      </c>
      <c r="B22" s="9">
        <f>Table8[[#This Row],[Middle-Aged]]/Table8[[#This Row],[Sum]]</f>
        <v>0.39017809475773746</v>
      </c>
      <c r="C22" s="9">
        <f>Table8[[#This Row],[Senior]]/Table8[[#This Row],[Sum]]</f>
        <v>0.2634408007480098</v>
      </c>
      <c r="D22" s="13">
        <f>Table8[[#This Row],[Young Adult]]/Table8[[#This Row],[Sum]]</f>
        <v>0.34638110449425275</v>
      </c>
      <c r="E22" s="15">
        <f>Table8[[#This Row],[Middle-Aged]]+Table8[[#This Row],[Senior]]+Table8[[#This Row],[Young Adult]]</f>
        <v>2712264</v>
      </c>
      <c r="F22" s="21">
        <v>1058266</v>
      </c>
      <c r="G22" s="21">
        <v>714521</v>
      </c>
      <c r="H22" s="15">
        <v>939477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AE21-2CC7-48DB-8BF9-F50614755629}">
  <dimension ref="A1:D22"/>
  <sheetViews>
    <sheetView workbookViewId="0">
      <selection activeCell="F9" sqref="F9"/>
    </sheetView>
  </sheetViews>
  <sheetFormatPr defaultRowHeight="14.5" x14ac:dyDescent="0.35"/>
  <cols>
    <col min="1" max="1" width="26.54296875" bestFit="1" customWidth="1"/>
    <col min="2" max="2" width="16.36328125" style="4" bestFit="1" customWidth="1"/>
    <col min="3" max="3" width="11.81640625" style="4" bestFit="1" customWidth="1"/>
    <col min="4" max="4" width="11.90625" style="4" customWidth="1"/>
  </cols>
  <sheetData>
    <row r="1" spans="1:4" x14ac:dyDescent="0.35">
      <c r="A1" s="5" t="s">
        <v>44</v>
      </c>
      <c r="B1" s="6" t="s">
        <v>36</v>
      </c>
      <c r="C1" s="6" t="s">
        <v>37</v>
      </c>
      <c r="D1" s="7" t="s">
        <v>38</v>
      </c>
    </row>
    <row r="2" spans="1:4" x14ac:dyDescent="0.35">
      <c r="A2" s="8" t="s">
        <v>7</v>
      </c>
      <c r="B2" s="9">
        <v>0.87907619120693603</v>
      </c>
      <c r="C2" s="9">
        <v>5.5823329589921998E-2</v>
      </c>
      <c r="D2" s="10">
        <v>6.5100479203141604E-2</v>
      </c>
    </row>
    <row r="3" spans="1:4" x14ac:dyDescent="0.35">
      <c r="A3" s="8" t="s">
        <v>8</v>
      </c>
      <c r="B3" s="9">
        <v>0.97619318970130597</v>
      </c>
      <c r="C3" s="9">
        <v>1.11712881295463E-2</v>
      </c>
      <c r="D3" s="10">
        <v>1.26355221691475E-2</v>
      </c>
    </row>
    <row r="4" spans="1:4" x14ac:dyDescent="0.35">
      <c r="A4" s="8" t="s">
        <v>9</v>
      </c>
      <c r="B4" s="9">
        <v>0.97429822909237296</v>
      </c>
      <c r="C4" s="9">
        <v>1.5007948955299199E-2</v>
      </c>
      <c r="D4" s="10">
        <v>1.06938219523276E-2</v>
      </c>
    </row>
    <row r="5" spans="1:4" x14ac:dyDescent="0.35">
      <c r="A5" s="8" t="s">
        <v>10</v>
      </c>
      <c r="B5" s="9">
        <v>0.94152280094689</v>
      </c>
      <c r="C5" s="9">
        <v>3.0702500890052001E-2</v>
      </c>
      <c r="D5" s="10">
        <v>2.7774698163057499E-2</v>
      </c>
    </row>
    <row r="6" spans="1:4" x14ac:dyDescent="0.35">
      <c r="A6" s="8" t="s">
        <v>11</v>
      </c>
      <c r="B6" s="9">
        <v>0.96401668102871296</v>
      </c>
      <c r="C6" s="9">
        <v>1.8778940276443001E-2</v>
      </c>
      <c r="D6" s="10">
        <v>1.72043786948433E-2</v>
      </c>
    </row>
    <row r="7" spans="1:4" x14ac:dyDescent="0.35">
      <c r="A7" s="8" t="s">
        <v>12</v>
      </c>
      <c r="B7" s="9">
        <v>0.95532403860885495</v>
      </c>
      <c r="C7" s="9">
        <v>2.9937184004902698E-2</v>
      </c>
      <c r="D7" s="10">
        <v>1.47387773862417E-2</v>
      </c>
    </row>
    <row r="8" spans="1:4" x14ac:dyDescent="0.35">
      <c r="A8" s="8" t="s">
        <v>13</v>
      </c>
      <c r="B8" s="9">
        <v>0.98289306881126504</v>
      </c>
      <c r="C8" s="9">
        <v>9.7772636984642201E-3</v>
      </c>
      <c r="D8" s="10">
        <v>7.3296674902701697E-3</v>
      </c>
    </row>
    <row r="9" spans="1:4" x14ac:dyDescent="0.35">
      <c r="A9" s="8" t="s">
        <v>14</v>
      </c>
      <c r="B9" s="9">
        <v>0.96704870337195104</v>
      </c>
      <c r="C9" s="9">
        <v>2.0478202557737302E-2</v>
      </c>
      <c r="D9" s="10">
        <v>1.24730940703115E-2</v>
      </c>
    </row>
    <row r="10" spans="1:4" x14ac:dyDescent="0.35">
      <c r="A10" s="8" t="s">
        <v>15</v>
      </c>
      <c r="B10" s="9">
        <v>0.97031935696296701</v>
      </c>
      <c r="C10" s="9">
        <v>1.8615499846680501E-2</v>
      </c>
      <c r="D10" s="10">
        <v>1.10651431903524E-2</v>
      </c>
    </row>
    <row r="11" spans="1:4" x14ac:dyDescent="0.35">
      <c r="A11" s="8" t="s">
        <v>16</v>
      </c>
      <c r="B11" s="9">
        <v>0.98221781224834903</v>
      </c>
      <c r="C11" s="9">
        <v>1.00531925943395E-2</v>
      </c>
      <c r="D11" s="10">
        <v>7.7289951573110104E-3</v>
      </c>
    </row>
    <row r="12" spans="1:4" x14ac:dyDescent="0.35">
      <c r="A12" s="8" t="s">
        <v>17</v>
      </c>
      <c r="B12" s="9">
        <v>0.96810114659647994</v>
      </c>
      <c r="C12" s="9">
        <v>1.8000311430644001E-2</v>
      </c>
      <c r="D12" s="10">
        <v>1.38985419728751E-2</v>
      </c>
    </row>
    <row r="13" spans="1:4" x14ac:dyDescent="0.35">
      <c r="A13" s="8" t="s">
        <v>18</v>
      </c>
      <c r="B13" s="9">
        <v>0.95663595418605596</v>
      </c>
      <c r="C13" s="9">
        <v>0</v>
      </c>
      <c r="D13" s="10">
        <v>4.3364045813943097E-2</v>
      </c>
    </row>
    <row r="14" spans="1:4" x14ac:dyDescent="0.35">
      <c r="A14" s="8" t="s">
        <v>19</v>
      </c>
      <c r="B14" s="9">
        <v>0.98291200701688397</v>
      </c>
      <c r="C14" s="9">
        <v>9.2488174670300408E-3</v>
      </c>
      <c r="D14" s="10">
        <v>7.8391755160855808E-3</v>
      </c>
    </row>
    <row r="15" spans="1:4" x14ac:dyDescent="0.35">
      <c r="A15" s="8" t="s">
        <v>20</v>
      </c>
      <c r="B15" s="9">
        <v>0.97689044332039798</v>
      </c>
      <c r="C15" s="9">
        <v>1.4752516689249999E-2</v>
      </c>
      <c r="D15" s="10">
        <v>8.3570399903518007E-3</v>
      </c>
    </row>
    <row r="16" spans="1:4" x14ac:dyDescent="0.35">
      <c r="A16" s="8" t="s">
        <v>21</v>
      </c>
      <c r="B16" s="9">
        <v>0.96430458430458399</v>
      </c>
      <c r="C16" s="9">
        <v>2.0357420357420299E-2</v>
      </c>
      <c r="D16" s="10">
        <v>1.53379953379953E-2</v>
      </c>
    </row>
    <row r="17" spans="1:4" x14ac:dyDescent="0.35">
      <c r="A17" s="8" t="s">
        <v>22</v>
      </c>
      <c r="B17" s="9">
        <v>0.96038415366146401</v>
      </c>
      <c r="C17" s="9">
        <v>1.54598424735747E-2</v>
      </c>
      <c r="D17" s="10">
        <v>2.4156003864960598E-2</v>
      </c>
    </row>
    <row r="18" spans="1:4" x14ac:dyDescent="0.35">
      <c r="A18" s="8" t="s">
        <v>23</v>
      </c>
      <c r="B18" s="9">
        <v>1</v>
      </c>
      <c r="C18" s="9">
        <v>0</v>
      </c>
      <c r="D18" s="10">
        <v>0</v>
      </c>
    </row>
    <row r="19" spans="1:4" x14ac:dyDescent="0.35">
      <c r="A19" s="8" t="s">
        <v>24</v>
      </c>
      <c r="B19" s="9">
        <v>0.961554505335109</v>
      </c>
      <c r="C19" s="9">
        <v>1.0056361128360201E-2</v>
      </c>
      <c r="D19" s="10">
        <v>2.83891335365304E-2</v>
      </c>
    </row>
    <row r="20" spans="1:4" x14ac:dyDescent="0.35">
      <c r="A20" s="8" t="s">
        <v>25</v>
      </c>
      <c r="B20" s="9">
        <v>0.96296175964131303</v>
      </c>
      <c r="C20" s="9">
        <v>6.4112977462988802E-3</v>
      </c>
      <c r="D20" s="10">
        <v>3.0626942612387201E-2</v>
      </c>
    </row>
    <row r="21" spans="1:4" x14ac:dyDescent="0.35">
      <c r="A21" s="8" t="s">
        <v>26</v>
      </c>
      <c r="B21" s="9">
        <v>0.965459328844813</v>
      </c>
      <c r="C21" s="9">
        <v>2.34872804687461E-2</v>
      </c>
      <c r="D21" s="10">
        <v>1.10533906864406E-2</v>
      </c>
    </row>
    <row r="22" spans="1:4" x14ac:dyDescent="0.35">
      <c r="A22" s="11" t="s">
        <v>27</v>
      </c>
      <c r="B22" s="12">
        <v>0.95369624785787799</v>
      </c>
      <c r="C22" s="12">
        <v>2.6149003194379301E-2</v>
      </c>
      <c r="D22" s="13">
        <v>2.0154748947742499E-2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 &amp; Dept</vt:lpstr>
      <vt:lpstr>Region &amp; Freq.</vt:lpstr>
      <vt:lpstr>Loyalty_flag &amp; Dept</vt:lpstr>
      <vt:lpstr>Price Range &amp; Dept</vt:lpstr>
      <vt:lpstr>Days of Week &amp; Dept</vt:lpstr>
      <vt:lpstr>Dept &amp; Dependant</vt:lpstr>
      <vt:lpstr>Income &amp; Dept</vt:lpstr>
      <vt:lpstr>Age &amp; Dept.</vt:lpstr>
      <vt:lpstr>Dept &amp; Meal Pref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Malvika Mall</cp:lastModifiedBy>
  <dcterms:created xsi:type="dcterms:W3CDTF">2023-05-26T11:44:26Z</dcterms:created>
  <dcterms:modified xsi:type="dcterms:W3CDTF">2023-05-28T15:42:43Z</dcterms:modified>
</cp:coreProperties>
</file>