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ovan\Box\Sovann Linden's Files\Cost-effectiveness\"/>
    </mc:Choice>
  </mc:AlternateContent>
  <xr:revisionPtr revIDLastSave="0" documentId="13_ncr:1_{EB8EEA60-F0C7-45B7-8C96-962509F54460}" xr6:coauthVersionLast="47" xr6:coauthVersionMax="47" xr10:uidLastSave="{00000000-0000-0000-0000-000000000000}"/>
  <bookViews>
    <workbookView xWindow="-110" yWindow="-110" windowWidth="19420" windowHeight="10300" activeTab="1" xr2:uid="{A23B27F5-8DE3-422B-A4D4-D3068192E84D}"/>
  </bookViews>
  <sheets>
    <sheet name="FinalTransition" sheetId="8" r:id="rId1"/>
    <sheet name="FinalRewards" sheetId="1" r:id="rId2"/>
    <sheet name="Weighting" sheetId="7" r:id="rId3"/>
    <sheet name="p0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G2" i="8" s="1"/>
  <c r="B12" i="8"/>
  <c r="C2" i="8"/>
  <c r="I8" i="8"/>
  <c r="I7" i="8"/>
  <c r="I6" i="8"/>
  <c r="I4" i="8"/>
  <c r="C49" i="8"/>
  <c r="E5" i="8" s="1"/>
  <c r="C48" i="8"/>
  <c r="D48" i="8" s="1"/>
  <c r="C45" i="8"/>
  <c r="D44" i="8"/>
  <c r="D43" i="8"/>
  <c r="D46" i="8" s="1"/>
  <c r="D47" i="8" s="1"/>
  <c r="C42" i="8"/>
  <c r="D41" i="8"/>
  <c r="D28" i="8"/>
  <c r="D30" i="8" s="1"/>
  <c r="C35" i="8"/>
  <c r="G3" i="8" s="1"/>
  <c r="C34" i="8"/>
  <c r="D29" i="8"/>
  <c r="D26" i="8"/>
  <c r="H25" i="8" s="1"/>
  <c r="C57" i="8"/>
  <c r="G55" i="8" s="1"/>
  <c r="B57" i="8"/>
  <c r="F55" i="8" s="1"/>
  <c r="C33" i="8"/>
  <c r="G31" i="8" s="1"/>
  <c r="C30" i="8"/>
  <c r="G28" i="8" s="1"/>
  <c r="C27" i="8"/>
  <c r="G25" i="8" s="1"/>
  <c r="F2" i="8"/>
  <c r="H2" i="8"/>
  <c r="O3" i="9"/>
  <c r="O2" i="9"/>
  <c r="D31" i="8" l="1"/>
  <c r="C50" i="8"/>
  <c r="G5" i="8" s="1"/>
  <c r="D33" i="8"/>
  <c r="D36" i="8" s="1"/>
  <c r="D32" i="8"/>
  <c r="H31" i="8" s="1"/>
  <c r="C51" i="8"/>
  <c r="G49" i="8" s="1"/>
  <c r="H28" i="8"/>
  <c r="H46" i="8"/>
  <c r="G43" i="8"/>
  <c r="G46" i="8"/>
  <c r="D50" i="8"/>
  <c r="C36" i="8"/>
  <c r="G34" i="8" s="1"/>
  <c r="G40" i="8"/>
  <c r="D34" i="8"/>
  <c r="H40" i="8"/>
  <c r="D49" i="8"/>
  <c r="D45" i="8"/>
  <c r="D3" i="8"/>
  <c r="C3" i="8" s="1"/>
  <c r="I3" i="8" s="1"/>
  <c r="B2" i="8"/>
  <c r="I2" i="8" s="1"/>
  <c r="C5" i="8" l="1"/>
  <c r="I5" i="8" s="1"/>
  <c r="D35" i="8"/>
  <c r="D51" i="8"/>
  <c r="H43" i="8"/>
  <c r="H49" i="8"/>
  <c r="H34" i="8"/>
</calcChain>
</file>

<file path=xl/sharedStrings.xml><?xml version="1.0" encoding="utf-8"?>
<sst xmlns="http://schemas.openxmlformats.org/spreadsheetml/2006/main" count="117" uniqueCount="62">
  <si>
    <t>Control Cost</t>
  </si>
  <si>
    <t>Intervention Cost</t>
  </si>
  <si>
    <t>MASLD</t>
  </si>
  <si>
    <t>DC</t>
  </si>
  <si>
    <t>False Positive HCC</t>
  </si>
  <si>
    <t>Death</t>
  </si>
  <si>
    <t>Curative Treatment</t>
  </si>
  <si>
    <t>Palliative Treatment</t>
  </si>
  <si>
    <t>Treated Curative</t>
  </si>
  <si>
    <t>Treated Palliative</t>
  </si>
  <si>
    <t>CC Diagnosed</t>
  </si>
  <si>
    <t>CC Undiagnosed</t>
  </si>
  <si>
    <t>Early HCC Diagnosed</t>
  </si>
  <si>
    <t>Early HCC Undiagnosed</t>
  </si>
  <si>
    <t>Intermediate HCC Undiagnosed</t>
  </si>
  <si>
    <t>Late HCC Undiagnosed</t>
  </si>
  <si>
    <t>Weighting</t>
  </si>
  <si>
    <t>Control</t>
  </si>
  <si>
    <t>Intervention</t>
  </si>
  <si>
    <t>CC</t>
  </si>
  <si>
    <t>Early HCC</t>
  </si>
  <si>
    <t>Intermediate HCC</t>
  </si>
  <si>
    <t>Late HCC</t>
  </si>
  <si>
    <t>Liver Transplant</t>
  </si>
  <si>
    <t>Idea: Read this tab+ p1 +p1 to get inputs</t>
  </si>
  <si>
    <t xml:space="preserve"> Treatment</t>
  </si>
  <si>
    <t xml:space="preserve">Treated </t>
  </si>
  <si>
    <t>HCC</t>
  </si>
  <si>
    <t>Cirrhosis</t>
  </si>
  <si>
    <t>&lt;&lt; first is recurrence, third blended death rate</t>
  </si>
  <si>
    <t>&lt;&lt; second is HCC incidence, last cirrhosis transition rate</t>
  </si>
  <si>
    <t>&lt;&lt; terminal state, as we censor</t>
  </si>
  <si>
    <t>&lt;&lt; no deaths year of treatment, treatment, only 1 year</t>
  </si>
  <si>
    <t>MASLD to HCC</t>
  </si>
  <si>
    <t>MASLD to Death</t>
  </si>
  <si>
    <t>MALSD to Cirrhosis</t>
  </si>
  <si>
    <t>MALSD Incidence Rates</t>
  </si>
  <si>
    <t>&lt;&lt; impacted by undiagnosed cirrhosis rate</t>
  </si>
  <si>
    <t>HCC Incidence Rates</t>
  </si>
  <si>
    <t>Early</t>
  </si>
  <si>
    <t>Treated</t>
  </si>
  <si>
    <t>Late</t>
  </si>
  <si>
    <t>Intermediate</t>
  </si>
  <si>
    <t>Untreated</t>
  </si>
  <si>
    <t>HCC Distribution</t>
  </si>
  <si>
    <t>Screen</t>
  </si>
  <si>
    <t>Weighted</t>
  </si>
  <si>
    <t>Treated Incidence Rates</t>
  </si>
  <si>
    <t>Treated After Early</t>
  </si>
  <si>
    <t>Treated After Intermediate</t>
  </si>
  <si>
    <t>Treated After Late</t>
  </si>
  <si>
    <t>Control Matrix</t>
  </si>
  <si>
    <t>&lt;&lt; treated also increases with screen</t>
  </si>
  <si>
    <t>Reccurence</t>
  </si>
  <si>
    <t>Check</t>
  </si>
  <si>
    <t>CHECK</t>
  </si>
  <si>
    <t>Rate</t>
  </si>
  <si>
    <t>Cirrhosis Underdiagnosis Rate in MASLD</t>
  </si>
  <si>
    <t>MALSD to HCC for UD</t>
  </si>
  <si>
    <t>MALSD to Death for UD</t>
  </si>
  <si>
    <t>MALSD to Death for non-cirrhotic</t>
  </si>
  <si>
    <t>MALSD to HCC for non-cirrhotic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</si>
</sst>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0" xfId="0" applyFont="1" applyFill="1"/>
    <xf numFmtId="0" fontId="1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9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0" fillId="5" borderId="0" xfId="0" applyFill="1"/>
    <xf numFmtId="9" fontId="0" fillId="0" borderId="0" xfId="1" applyFont="1" applyFill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0" fillId="6" borderId="0" xfId="0" applyFill="1"/>
    <xf numFmtId="9" fontId="1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3" fillId="6" borderId="0" xfId="1" applyFont="1" applyFill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2" fillId="0" borderId="0" xfId="0" applyFont="1"/>
    <xf numFmtId="0" fontId="2" fillId="6" borderId="0" xfId="0" applyFont="1" applyFill="1" applyAlignment="1">
      <alignment horizontal="left" vertical="center"/>
    </xf>
    <xf numFmtId="0" fontId="2" fillId="6" borderId="0" xfId="0" applyFont="1" applyFill="1"/>
    <xf numFmtId="9" fontId="1" fillId="0" borderId="0" xfId="0" applyNumberFormat="1" applyFont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1" fillId="5" borderId="0" xfId="1" applyFont="1" applyFill="1" applyAlignment="1">
      <alignment horizontal="center" vertical="center"/>
    </xf>
    <xf numFmtId="0" fontId="2" fillId="5" borderId="0" xfId="0" applyFont="1" applyFill="1"/>
    <xf numFmtId="0" fontId="2" fillId="0" borderId="0" xfId="0" applyFont="1" applyAlignment="1">
      <alignment horizontal="left" vertical="center"/>
    </xf>
    <xf numFmtId="9" fontId="1" fillId="5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9" fontId="2" fillId="0" borderId="0" xfId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theme="0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345589</xdr:colOff>
      <xdr:row>11</xdr:row>
      <xdr:rowOff>41663</xdr:rowOff>
    </xdr:from>
    <xdr:to>
      <xdr:col>26</xdr:col>
      <xdr:colOff>445153</xdr:colOff>
      <xdr:row>41</xdr:row>
      <xdr:rowOff>87638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9766C-E41B-4B2A-987A-5F958F07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6519" y="2182942"/>
          <a:ext cx="10392471" cy="5546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92605</xdr:colOff>
      <xdr:row>3</xdr:row>
      <xdr:rowOff>0</xdr:rowOff>
    </xdr:from>
    <xdr:to>
      <xdr:col>23</xdr:col>
      <xdr:colOff>198840</xdr:colOff>
      <xdr:row>34</xdr:row>
      <xdr:rowOff>30700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7DAA-2B8D-E13D-D53A-B4D3714C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0209" y="945886"/>
          <a:ext cx="10451444" cy="5772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1F08-BE72-4AEC-A485-222D0937F6AD}">
  <dimension ref="A1:J57"/>
  <sheetViews>
    <sheetView showGridLines="0" zoomScale="91" workbookViewId="0">
      <selection activeCell="C19" sqref="C19"/>
    </sheetView>
  </sheetViews>
  <sheetFormatPr defaultRowHeight="14.5" x14ac:dyDescent="0.35"/>
  <cols>
    <col min="1" max="1" width="27.81640625" customWidth="1"/>
    <col min="2" max="3" width="13.54296875" style="2" customWidth="1"/>
    <col min="4" max="7" width="13.54296875" customWidth="1"/>
  </cols>
  <sheetData>
    <row r="1" spans="1:10" ht="29" x14ac:dyDescent="0.35">
      <c r="A1" s="47" t="s">
        <v>51</v>
      </c>
      <c r="B1" s="48" t="s">
        <v>2</v>
      </c>
      <c r="C1" s="49" t="s">
        <v>27</v>
      </c>
      <c r="D1" s="50" t="s">
        <v>25</v>
      </c>
      <c r="E1" s="50" t="s">
        <v>26</v>
      </c>
      <c r="F1" s="49" t="s">
        <v>4</v>
      </c>
      <c r="G1" s="50" t="s">
        <v>5</v>
      </c>
      <c r="H1" s="51" t="s">
        <v>28</v>
      </c>
      <c r="I1" s="15" t="s">
        <v>54</v>
      </c>
    </row>
    <row r="2" spans="1:10" x14ac:dyDescent="0.35">
      <c r="A2" s="8" t="s">
        <v>2</v>
      </c>
      <c r="B2" s="21">
        <f>1-C2-G2-F2-H2</f>
        <v>0.7599999999999999</v>
      </c>
      <c r="C2" s="24">
        <f>B12</f>
        <v>6.6000000000000003E-2</v>
      </c>
      <c r="D2" s="21">
        <v>0</v>
      </c>
      <c r="E2" s="21">
        <v>0</v>
      </c>
      <c r="F2" s="24">
        <f>B13</f>
        <v>0.1</v>
      </c>
      <c r="G2" s="22">
        <f>B14</f>
        <v>2.4E-2</v>
      </c>
      <c r="H2" s="31">
        <f>B15</f>
        <v>0.05</v>
      </c>
      <c r="I2" s="54" t="b">
        <f>SUM(B2:H2)=1</f>
        <v>1</v>
      </c>
      <c r="J2" s="32" t="s">
        <v>30</v>
      </c>
    </row>
    <row r="3" spans="1:10" s="20" customFormat="1" x14ac:dyDescent="0.35">
      <c r="A3" s="19" t="s">
        <v>27</v>
      </c>
      <c r="B3" s="23">
        <v>0</v>
      </c>
      <c r="C3" s="23">
        <f>1-D3-G3</f>
        <v>0.12749999999999995</v>
      </c>
      <c r="D3" s="37">
        <f>C34</f>
        <v>0.27750000000000002</v>
      </c>
      <c r="E3" s="37">
        <v>0</v>
      </c>
      <c r="F3" s="23">
        <v>0</v>
      </c>
      <c r="G3" s="40">
        <f>C35</f>
        <v>0.59499999999999997</v>
      </c>
      <c r="H3" s="23">
        <v>0</v>
      </c>
      <c r="I3" s="54" t="b">
        <f t="shared" ref="I3:I8" si="0">SUM(B3:H3)=1</f>
        <v>1</v>
      </c>
    </row>
    <row r="4" spans="1:10" s="27" customFormat="1" x14ac:dyDescent="0.35">
      <c r="A4" s="25" t="s">
        <v>25</v>
      </c>
      <c r="B4" s="26">
        <v>0</v>
      </c>
      <c r="C4" s="26">
        <v>0</v>
      </c>
      <c r="D4" s="26">
        <v>0</v>
      </c>
      <c r="E4" s="26">
        <v>1</v>
      </c>
      <c r="F4" s="26">
        <v>0</v>
      </c>
      <c r="G4" s="26">
        <v>0</v>
      </c>
      <c r="H4" s="26">
        <v>0</v>
      </c>
      <c r="I4" s="54" t="b">
        <f t="shared" si="0"/>
        <v>1</v>
      </c>
      <c r="J4" s="34" t="s">
        <v>32</v>
      </c>
    </row>
    <row r="5" spans="1:10" s="20" customFormat="1" x14ac:dyDescent="0.35">
      <c r="A5" s="19" t="s">
        <v>26</v>
      </c>
      <c r="B5" s="23">
        <v>0</v>
      </c>
      <c r="C5" s="37">
        <f>C51</f>
        <v>0.1275</v>
      </c>
      <c r="D5" s="23">
        <v>0</v>
      </c>
      <c r="E5" s="23">
        <f>C49</f>
        <v>0.27750000000000002</v>
      </c>
      <c r="F5" s="23">
        <v>0</v>
      </c>
      <c r="G5" s="37">
        <f>C50</f>
        <v>0.59499999999999997</v>
      </c>
      <c r="H5" s="23">
        <v>0</v>
      </c>
      <c r="I5" s="54" t="b">
        <f t="shared" si="0"/>
        <v>1</v>
      </c>
      <c r="J5" s="38" t="s">
        <v>29</v>
      </c>
    </row>
    <row r="6" spans="1:10" s="27" customFormat="1" x14ac:dyDescent="0.35">
      <c r="A6" s="25" t="s">
        <v>4</v>
      </c>
      <c r="B6" s="26">
        <v>1</v>
      </c>
      <c r="C6" s="26">
        <v>0</v>
      </c>
      <c r="D6" s="26">
        <v>0</v>
      </c>
      <c r="E6" s="26">
        <v>0</v>
      </c>
      <c r="F6" s="28">
        <v>0</v>
      </c>
      <c r="G6" s="26">
        <v>0</v>
      </c>
      <c r="H6" s="26">
        <v>0</v>
      </c>
      <c r="I6" s="54" t="b">
        <f t="shared" si="0"/>
        <v>1</v>
      </c>
    </row>
    <row r="7" spans="1:10" s="27" customFormat="1" x14ac:dyDescent="0.35">
      <c r="A7" s="25" t="s">
        <v>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1</v>
      </c>
      <c r="H7" s="26">
        <v>0</v>
      </c>
      <c r="I7" s="54" t="b">
        <f t="shared" si="0"/>
        <v>1</v>
      </c>
    </row>
    <row r="8" spans="1:10" s="29" customFormat="1" x14ac:dyDescent="0.35">
      <c r="A8" s="25" t="s">
        <v>28</v>
      </c>
      <c r="B8" s="30">
        <v>0</v>
      </c>
      <c r="C8" s="30">
        <v>0</v>
      </c>
      <c r="D8" s="26">
        <v>0</v>
      </c>
      <c r="E8" s="26">
        <v>0</v>
      </c>
      <c r="F8" s="26">
        <v>0</v>
      </c>
      <c r="G8" s="26">
        <v>0</v>
      </c>
      <c r="H8" s="26">
        <v>1</v>
      </c>
      <c r="I8" s="54" t="b">
        <f t="shared" si="0"/>
        <v>1</v>
      </c>
      <c r="J8" s="33" t="s">
        <v>31</v>
      </c>
    </row>
    <row r="9" spans="1:10" x14ac:dyDescent="0.35">
      <c r="B9" s="18"/>
      <c r="C9" s="18"/>
      <c r="D9" s="17"/>
      <c r="E9" s="17"/>
      <c r="F9" s="17"/>
      <c r="G9" s="17"/>
      <c r="H9" s="17"/>
      <c r="I9" s="17"/>
    </row>
    <row r="11" spans="1:10" x14ac:dyDescent="0.35">
      <c r="A11" s="36" t="s">
        <v>36</v>
      </c>
    </row>
    <row r="12" spans="1:10" x14ac:dyDescent="0.35">
      <c r="A12" s="16" t="s">
        <v>33</v>
      </c>
      <c r="B12" s="55">
        <f>B18*B19+(1-B18)*B20</f>
        <v>6.6000000000000003E-2</v>
      </c>
      <c r="C12" s="39" t="s">
        <v>37</v>
      </c>
    </row>
    <row r="13" spans="1:10" x14ac:dyDescent="0.35">
      <c r="A13" s="16" t="s">
        <v>4</v>
      </c>
      <c r="B13" s="35">
        <v>0.1</v>
      </c>
    </row>
    <row r="14" spans="1:10" x14ac:dyDescent="0.35">
      <c r="A14" s="16" t="s">
        <v>34</v>
      </c>
      <c r="B14" s="55">
        <f>B18*B21+(1-B18)*B22</f>
        <v>2.4E-2</v>
      </c>
      <c r="C14" s="39" t="s">
        <v>37</v>
      </c>
    </row>
    <row r="15" spans="1:10" x14ac:dyDescent="0.35">
      <c r="A15" s="16" t="s">
        <v>35</v>
      </c>
      <c r="B15" s="35">
        <v>0.05</v>
      </c>
    </row>
    <row r="16" spans="1:10" x14ac:dyDescent="0.35">
      <c r="A16" s="16"/>
      <c r="B16" s="35"/>
    </row>
    <row r="17" spans="1:8" ht="29" x14ac:dyDescent="0.35">
      <c r="A17" s="36" t="s">
        <v>57</v>
      </c>
      <c r="B17" s="35"/>
    </row>
    <row r="18" spans="1:8" x14ac:dyDescent="0.35">
      <c r="A18" s="16" t="s">
        <v>56</v>
      </c>
      <c r="B18" s="35">
        <v>0.2</v>
      </c>
    </row>
    <row r="19" spans="1:8" x14ac:dyDescent="0.35">
      <c r="A19" s="1" t="s">
        <v>58</v>
      </c>
      <c r="B19" s="35">
        <v>0.05</v>
      </c>
    </row>
    <row r="20" spans="1:8" x14ac:dyDescent="0.35">
      <c r="A20" s="1" t="s">
        <v>61</v>
      </c>
      <c r="B20" s="35">
        <v>7.0000000000000007E-2</v>
      </c>
    </row>
    <row r="21" spans="1:8" x14ac:dyDescent="0.35">
      <c r="A21" s="16" t="s">
        <v>59</v>
      </c>
      <c r="B21" s="35">
        <v>0.04</v>
      </c>
    </row>
    <row r="22" spans="1:8" x14ac:dyDescent="0.35">
      <c r="A22" s="16" t="s">
        <v>60</v>
      </c>
      <c r="B22" s="35">
        <v>0.02</v>
      </c>
    </row>
    <row r="23" spans="1:8" x14ac:dyDescent="0.35">
      <c r="A23" s="46"/>
    </row>
    <row r="24" spans="1:8" x14ac:dyDescent="0.35">
      <c r="A24" s="36" t="s">
        <v>38</v>
      </c>
      <c r="C24" s="52" t="s">
        <v>17</v>
      </c>
      <c r="D24" s="53" t="s">
        <v>45</v>
      </c>
      <c r="G24" s="47" t="s">
        <v>55</v>
      </c>
    </row>
    <row r="25" spans="1:8" x14ac:dyDescent="0.35">
      <c r="A25" s="16" t="s">
        <v>39</v>
      </c>
      <c r="B25" s="41" t="s">
        <v>40</v>
      </c>
      <c r="C25" s="35">
        <v>0.05</v>
      </c>
      <c r="D25" s="14">
        <v>0.95</v>
      </c>
      <c r="E25" s="32" t="s">
        <v>52</v>
      </c>
      <c r="G25" s="32" t="b">
        <f>SUM(C25:C27)=1</f>
        <v>1</v>
      </c>
      <c r="H25" s="32" t="b">
        <f>SUM(D25:D27)=1</f>
        <v>1</v>
      </c>
    </row>
    <row r="26" spans="1:8" x14ac:dyDescent="0.35">
      <c r="B26" s="41" t="s">
        <v>5</v>
      </c>
      <c r="C26" s="35">
        <v>0</v>
      </c>
      <c r="D26" s="14">
        <f t="shared" ref="D26:D33" si="1">C26</f>
        <v>0</v>
      </c>
    </row>
    <row r="27" spans="1:8" s="42" customFormat="1" x14ac:dyDescent="0.35">
      <c r="B27" s="43" t="s">
        <v>43</v>
      </c>
      <c r="C27" s="44">
        <f>1-C26-C25</f>
        <v>0.95</v>
      </c>
      <c r="D27" s="45">
        <v>0.05</v>
      </c>
    </row>
    <row r="28" spans="1:8" x14ac:dyDescent="0.35">
      <c r="A28" s="16" t="s">
        <v>42</v>
      </c>
      <c r="B28" s="41" t="s">
        <v>40</v>
      </c>
      <c r="C28" s="35">
        <v>0.2</v>
      </c>
      <c r="D28" s="14">
        <f>D25</f>
        <v>0.95</v>
      </c>
      <c r="E28" s="32" t="s">
        <v>52</v>
      </c>
      <c r="G28" s="32" t="b">
        <f>SUM(C28:C30)=1</f>
        <v>1</v>
      </c>
      <c r="H28" s="32" t="b">
        <f>SUM(D28:D30)=1</f>
        <v>1</v>
      </c>
    </row>
    <row r="29" spans="1:8" x14ac:dyDescent="0.35">
      <c r="B29" s="41" t="s">
        <v>5</v>
      </c>
      <c r="C29" s="35">
        <v>0</v>
      </c>
      <c r="D29" s="14">
        <f t="shared" si="1"/>
        <v>0</v>
      </c>
    </row>
    <row r="30" spans="1:8" s="42" customFormat="1" x14ac:dyDescent="0.35">
      <c r="B30" s="43" t="s">
        <v>43</v>
      </c>
      <c r="C30" s="44">
        <f>1-C29-C28</f>
        <v>0.8</v>
      </c>
      <c r="D30" s="45">
        <f>1-D28</f>
        <v>5.0000000000000044E-2</v>
      </c>
    </row>
    <row r="31" spans="1:8" x14ac:dyDescent="0.35">
      <c r="A31" s="16" t="s">
        <v>41</v>
      </c>
      <c r="B31" s="41" t="s">
        <v>40</v>
      </c>
      <c r="C31" s="35">
        <v>0.3</v>
      </c>
      <c r="D31" s="14">
        <f>D28</f>
        <v>0.95</v>
      </c>
      <c r="E31" s="32" t="s">
        <v>52</v>
      </c>
      <c r="G31" s="32" t="b">
        <f>SUM(C31:C33)=1</f>
        <v>1</v>
      </c>
      <c r="H31" s="32" t="b">
        <f>SUM(D31:D33)=1</f>
        <v>1</v>
      </c>
    </row>
    <row r="32" spans="1:8" x14ac:dyDescent="0.35">
      <c r="B32" s="41" t="s">
        <v>5</v>
      </c>
      <c r="C32" s="35">
        <v>0.7</v>
      </c>
      <c r="D32" s="14">
        <f>1-D31</f>
        <v>5.0000000000000044E-2</v>
      </c>
    </row>
    <row r="33" spans="1:8" s="42" customFormat="1" x14ac:dyDescent="0.35">
      <c r="B33" s="43" t="s">
        <v>43</v>
      </c>
      <c r="C33" s="44">
        <f>1-C32-C31</f>
        <v>0</v>
      </c>
      <c r="D33" s="45">
        <f t="shared" si="1"/>
        <v>0</v>
      </c>
    </row>
    <row r="34" spans="1:8" x14ac:dyDescent="0.35">
      <c r="A34" s="1" t="s">
        <v>46</v>
      </c>
      <c r="B34" s="41" t="s">
        <v>40</v>
      </c>
      <c r="C34" s="35">
        <f>$C25*B$55+$C28*B$56+$C31*B$57</f>
        <v>0.27750000000000002</v>
      </c>
      <c r="D34" s="35">
        <f>D25*C$55+D28*C$56+D31*C$57</f>
        <v>0.95</v>
      </c>
      <c r="G34" s="32" t="b">
        <f>SUM(C34:C36)=1</f>
        <v>1</v>
      </c>
      <c r="H34" s="32" t="b">
        <f>SUM(D34:D36)=1</f>
        <v>1</v>
      </c>
    </row>
    <row r="35" spans="1:8" x14ac:dyDescent="0.35">
      <c r="B35" s="41" t="s">
        <v>5</v>
      </c>
      <c r="C35" s="35">
        <f>$C26*B$55+$C29*B$56+$C32*B$57</f>
        <v>0.59499999999999997</v>
      </c>
      <c r="D35" s="35">
        <f>D26*C$55+D29*C$56+D32*C$57</f>
        <v>5.0000000000000036E-3</v>
      </c>
    </row>
    <row r="36" spans="1:8" x14ac:dyDescent="0.35">
      <c r="A36" s="42"/>
      <c r="B36" s="43" t="s">
        <v>43</v>
      </c>
      <c r="C36" s="44">
        <f>$C27*B$55+$C30*B$56+$C33*B$57</f>
        <v>0.1275</v>
      </c>
      <c r="D36" s="44">
        <f>D27*C$55+D30*C$56+D33*C$57</f>
        <v>4.5000000000000012E-2</v>
      </c>
      <c r="E36" s="42"/>
      <c r="F36" s="42"/>
      <c r="G36" s="42"/>
    </row>
    <row r="39" spans="1:8" x14ac:dyDescent="0.35">
      <c r="A39" s="36" t="s">
        <v>47</v>
      </c>
      <c r="C39" s="52" t="s">
        <v>17</v>
      </c>
      <c r="D39" s="53" t="s">
        <v>45</v>
      </c>
    </row>
    <row r="40" spans="1:8" x14ac:dyDescent="0.35">
      <c r="A40" s="16" t="s">
        <v>48</v>
      </c>
      <c r="B40" s="41" t="s">
        <v>40</v>
      </c>
      <c r="C40" s="35">
        <v>0.05</v>
      </c>
      <c r="D40" s="14">
        <v>0.95</v>
      </c>
      <c r="G40" s="32" t="b">
        <f>SUM(C40:C42)=1</f>
        <v>1</v>
      </c>
      <c r="H40" s="32" t="b">
        <f>SUM(D40:D42)=1</f>
        <v>1</v>
      </c>
    </row>
    <row r="41" spans="1:8" x14ac:dyDescent="0.35">
      <c r="B41" s="41" t="s">
        <v>5</v>
      </c>
      <c r="C41" s="35">
        <v>0</v>
      </c>
      <c r="D41" s="14">
        <f t="shared" ref="D41:D48" si="2">C41</f>
        <v>0</v>
      </c>
    </row>
    <row r="42" spans="1:8" x14ac:dyDescent="0.35">
      <c r="A42" s="42"/>
      <c r="B42" s="43" t="s">
        <v>53</v>
      </c>
      <c r="C42" s="44">
        <f>1-C41-C40</f>
        <v>0.95</v>
      </c>
      <c r="D42" s="45">
        <v>0.05</v>
      </c>
      <c r="E42" s="42"/>
      <c r="F42" s="42"/>
    </row>
    <row r="43" spans="1:8" x14ac:dyDescent="0.35">
      <c r="A43" s="16" t="s">
        <v>49</v>
      </c>
      <c r="B43" s="41" t="s">
        <v>40</v>
      </c>
      <c r="C43" s="35">
        <v>0.2</v>
      </c>
      <c r="D43" s="14">
        <f>D40</f>
        <v>0.95</v>
      </c>
      <c r="G43" s="32" t="b">
        <f>SUM(C43:C45)=1</f>
        <v>1</v>
      </c>
      <c r="H43" s="32" t="b">
        <f>SUM(D43:D45)=1</f>
        <v>1</v>
      </c>
    </row>
    <row r="44" spans="1:8" x14ac:dyDescent="0.35">
      <c r="B44" s="41" t="s">
        <v>5</v>
      </c>
      <c r="C44" s="35">
        <v>0</v>
      </c>
      <c r="D44" s="14">
        <f t="shared" si="2"/>
        <v>0</v>
      </c>
    </row>
    <row r="45" spans="1:8" x14ac:dyDescent="0.35">
      <c r="A45" s="42"/>
      <c r="B45" s="43" t="s">
        <v>53</v>
      </c>
      <c r="C45" s="44">
        <f>1-C44-C43</f>
        <v>0.8</v>
      </c>
      <c r="D45" s="45">
        <f>1-D43</f>
        <v>5.0000000000000044E-2</v>
      </c>
      <c r="E45" s="42"/>
      <c r="F45" s="42"/>
    </row>
    <row r="46" spans="1:8" x14ac:dyDescent="0.35">
      <c r="A46" s="16" t="s">
        <v>50</v>
      </c>
      <c r="B46" s="41" t="s">
        <v>40</v>
      </c>
      <c r="C46" s="35">
        <v>0.3</v>
      </c>
      <c r="D46" s="14">
        <f>D43</f>
        <v>0.95</v>
      </c>
      <c r="G46" s="32" t="b">
        <f>SUM(C46:C48)=1</f>
        <v>1</v>
      </c>
      <c r="H46" s="32" t="b">
        <f>SUM(D46:D48)=1</f>
        <v>1</v>
      </c>
    </row>
    <row r="47" spans="1:8" x14ac:dyDescent="0.35">
      <c r="B47" s="41" t="s">
        <v>5</v>
      </c>
      <c r="C47" s="35">
        <v>0.7</v>
      </c>
      <c r="D47" s="14">
        <f>1-D46</f>
        <v>5.0000000000000044E-2</v>
      </c>
    </row>
    <row r="48" spans="1:8" x14ac:dyDescent="0.35">
      <c r="A48" s="42"/>
      <c r="B48" s="43" t="s">
        <v>53</v>
      </c>
      <c r="C48" s="44">
        <f>1-C47-C46</f>
        <v>0</v>
      </c>
      <c r="D48" s="45">
        <f t="shared" si="2"/>
        <v>0</v>
      </c>
      <c r="E48" s="42"/>
      <c r="F48" s="42"/>
    </row>
    <row r="49" spans="1:8" x14ac:dyDescent="0.35">
      <c r="A49" s="1" t="s">
        <v>46</v>
      </c>
      <c r="B49" s="41" t="s">
        <v>40</v>
      </c>
      <c r="C49" s="35">
        <f>$C40*B$55+$C43*B$56+$C46*B$57</f>
        <v>0.27750000000000002</v>
      </c>
      <c r="D49" s="35">
        <f>D40*C$55+D43*C$56+D46*C$57</f>
        <v>0.95</v>
      </c>
      <c r="G49" s="32" t="b">
        <f>SUM(C49:C51)=1</f>
        <v>1</v>
      </c>
      <c r="H49" s="32" t="b">
        <f>SUM(D49:D51)=1</f>
        <v>1</v>
      </c>
    </row>
    <row r="50" spans="1:8" x14ac:dyDescent="0.35">
      <c r="B50" s="41" t="s">
        <v>5</v>
      </c>
      <c r="C50" s="35">
        <f>$C41*B$55+$C44*B$56+$C47*B$57</f>
        <v>0.59499999999999997</v>
      </c>
      <c r="D50" s="35">
        <f>D41*C$55+D44*C$56+D47*C$57</f>
        <v>5.0000000000000036E-3</v>
      </c>
    </row>
    <row r="51" spans="1:8" x14ac:dyDescent="0.35">
      <c r="A51" s="42"/>
      <c r="B51" s="43" t="s">
        <v>53</v>
      </c>
      <c r="C51" s="44">
        <f>$C42*B$55+$C45*B$56+$C48*B$57</f>
        <v>0.1275</v>
      </c>
      <c r="D51" s="44">
        <f>D42*C$55+D45*C$56+D48*C$57</f>
        <v>4.5000000000000012E-2</v>
      </c>
      <c r="E51" s="42"/>
      <c r="F51" s="42"/>
    </row>
    <row r="54" spans="1:8" x14ac:dyDescent="0.35">
      <c r="A54" s="36" t="s">
        <v>44</v>
      </c>
      <c r="B54" s="36" t="s">
        <v>17</v>
      </c>
      <c r="C54" s="36" t="s">
        <v>45</v>
      </c>
      <c r="G54" s="32"/>
    </row>
    <row r="55" spans="1:8" x14ac:dyDescent="0.35">
      <c r="A55" s="16" t="s">
        <v>39</v>
      </c>
      <c r="B55" s="35">
        <v>0.05</v>
      </c>
      <c r="C55" s="35">
        <v>0.6</v>
      </c>
      <c r="F55" s="32" t="b">
        <f>SUM(B55:B57)=1</f>
        <v>1</v>
      </c>
      <c r="G55" s="32" t="b">
        <f>SUM(C55:C57)=1</f>
        <v>1</v>
      </c>
    </row>
    <row r="56" spans="1:8" x14ac:dyDescent="0.35">
      <c r="A56" s="16" t="s">
        <v>42</v>
      </c>
      <c r="B56" s="35">
        <v>0.1</v>
      </c>
      <c r="C56" s="35">
        <v>0.3</v>
      </c>
    </row>
    <row r="57" spans="1:8" x14ac:dyDescent="0.35">
      <c r="A57" s="16" t="s">
        <v>41</v>
      </c>
      <c r="B57" s="35">
        <f>1-B56-B55</f>
        <v>0.85</v>
      </c>
      <c r="C57" s="35">
        <f>1-C56-C55</f>
        <v>9.9999999999999978E-2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73B1-982C-40B7-AC3B-DA61252CA80C}">
  <dimension ref="A1:E8"/>
  <sheetViews>
    <sheetView showGridLines="0" tabSelected="1" zoomScale="115" workbookViewId="0">
      <selection activeCell="D1" sqref="D1:E1"/>
    </sheetView>
  </sheetViews>
  <sheetFormatPr defaultRowHeight="14.5" x14ac:dyDescent="0.35"/>
  <cols>
    <col min="1" max="1" width="27.81640625" customWidth="1"/>
    <col min="2" max="3" width="20.81640625" style="2" customWidth="1"/>
    <col min="4" max="5" width="21.81640625" style="3" customWidth="1"/>
  </cols>
  <sheetData>
    <row r="1" spans="1:5" x14ac:dyDescent="0.35">
      <c r="A1" s="1"/>
      <c r="B1" s="2" t="s">
        <v>0</v>
      </c>
      <c r="C1" s="2" t="s">
        <v>1</v>
      </c>
      <c r="D1" s="2" t="s">
        <v>0</v>
      </c>
      <c r="E1" s="2" t="s">
        <v>1</v>
      </c>
    </row>
    <row r="2" spans="1:5" x14ac:dyDescent="0.35">
      <c r="A2" s="8" t="s">
        <v>2</v>
      </c>
      <c r="B2" s="3"/>
      <c r="C2" s="3"/>
    </row>
    <row r="3" spans="1:5" s="13" customFormat="1" x14ac:dyDescent="0.35">
      <c r="A3" s="11" t="s">
        <v>27</v>
      </c>
      <c r="B3" s="12"/>
      <c r="C3" s="12"/>
      <c r="D3" s="12"/>
      <c r="E3" s="12"/>
    </row>
    <row r="4" spans="1:5" x14ac:dyDescent="0.35">
      <c r="A4" s="9" t="s">
        <v>25</v>
      </c>
      <c r="B4" s="3"/>
      <c r="C4" s="3"/>
    </row>
    <row r="5" spans="1:5" x14ac:dyDescent="0.35">
      <c r="A5" s="9" t="s">
        <v>26</v>
      </c>
      <c r="B5" s="3"/>
      <c r="C5" s="3"/>
    </row>
    <row r="6" spans="1:5" x14ac:dyDescent="0.35">
      <c r="A6" s="11" t="s">
        <v>4</v>
      </c>
      <c r="B6" s="3"/>
      <c r="C6" s="3"/>
    </row>
    <row r="7" spans="1:5" x14ac:dyDescent="0.35">
      <c r="A7" s="9" t="s">
        <v>5</v>
      </c>
      <c r="B7" s="3"/>
      <c r="C7" s="3"/>
    </row>
    <row r="8" spans="1:5" x14ac:dyDescent="0.35">
      <c r="A8" s="15" t="s">
        <v>28</v>
      </c>
      <c r="B8" s="2">
        <v>0</v>
      </c>
      <c r="C8" s="2">
        <v>0</v>
      </c>
      <c r="D8" s="3">
        <v>0</v>
      </c>
      <c r="E8" s="3">
        <v>0</v>
      </c>
    </row>
  </sheetData>
  <conditionalFormatting sqref="B2:C7">
    <cfRule type="cellIs" dxfId="5" priority="1" operator="equal">
      <formula>-1</formula>
    </cfRule>
    <cfRule type="cellIs" dxfId="4" priority="2" operator="equal">
      <formula>0</formula>
    </cfRule>
  </conditionalFormatting>
  <conditionalFormatting sqref="C2">
    <cfRule type="cellIs" dxfId="3" priority="23" operator="equal">
      <formula>-1</formula>
    </cfRule>
    <cfRule type="cellIs" dxfId="2" priority="24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6FCD-9CD3-400D-9D90-073EBEC02F66}">
  <dimension ref="A1:C5"/>
  <sheetViews>
    <sheetView showGridLines="0" workbookViewId="0">
      <selection sqref="A1:C1"/>
    </sheetView>
  </sheetViews>
  <sheetFormatPr defaultRowHeight="14.5" x14ac:dyDescent="0.35"/>
  <cols>
    <col min="1" max="1" width="24.26953125" customWidth="1"/>
    <col min="3" max="3" width="11.7265625" customWidth="1"/>
  </cols>
  <sheetData>
    <row r="1" spans="1:3" x14ac:dyDescent="0.35">
      <c r="A1" s="1" t="s">
        <v>16</v>
      </c>
      <c r="B1" s="1" t="s">
        <v>17</v>
      </c>
      <c r="C1" s="1" t="s">
        <v>18</v>
      </c>
    </row>
    <row r="2" spans="1:3" x14ac:dyDescent="0.35">
      <c r="A2" s="11" t="s">
        <v>11</v>
      </c>
      <c r="B2" s="14">
        <v>1</v>
      </c>
      <c r="C2" s="14">
        <v>0</v>
      </c>
    </row>
    <row r="3" spans="1:3" x14ac:dyDescent="0.35">
      <c r="A3" s="11" t="s">
        <v>13</v>
      </c>
      <c r="B3" s="14">
        <v>1</v>
      </c>
      <c r="C3" s="14">
        <v>0</v>
      </c>
    </row>
    <row r="4" spans="1:3" ht="29" x14ac:dyDescent="0.35">
      <c r="A4" s="11" t="s">
        <v>14</v>
      </c>
      <c r="B4" s="14">
        <v>1</v>
      </c>
      <c r="C4" s="14">
        <v>0</v>
      </c>
    </row>
    <row r="5" spans="1:3" x14ac:dyDescent="0.35">
      <c r="A5" s="11" t="s">
        <v>15</v>
      </c>
      <c r="B5" s="14">
        <v>1</v>
      </c>
      <c r="C5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567D-2843-49E3-AB90-692C91D354F3}">
  <dimension ref="A1:O7"/>
  <sheetViews>
    <sheetView showGridLines="0" topLeftCell="A2" workbookViewId="0">
      <selection activeCell="A8" sqref="A8"/>
    </sheetView>
  </sheetViews>
  <sheetFormatPr defaultRowHeight="14.5" x14ac:dyDescent="0.35"/>
  <cols>
    <col min="1" max="1" width="24.1796875" customWidth="1"/>
    <col min="2" max="19" width="10.7265625" customWidth="1"/>
  </cols>
  <sheetData>
    <row r="1" spans="1:15" ht="43.5" x14ac:dyDescent="0.35">
      <c r="A1" s="4"/>
      <c r="B1" s="5" t="s">
        <v>2</v>
      </c>
      <c r="C1" s="5" t="s">
        <v>19</v>
      </c>
      <c r="D1" s="5" t="s">
        <v>3</v>
      </c>
      <c r="E1" s="5" t="s">
        <v>4</v>
      </c>
      <c r="F1" s="5" t="s">
        <v>20</v>
      </c>
      <c r="G1" s="5" t="s">
        <v>21</v>
      </c>
      <c r="H1" s="5" t="s">
        <v>22</v>
      </c>
      <c r="I1" s="6" t="s">
        <v>5</v>
      </c>
      <c r="J1" s="5" t="s">
        <v>6</v>
      </c>
      <c r="K1" s="5" t="s">
        <v>7</v>
      </c>
      <c r="L1" s="5" t="s">
        <v>23</v>
      </c>
      <c r="M1" s="5" t="s">
        <v>8</v>
      </c>
      <c r="N1" s="5" t="s">
        <v>9</v>
      </c>
      <c r="O1" s="7"/>
    </row>
    <row r="2" spans="1:15" ht="24" customHeight="1" x14ac:dyDescent="0.35">
      <c r="A2" s="9" t="s">
        <v>10</v>
      </c>
      <c r="B2" s="3">
        <v>0</v>
      </c>
      <c r="C2" s="3">
        <v>-2</v>
      </c>
      <c r="D2" s="3">
        <v>-1</v>
      </c>
      <c r="E2" s="3">
        <v>0</v>
      </c>
      <c r="F2" s="3">
        <v>-2</v>
      </c>
      <c r="G2" s="3">
        <v>0</v>
      </c>
      <c r="H2" s="3">
        <v>0</v>
      </c>
      <c r="I2" s="3">
        <v>-2</v>
      </c>
      <c r="J2" s="3">
        <v>0</v>
      </c>
      <c r="K2" s="3">
        <v>0</v>
      </c>
      <c r="L2" s="3">
        <v>-2</v>
      </c>
      <c r="M2" s="3">
        <v>0</v>
      </c>
      <c r="N2" s="3">
        <v>0</v>
      </c>
      <c r="O2" s="10" t="b">
        <f>SUM(B2:N2)=1</f>
        <v>0</v>
      </c>
    </row>
    <row r="3" spans="1:15" x14ac:dyDescent="0.35">
      <c r="A3" s="9" t="s">
        <v>12</v>
      </c>
      <c r="B3" s="3">
        <v>0</v>
      </c>
      <c r="C3" s="3">
        <v>0</v>
      </c>
      <c r="D3" s="3">
        <v>0</v>
      </c>
      <c r="E3" s="3">
        <v>0</v>
      </c>
      <c r="F3" s="3">
        <v>-2</v>
      </c>
      <c r="G3" s="3">
        <v>-2</v>
      </c>
      <c r="H3" s="3">
        <v>0</v>
      </c>
      <c r="I3" s="3">
        <v>-2</v>
      </c>
      <c r="J3" s="3">
        <v>-2</v>
      </c>
      <c r="K3" s="3">
        <v>0</v>
      </c>
      <c r="L3" s="3">
        <v>0</v>
      </c>
      <c r="M3" s="3">
        <v>0</v>
      </c>
      <c r="N3" s="3">
        <v>0</v>
      </c>
      <c r="O3" s="10" t="b">
        <f>SUM(B3:N3)=1</f>
        <v>0</v>
      </c>
    </row>
    <row r="4" spans="1:15" x14ac:dyDescent="0.35">
      <c r="A4" s="1" t="s">
        <v>11</v>
      </c>
      <c r="B4" s="3">
        <v>0</v>
      </c>
      <c r="C4" s="3">
        <v>-2</v>
      </c>
      <c r="D4" s="3">
        <v>-1</v>
      </c>
      <c r="E4" s="3">
        <v>0</v>
      </c>
      <c r="F4" s="3">
        <v>-2</v>
      </c>
      <c r="G4" s="3">
        <v>0</v>
      </c>
      <c r="H4" s="3">
        <v>0</v>
      </c>
      <c r="I4" s="3">
        <v>-2</v>
      </c>
      <c r="J4" s="3">
        <v>0</v>
      </c>
      <c r="K4" s="3">
        <v>0</v>
      </c>
      <c r="L4" s="3">
        <v>-2</v>
      </c>
      <c r="M4" s="3">
        <v>0</v>
      </c>
      <c r="N4" s="3">
        <v>0</v>
      </c>
    </row>
    <row r="5" spans="1:15" x14ac:dyDescent="0.35">
      <c r="A5" s="9" t="s">
        <v>13</v>
      </c>
      <c r="B5" s="3">
        <v>0</v>
      </c>
      <c r="C5" s="3">
        <v>0</v>
      </c>
      <c r="D5" s="3">
        <v>0</v>
      </c>
      <c r="E5" s="3">
        <v>0</v>
      </c>
      <c r="F5" s="3">
        <v>-2</v>
      </c>
      <c r="G5" s="3">
        <v>-2</v>
      </c>
      <c r="H5" s="3">
        <v>0</v>
      </c>
      <c r="I5" s="3">
        <v>-2</v>
      </c>
      <c r="J5" s="3">
        <v>-2</v>
      </c>
      <c r="K5" s="3">
        <v>0</v>
      </c>
      <c r="L5" s="3">
        <v>0</v>
      </c>
      <c r="M5" s="3">
        <v>0</v>
      </c>
      <c r="N5" s="3">
        <v>0</v>
      </c>
    </row>
    <row r="7" spans="1:15" x14ac:dyDescent="0.35">
      <c r="A7" t="s">
        <v>24</v>
      </c>
    </row>
  </sheetData>
  <conditionalFormatting sqref="B2:N5">
    <cfRule type="cellIs" dxfId="1" priority="1" operator="equal">
      <formula>-1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FinalTransition</vt:lpstr>
      <vt:lpstr>FinalRewards</vt:lpstr>
      <vt:lpstr>Weighting</vt:lpstr>
      <vt:lpstr>p0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Sovann Linden</dc:creator>
  <cp:keywords/>
  <dc:description/>
  <cp:lastModifiedBy>Sovann Linden</cp:lastModifiedBy>
  <cp:revision/>
  <dcterms:created xsi:type="dcterms:W3CDTF">2024-10-08T18:10:50Z</dcterms:created>
  <dcterms:modified xsi:type="dcterms:W3CDTF">2024-10-17T20:10:11Z</dcterms:modified>
  <cp:category/>
  <cp:contentStatus/>
</cp:coreProperties>
</file>