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825" windowWidth="11895" windowHeight="7845" activeTab="1"/>
  </bookViews>
  <sheets>
    <sheet name="curve_01" sheetId="1" r:id="rId1"/>
    <sheet name="curve_02" sheetId="2" r:id="rId2"/>
    <sheet name="datatable" sheetId="3" r:id="rId3"/>
    <sheet name="doubletable" sheetId="4" r:id="rId4"/>
  </sheets>
  <calcPr calcId="144525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H97" i="2"/>
  <c r="G3" i="4"/>
  <c r="G5" i="4"/>
  <c r="G6" i="4"/>
  <c r="G7" i="4"/>
  <c r="G8" i="4"/>
  <c r="G9" i="4"/>
  <c r="G10" i="4"/>
  <c r="G4" i="4"/>
  <c r="F3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E3" i="4"/>
  <c r="A2" i="4"/>
  <c r="A3" i="4" s="1"/>
  <c r="A4" i="4" s="1"/>
  <c r="G62" i="2" l="1"/>
  <c r="I62" i="2"/>
  <c r="I60" i="2"/>
  <c r="I58" i="2"/>
  <c r="I56" i="2"/>
  <c r="I54" i="2"/>
  <c r="I52" i="2"/>
  <c r="I50" i="2"/>
  <c r="I48" i="2"/>
  <c r="E103" i="2"/>
  <c r="D102" i="2"/>
  <c r="H102" i="2"/>
  <c r="E101" i="2"/>
  <c r="D100" i="2"/>
  <c r="F100" i="2"/>
  <c r="E99" i="2"/>
  <c r="D98" i="2"/>
  <c r="H98" i="2"/>
  <c r="G97" i="2"/>
  <c r="D96" i="2"/>
  <c r="D103" i="2"/>
  <c r="G103" i="2"/>
  <c r="E102" i="2"/>
  <c r="F102" i="2"/>
  <c r="D101" i="2"/>
  <c r="H100" i="2"/>
  <c r="E98" i="2"/>
  <c r="E97" i="2"/>
  <c r="F96" i="2"/>
  <c r="G102" i="2"/>
  <c r="F101" i="2"/>
  <c r="E100" i="2"/>
  <c r="G98" i="2"/>
  <c r="F97" i="2"/>
  <c r="E96" i="2"/>
  <c r="H101" i="2"/>
  <c r="G99" i="2"/>
  <c r="G96" i="2"/>
  <c r="H96" i="2"/>
  <c r="F98" i="2"/>
  <c r="F103" i="2"/>
  <c r="D97" i="2"/>
  <c r="G100" i="2"/>
  <c r="D99" i="2"/>
  <c r="H99" i="2"/>
  <c r="H103" i="2"/>
  <c r="G101" i="2"/>
  <c r="F99" i="2"/>
  <c r="I3" i="2"/>
  <c r="E92" i="2" s="1"/>
  <c r="I4" i="2"/>
  <c r="F92" i="2" s="1"/>
  <c r="I5" i="2"/>
  <c r="G92" i="2" s="1"/>
  <c r="I6" i="2"/>
  <c r="H92" i="2" s="1"/>
  <c r="I7" i="2"/>
  <c r="D91" i="2" s="1"/>
  <c r="I8" i="2"/>
  <c r="E91" i="2" s="1"/>
  <c r="I9" i="2"/>
  <c r="F91" i="2" s="1"/>
  <c r="I10" i="2"/>
  <c r="G91" i="2" s="1"/>
  <c r="I11" i="2"/>
  <c r="H91" i="2" s="1"/>
  <c r="I12" i="2"/>
  <c r="D90" i="2" s="1"/>
  <c r="I13" i="2"/>
  <c r="E90" i="2" s="1"/>
  <c r="I14" i="2"/>
  <c r="F90" i="2" s="1"/>
  <c r="I15" i="2"/>
  <c r="G90" i="2" s="1"/>
  <c r="I16" i="2"/>
  <c r="H90" i="2" s="1"/>
  <c r="I17" i="2"/>
  <c r="D89" i="2" s="1"/>
  <c r="I18" i="2"/>
  <c r="E89" i="2" s="1"/>
  <c r="I19" i="2"/>
  <c r="F89" i="2" s="1"/>
  <c r="I20" i="2"/>
  <c r="G89" i="2" s="1"/>
  <c r="I21" i="2"/>
  <c r="H89" i="2" s="1"/>
  <c r="I22" i="2"/>
  <c r="D88" i="2" s="1"/>
  <c r="I23" i="2"/>
  <c r="E88" i="2" s="1"/>
  <c r="I24" i="2"/>
  <c r="F88" i="2" s="1"/>
  <c r="I25" i="2"/>
  <c r="G88" i="2" s="1"/>
  <c r="I26" i="2"/>
  <c r="H88" i="2" s="1"/>
  <c r="I27" i="2"/>
  <c r="D87" i="2" s="1"/>
  <c r="I28" i="2"/>
  <c r="E87" i="2" s="1"/>
  <c r="I29" i="2"/>
  <c r="F87" i="2" s="1"/>
  <c r="I30" i="2"/>
  <c r="G87" i="2" s="1"/>
  <c r="I31" i="2"/>
  <c r="H87" i="2" s="1"/>
  <c r="I32" i="2"/>
  <c r="D86" i="2" s="1"/>
  <c r="I33" i="2"/>
  <c r="E86" i="2" s="1"/>
  <c r="I34" i="2"/>
  <c r="F86" i="2" s="1"/>
  <c r="I35" i="2"/>
  <c r="I36" i="2"/>
  <c r="H86" i="2" s="1"/>
  <c r="I37" i="2"/>
  <c r="D85" i="2" s="1"/>
  <c r="I38" i="2"/>
  <c r="E85" i="2" s="1"/>
  <c r="I39" i="2"/>
  <c r="F85" i="2" s="1"/>
  <c r="I40" i="2"/>
  <c r="G85" i="2" s="1"/>
  <c r="I41" i="2"/>
  <c r="H85" i="2" s="1"/>
  <c r="I42" i="2"/>
  <c r="I2" i="2"/>
  <c r="D92" i="2" s="1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X33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W2" i="2"/>
  <c r="X2" i="2"/>
  <c r="Y2" i="2"/>
  <c r="AA2" i="2"/>
  <c r="Z2" i="2"/>
  <c r="V2" i="2"/>
  <c r="S38" i="2"/>
  <c r="R38" i="2"/>
  <c r="Q38" i="2"/>
  <c r="P38" i="2"/>
  <c r="O38" i="2"/>
  <c r="N38" i="2"/>
  <c r="S33" i="2"/>
  <c r="R33" i="2"/>
  <c r="Q33" i="2"/>
  <c r="P33" i="2"/>
  <c r="O33" i="2"/>
  <c r="N33" i="2"/>
  <c r="S28" i="2"/>
  <c r="R28" i="2"/>
  <c r="Q28" i="2"/>
  <c r="P28" i="2"/>
  <c r="O28" i="2"/>
  <c r="N28" i="2"/>
  <c r="S23" i="2"/>
  <c r="R23" i="2"/>
  <c r="Q23" i="2"/>
  <c r="P23" i="2"/>
  <c r="O23" i="2"/>
  <c r="N23" i="2"/>
  <c r="S18" i="2"/>
  <c r="R18" i="2"/>
  <c r="Q18" i="2"/>
  <c r="P18" i="2"/>
  <c r="O18" i="2"/>
  <c r="N18" i="2"/>
  <c r="S13" i="2"/>
  <c r="R13" i="2"/>
  <c r="Q13" i="2"/>
  <c r="P13" i="2"/>
  <c r="O13" i="2"/>
  <c r="N13" i="2"/>
  <c r="S8" i="2"/>
  <c r="R8" i="2"/>
  <c r="Q8" i="2"/>
  <c r="P8" i="2"/>
  <c r="O8" i="2"/>
  <c r="N8" i="2"/>
  <c r="O3" i="2"/>
  <c r="S3" i="2"/>
  <c r="R3" i="2"/>
  <c r="Q3" i="2"/>
  <c r="P3" i="2"/>
  <c r="N3" i="2"/>
  <c r="S37" i="2"/>
  <c r="G63" i="2" s="1"/>
  <c r="R37" i="2"/>
  <c r="Q37" i="2"/>
  <c r="P37" i="2"/>
  <c r="D62" i="2" s="1"/>
  <c r="O37" i="2"/>
  <c r="C63" i="2" s="1"/>
  <c r="N37" i="2"/>
  <c r="B62" i="2" s="1"/>
  <c r="N32" i="2"/>
  <c r="S32" i="2"/>
  <c r="R32" i="2"/>
  <c r="Q32" i="2"/>
  <c r="P32" i="2"/>
  <c r="O32" i="2"/>
  <c r="S27" i="2"/>
  <c r="G58" i="2" s="1"/>
  <c r="G76" i="2" s="1"/>
  <c r="R27" i="2"/>
  <c r="F58" i="2" s="1"/>
  <c r="Q27" i="2"/>
  <c r="E58" i="2" s="1"/>
  <c r="P27" i="2"/>
  <c r="O27" i="2"/>
  <c r="C58" i="2" s="1"/>
  <c r="C76" i="2" s="1"/>
  <c r="N27" i="2"/>
  <c r="B58" i="2" s="1"/>
  <c r="S22" i="2"/>
  <c r="R22" i="2"/>
  <c r="Q22" i="2"/>
  <c r="P22" i="2"/>
  <c r="O22" i="2"/>
  <c r="N22" i="2"/>
  <c r="S17" i="2"/>
  <c r="G54" i="2" s="1"/>
  <c r="G69" i="2" s="1"/>
  <c r="G80" i="2" s="1"/>
  <c r="R17" i="2"/>
  <c r="F54" i="2" s="1"/>
  <c r="F69" i="2" s="1"/>
  <c r="F80" i="2" s="1"/>
  <c r="Q17" i="2"/>
  <c r="E54" i="2" s="1"/>
  <c r="E69" i="2" s="1"/>
  <c r="E80" i="2" s="1"/>
  <c r="P17" i="2"/>
  <c r="D54" i="2" s="1"/>
  <c r="D69" i="2" s="1"/>
  <c r="D80" i="2" s="1"/>
  <c r="O17" i="2"/>
  <c r="C54" i="2" s="1"/>
  <c r="C69" i="2" s="1"/>
  <c r="C80" i="2" s="1"/>
  <c r="N17" i="2"/>
  <c r="B54" i="2" s="1"/>
  <c r="B69" i="2" s="1"/>
  <c r="B80" i="2" s="1"/>
  <c r="S12" i="2"/>
  <c r="R12" i="2"/>
  <c r="Q12" i="2"/>
  <c r="P12" i="2"/>
  <c r="O12" i="2"/>
  <c r="N12" i="2"/>
  <c r="S7" i="2"/>
  <c r="G50" i="2" s="1"/>
  <c r="G67" i="2" s="1"/>
  <c r="G79" i="2" s="1"/>
  <c r="R7" i="2"/>
  <c r="F50" i="2" s="1"/>
  <c r="F67" i="2" s="1"/>
  <c r="F79" i="2" s="1"/>
  <c r="Q7" i="2"/>
  <c r="E50" i="2" s="1"/>
  <c r="E67" i="2" s="1"/>
  <c r="E79" i="2" s="1"/>
  <c r="P7" i="2"/>
  <c r="D50" i="2" s="1"/>
  <c r="D67" i="2" s="1"/>
  <c r="D79" i="2" s="1"/>
  <c r="O7" i="2"/>
  <c r="C50" i="2" s="1"/>
  <c r="C67" i="2" s="1"/>
  <c r="C79" i="2" s="1"/>
  <c r="N7" i="2"/>
  <c r="B50" i="2" s="1"/>
  <c r="B67" i="2" s="1"/>
  <c r="B79" i="2" s="1"/>
  <c r="S2" i="2"/>
  <c r="R2" i="2"/>
  <c r="Q2" i="2"/>
  <c r="P2" i="2"/>
  <c r="O2" i="2"/>
  <c r="N2" i="2"/>
  <c r="C98" i="2" l="1"/>
  <c r="B98" i="2"/>
  <c r="C102" i="2"/>
  <c r="B102" i="2"/>
  <c r="C96" i="2"/>
  <c r="B100" i="2"/>
  <c r="C100" i="2"/>
  <c r="C97" i="2"/>
  <c r="C103" i="2"/>
  <c r="C101" i="2"/>
  <c r="B99" i="2"/>
  <c r="B96" i="2"/>
  <c r="B103" i="2"/>
  <c r="B101" i="2"/>
  <c r="B97" i="2"/>
  <c r="C99" i="2"/>
  <c r="AI3" i="2"/>
  <c r="AJ3" i="2"/>
  <c r="AG38" i="2"/>
  <c r="B88" i="2"/>
  <c r="C88" i="2"/>
  <c r="G51" i="2"/>
  <c r="G59" i="2"/>
  <c r="D58" i="2"/>
  <c r="D70" i="2" s="1"/>
  <c r="D48" i="2"/>
  <c r="D66" i="2" s="1"/>
  <c r="D52" i="2"/>
  <c r="D68" i="2" s="1"/>
  <c r="D56" i="2"/>
  <c r="D75" i="2" s="1"/>
  <c r="E60" i="2"/>
  <c r="E71" i="2" s="1"/>
  <c r="E81" i="2" s="1"/>
  <c r="E49" i="2"/>
  <c r="D53" i="2"/>
  <c r="D57" i="2"/>
  <c r="AL3" i="2"/>
  <c r="AH37" i="2"/>
  <c r="W62" i="2" s="1"/>
  <c r="W72" i="2" s="1"/>
  <c r="AI32" i="2"/>
  <c r="AC31" i="2"/>
  <c r="AB86" i="2" s="1"/>
  <c r="AC29" i="2"/>
  <c r="Z86" i="2" s="1"/>
  <c r="AC25" i="2"/>
  <c r="AA87" i="2" s="1"/>
  <c r="AC23" i="2"/>
  <c r="Y87" i="2" s="1"/>
  <c r="AC21" i="2"/>
  <c r="AB88" i="2" s="1"/>
  <c r="AC19" i="2"/>
  <c r="Z88" i="2" s="1"/>
  <c r="AC15" i="2"/>
  <c r="AA89" i="2" s="1"/>
  <c r="AC13" i="2"/>
  <c r="Y89" i="2" s="1"/>
  <c r="AC11" i="2"/>
  <c r="AB90" i="2" s="1"/>
  <c r="AC9" i="2"/>
  <c r="Z90" i="2" s="1"/>
  <c r="AC5" i="2"/>
  <c r="AA91" i="2" s="1"/>
  <c r="C55" i="2"/>
  <c r="AJ22" i="2"/>
  <c r="AH18" i="2"/>
  <c r="W55" i="2" s="1"/>
  <c r="AJ13" i="2"/>
  <c r="AH7" i="2"/>
  <c r="C51" i="2"/>
  <c r="C59" i="2"/>
  <c r="G55" i="2"/>
  <c r="AH17" i="2"/>
  <c r="B48" i="2"/>
  <c r="B66" i="2" s="1"/>
  <c r="B52" i="2"/>
  <c r="B68" i="2" s="1"/>
  <c r="G60" i="2"/>
  <c r="G77" i="2" s="1"/>
  <c r="C48" i="2"/>
  <c r="C66" i="2" s="1"/>
  <c r="G48" i="2"/>
  <c r="G66" i="2" s="1"/>
  <c r="C52" i="2"/>
  <c r="C68" i="2" s="1"/>
  <c r="G52" i="2"/>
  <c r="G68" i="2" s="1"/>
  <c r="C56" i="2"/>
  <c r="C75" i="2" s="1"/>
  <c r="G56" i="2"/>
  <c r="G75" i="2" s="1"/>
  <c r="C49" i="2"/>
  <c r="C53" i="2"/>
  <c r="G53" i="2"/>
  <c r="C57" i="2"/>
  <c r="G57" i="2"/>
  <c r="C61" i="2"/>
  <c r="G61" i="2"/>
  <c r="AH3" i="2"/>
  <c r="AI37" i="2"/>
  <c r="X62" i="2" s="1"/>
  <c r="X78" i="2" s="1"/>
  <c r="AJ32" i="2"/>
  <c r="AH28" i="2"/>
  <c r="AJ23" i="2"/>
  <c r="AH8" i="2"/>
  <c r="AI7" i="2"/>
  <c r="C62" i="2"/>
  <c r="C78" i="2" s="1"/>
  <c r="AJ28" i="2"/>
  <c r="AH23" i="2"/>
  <c r="W57" i="2" s="1"/>
  <c r="AJ18" i="2"/>
  <c r="AH13" i="2"/>
  <c r="AJ8" i="2"/>
  <c r="AJ12" i="2"/>
  <c r="G72" i="2"/>
  <c r="F48" i="2"/>
  <c r="F66" i="2" s="1"/>
  <c r="C60" i="2"/>
  <c r="C77" i="2" s="1"/>
  <c r="G49" i="2"/>
  <c r="AJ33" i="2"/>
  <c r="AK33" i="2"/>
  <c r="AG32" i="2"/>
  <c r="AC30" i="2"/>
  <c r="AA86" i="2" s="1"/>
  <c r="AC28" i="2"/>
  <c r="Y86" i="2" s="1"/>
  <c r="AI27" i="2"/>
  <c r="AC26" i="2"/>
  <c r="AB87" i="2" s="1"/>
  <c r="AC24" i="2"/>
  <c r="Z87" i="2" s="1"/>
  <c r="AK22" i="2"/>
  <c r="AG22" i="2"/>
  <c r="AC20" i="2"/>
  <c r="AA88" i="2" s="1"/>
  <c r="AC18" i="2"/>
  <c r="Y88" i="2" s="1"/>
  <c r="AI17" i="2"/>
  <c r="AC16" i="2"/>
  <c r="AB89" i="2" s="1"/>
  <c r="AC14" i="2"/>
  <c r="Z89" i="2" s="1"/>
  <c r="AK12" i="2"/>
  <c r="AG12" i="2"/>
  <c r="AC10" i="2"/>
  <c r="AA90" i="2" s="1"/>
  <c r="AC8" i="2"/>
  <c r="Y90" i="2" s="1"/>
  <c r="AC6" i="2"/>
  <c r="AB91" i="2" s="1"/>
  <c r="AC4" i="2"/>
  <c r="Z91" i="2" s="1"/>
  <c r="AH2" i="2"/>
  <c r="W48" i="2" s="1"/>
  <c r="W66" i="2" s="1"/>
  <c r="AH27" i="2"/>
  <c r="X72" i="2"/>
  <c r="F52" i="2"/>
  <c r="F68" i="2" s="1"/>
  <c r="B56" i="2"/>
  <c r="B75" i="2" s="1"/>
  <c r="G71" i="2"/>
  <c r="G81" i="2" s="1"/>
  <c r="B49" i="2"/>
  <c r="D51" i="2"/>
  <c r="F53" i="2"/>
  <c r="B57" i="2"/>
  <c r="D59" i="2"/>
  <c r="B61" i="2"/>
  <c r="D63" i="2"/>
  <c r="AC2" i="2"/>
  <c r="X91" i="2" s="1"/>
  <c r="AG2" i="2"/>
  <c r="E70" i="2"/>
  <c r="E76" i="2"/>
  <c r="D60" i="2"/>
  <c r="B60" i="2"/>
  <c r="E61" i="2"/>
  <c r="E57" i="2"/>
  <c r="E53" i="2"/>
  <c r="E56" i="2"/>
  <c r="E75" i="2" s="1"/>
  <c r="E48" i="2"/>
  <c r="E66" i="2" s="1"/>
  <c r="E52" i="2"/>
  <c r="E68" i="2" s="1"/>
  <c r="E62" i="2"/>
  <c r="D49" i="2"/>
  <c r="E51" i="2"/>
  <c r="E55" i="2"/>
  <c r="E59" i="2"/>
  <c r="E63" i="2"/>
  <c r="AK2" i="2"/>
  <c r="W49" i="2"/>
  <c r="AC36" i="2"/>
  <c r="AB85" i="2" s="1"/>
  <c r="AC34" i="2"/>
  <c r="AH32" i="2"/>
  <c r="AJ27" i="2"/>
  <c r="AL27" i="2"/>
  <c r="AL28" i="2"/>
  <c r="AH22" i="2"/>
  <c r="AJ17" i="2"/>
  <c r="AL17" i="2"/>
  <c r="AL18" i="2"/>
  <c r="AH12" i="2"/>
  <c r="AJ7" i="2"/>
  <c r="AL7" i="2"/>
  <c r="AL8" i="2"/>
  <c r="AJ2" i="2"/>
  <c r="AI2" i="2"/>
  <c r="AK3" i="2"/>
  <c r="AK32" i="2"/>
  <c r="B70" i="2"/>
  <c r="B76" i="2"/>
  <c r="E77" i="2"/>
  <c r="F49" i="2"/>
  <c r="F62" i="2"/>
  <c r="B51" i="2"/>
  <c r="B59" i="2"/>
  <c r="B63" i="2"/>
  <c r="AL37" i="2"/>
  <c r="AA62" i="2" s="1"/>
  <c r="AA78" i="2" s="1"/>
  <c r="AL38" i="2"/>
  <c r="AC33" i="2"/>
  <c r="Y85" i="2" s="1"/>
  <c r="AK27" i="2"/>
  <c r="AC27" i="2"/>
  <c r="X86" i="2" s="1"/>
  <c r="AG27" i="2"/>
  <c r="AI22" i="2"/>
  <c r="AK17" i="2"/>
  <c r="AC17" i="2"/>
  <c r="X88" i="2" s="1"/>
  <c r="AG17" i="2"/>
  <c r="AI12" i="2"/>
  <c r="AK7" i="2"/>
  <c r="AC7" i="2"/>
  <c r="X90" i="2" s="1"/>
  <c r="AG7" i="2"/>
  <c r="AL2" i="2"/>
  <c r="AK8" i="2"/>
  <c r="AI13" i="2"/>
  <c r="AG18" i="2"/>
  <c r="AK28" i="2"/>
  <c r="AI33" i="2"/>
  <c r="AJ38" i="2"/>
  <c r="AJ37" i="2"/>
  <c r="Y62" i="2" s="1"/>
  <c r="F76" i="2"/>
  <c r="F70" i="2"/>
  <c r="B78" i="2"/>
  <c r="B72" i="2"/>
  <c r="F51" i="2"/>
  <c r="B55" i="2"/>
  <c r="F55" i="2"/>
  <c r="F59" i="2"/>
  <c r="D61" i="2"/>
  <c r="F63" i="2"/>
  <c r="F60" i="2"/>
  <c r="AH33" i="2"/>
  <c r="AG3" i="2"/>
  <c r="AC42" i="2"/>
  <c r="C85" i="2"/>
  <c r="B85" i="2"/>
  <c r="F56" i="2"/>
  <c r="F75" i="2" s="1"/>
  <c r="C71" i="2"/>
  <c r="C81" i="2" s="1"/>
  <c r="D72" i="2"/>
  <c r="D78" i="2"/>
  <c r="B53" i="2"/>
  <c r="D55" i="2"/>
  <c r="F57" i="2"/>
  <c r="F61" i="2"/>
  <c r="AC32" i="2"/>
  <c r="X85" i="2" s="1"/>
  <c r="AG33" i="2"/>
  <c r="AI28" i="2"/>
  <c r="AK23" i="2"/>
  <c r="AC22" i="2"/>
  <c r="X87" i="2" s="1"/>
  <c r="AG23" i="2"/>
  <c r="AI18" i="2"/>
  <c r="AK13" i="2"/>
  <c r="AC12" i="2"/>
  <c r="X89" i="2" s="1"/>
  <c r="AG13" i="2"/>
  <c r="AI8" i="2"/>
  <c r="AG8" i="2"/>
  <c r="AK18" i="2"/>
  <c r="AI23" i="2"/>
  <c r="X57" i="2" s="1"/>
  <c r="AG28" i="2"/>
  <c r="AC3" i="2"/>
  <c r="Y91" i="2" s="1"/>
  <c r="AC37" i="2"/>
  <c r="X84" i="2" s="1"/>
  <c r="AC35" i="2"/>
  <c r="AL32" i="2"/>
  <c r="AL33" i="2"/>
  <c r="AL22" i="2"/>
  <c r="AL23" i="2"/>
  <c r="AL12" i="2"/>
  <c r="AL13" i="2"/>
  <c r="AC41" i="2"/>
  <c r="AB84" i="2" s="1"/>
  <c r="AC39" i="2"/>
  <c r="Z84" i="2" s="1"/>
  <c r="G70" i="2"/>
  <c r="G86" i="2"/>
  <c r="C90" i="2"/>
  <c r="B90" i="2"/>
  <c r="AH38" i="2"/>
  <c r="C89" i="2"/>
  <c r="AC40" i="2"/>
  <c r="AA84" i="2" s="1"/>
  <c r="AI38" i="2"/>
  <c r="X63" i="2" s="1"/>
  <c r="AK37" i="2"/>
  <c r="Z62" i="2" s="1"/>
  <c r="AG37" i="2"/>
  <c r="V62" i="2" s="1"/>
  <c r="AC38" i="2"/>
  <c r="Y84" i="2" s="1"/>
  <c r="G78" i="2"/>
  <c r="C92" i="2"/>
  <c r="B92" i="2"/>
  <c r="C87" i="2"/>
  <c r="AK38" i="2"/>
  <c r="C70" i="2"/>
  <c r="C91" i="2"/>
  <c r="B89" i="2"/>
  <c r="B87" i="2"/>
  <c r="B91" i="2"/>
  <c r="X48" i="2" l="1"/>
  <c r="X66" i="2" s="1"/>
  <c r="D76" i="2"/>
  <c r="X60" i="2"/>
  <c r="X77" i="2" s="1"/>
  <c r="X53" i="2"/>
  <c r="X58" i="2"/>
  <c r="X76" i="2" s="1"/>
  <c r="X49" i="2"/>
  <c r="X61" i="2"/>
  <c r="Y51" i="2"/>
  <c r="W88" i="2"/>
  <c r="Z49" i="2"/>
  <c r="X54" i="2"/>
  <c r="X69" i="2" s="1"/>
  <c r="X80" i="2" s="1"/>
  <c r="X50" i="2"/>
  <c r="X67" i="2" s="1"/>
  <c r="X79" i="2" s="1"/>
  <c r="Z63" i="2"/>
  <c r="Y59" i="2"/>
  <c r="AA56" i="2"/>
  <c r="AA75" i="2" s="1"/>
  <c r="Z55" i="2"/>
  <c r="X51" i="2"/>
  <c r="X55" i="2"/>
  <c r="X59" i="2"/>
  <c r="X52" i="2"/>
  <c r="X68" i="2" s="1"/>
  <c r="X56" i="2"/>
  <c r="X75" i="2" s="1"/>
  <c r="Y49" i="2"/>
  <c r="W86" i="2"/>
  <c r="AA53" i="2"/>
  <c r="AA61" i="2"/>
  <c r="W54" i="2"/>
  <c r="W69" i="2" s="1"/>
  <c r="W80" i="2" s="1"/>
  <c r="W78" i="2"/>
  <c r="W58" i="2"/>
  <c r="W76" i="2" s="1"/>
  <c r="W50" i="2"/>
  <c r="W67" i="2" s="1"/>
  <c r="W79" i="2" s="1"/>
  <c r="W52" i="2"/>
  <c r="W68" i="2" s="1"/>
  <c r="W56" i="2"/>
  <c r="W75" i="2" s="1"/>
  <c r="W60" i="2"/>
  <c r="W77" i="2" s="1"/>
  <c r="W51" i="2"/>
  <c r="AA48" i="2"/>
  <c r="AA66" i="2" s="1"/>
  <c r="W63" i="2"/>
  <c r="W61" i="2"/>
  <c r="Z60" i="2"/>
  <c r="Z71" i="2" s="1"/>
  <c r="Z81" i="2" s="1"/>
  <c r="W53" i="2"/>
  <c r="W59" i="2"/>
  <c r="C72" i="2"/>
  <c r="V53" i="2"/>
  <c r="V57" i="2"/>
  <c r="Z51" i="2"/>
  <c r="V90" i="2"/>
  <c r="V86" i="2"/>
  <c r="X70" i="2"/>
  <c r="V89" i="2"/>
  <c r="Z50" i="2"/>
  <c r="Z67" i="2" s="1"/>
  <c r="Z79" i="2" s="1"/>
  <c r="Z54" i="2"/>
  <c r="Z69" i="2" s="1"/>
  <c r="Z80" i="2" s="1"/>
  <c r="Z58" i="2"/>
  <c r="Z70" i="2" s="1"/>
  <c r="Y63" i="2"/>
  <c r="AA49" i="2"/>
  <c r="AA50" i="2"/>
  <c r="AA67" i="2" s="1"/>
  <c r="AA79" i="2" s="1"/>
  <c r="AA54" i="2"/>
  <c r="AA69" i="2" s="1"/>
  <c r="AA80" i="2" s="1"/>
  <c r="AA72" i="2"/>
  <c r="Z78" i="2"/>
  <c r="Z72" i="2"/>
  <c r="AA52" i="2"/>
  <c r="AA68" i="2" s="1"/>
  <c r="V59" i="2"/>
  <c r="Z53" i="2"/>
  <c r="Y53" i="2"/>
  <c r="Y55" i="2"/>
  <c r="F77" i="2"/>
  <c r="F71" i="2"/>
  <c r="F81" i="2" s="1"/>
  <c r="V55" i="2"/>
  <c r="Y50" i="2"/>
  <c r="Y67" i="2" s="1"/>
  <c r="Y79" i="2" s="1"/>
  <c r="Y58" i="2"/>
  <c r="Y61" i="2"/>
  <c r="V88" i="2"/>
  <c r="AA57" i="2"/>
  <c r="V51" i="2"/>
  <c r="W90" i="2"/>
  <c r="Z61" i="2"/>
  <c r="V49" i="2"/>
  <c r="X71" i="2"/>
  <c r="X81" i="2" s="1"/>
  <c r="Z59" i="2"/>
  <c r="V50" i="2"/>
  <c r="V67" i="2" s="1"/>
  <c r="V79" i="2" s="1"/>
  <c r="V54" i="2"/>
  <c r="V69" i="2" s="1"/>
  <c r="V80" i="2" s="1"/>
  <c r="V58" i="2"/>
  <c r="AA63" i="2"/>
  <c r="V63" i="2"/>
  <c r="Y48" i="2"/>
  <c r="Y66" i="2" s="1"/>
  <c r="W71" i="2"/>
  <c r="W81" i="2" s="1"/>
  <c r="Z48" i="2"/>
  <c r="Z66" i="2" s="1"/>
  <c r="Z52" i="2"/>
  <c r="Z68" i="2" s="1"/>
  <c r="Y78" i="2"/>
  <c r="Y72" i="2"/>
  <c r="Z77" i="2"/>
  <c r="AA51" i="2"/>
  <c r="AA55" i="2"/>
  <c r="AA59" i="2"/>
  <c r="AA85" i="2"/>
  <c r="Z85" i="2"/>
  <c r="B71" i="2"/>
  <c r="B81" i="2" s="1"/>
  <c r="B77" i="2"/>
  <c r="V48" i="2"/>
  <c r="V66" i="2" s="1"/>
  <c r="Y57" i="2"/>
  <c r="V52" i="2"/>
  <c r="V68" i="2" s="1"/>
  <c r="W84" i="2"/>
  <c r="V84" i="2"/>
  <c r="W87" i="2"/>
  <c r="V87" i="2"/>
  <c r="Y56" i="2"/>
  <c r="Y75" i="2" s="1"/>
  <c r="AA58" i="2"/>
  <c r="E78" i="2"/>
  <c r="E72" i="2"/>
  <c r="D71" i="2"/>
  <c r="D81" i="2" s="1"/>
  <c r="D77" i="2"/>
  <c r="W91" i="2"/>
  <c r="V91" i="2"/>
  <c r="Y60" i="2"/>
  <c r="V56" i="2"/>
  <c r="V75" i="2" s="1"/>
  <c r="V60" i="2"/>
  <c r="V72" i="2"/>
  <c r="V78" i="2"/>
  <c r="C86" i="2"/>
  <c r="B86" i="2"/>
  <c r="V61" i="2"/>
  <c r="F72" i="2"/>
  <c r="F78" i="2"/>
  <c r="W89" i="2"/>
  <c r="AA60" i="2"/>
  <c r="Y52" i="2"/>
  <c r="Y68" i="2" s="1"/>
  <c r="Z57" i="2"/>
  <c r="Y54" i="2"/>
  <c r="Y69" i="2" s="1"/>
  <c r="Y80" i="2" s="1"/>
  <c r="Z56" i="2"/>
  <c r="Z75" i="2" s="1"/>
  <c r="W70" i="2" l="1"/>
  <c r="V85" i="2"/>
  <c r="Z76" i="2"/>
  <c r="AA77" i="2"/>
  <c r="AA71" i="2"/>
  <c r="AA81" i="2" s="1"/>
  <c r="Y77" i="2"/>
  <c r="Y71" i="2"/>
  <c r="Y81" i="2" s="1"/>
  <c r="V70" i="2"/>
  <c r="V76" i="2"/>
  <c r="AA76" i="2"/>
  <c r="AA70" i="2"/>
  <c r="Y76" i="2"/>
  <c r="Y70" i="2"/>
  <c r="V77" i="2"/>
  <c r="V71" i="2"/>
  <c r="V81" i="2" s="1"/>
  <c r="W85" i="2"/>
</calcChain>
</file>

<file path=xl/sharedStrings.xml><?xml version="1.0" encoding="utf-8"?>
<sst xmlns="http://schemas.openxmlformats.org/spreadsheetml/2006/main" count="316" uniqueCount="84">
  <si>
    <t>conc</t>
  </si>
  <si>
    <t>red650</t>
  </si>
  <si>
    <t>orange600</t>
  </si>
  <si>
    <t>yellow570</t>
  </si>
  <si>
    <t>green550</t>
  </si>
  <si>
    <t>blue500</t>
  </si>
  <si>
    <t>indigo450</t>
  </si>
  <si>
    <t>averages</t>
  </si>
  <si>
    <t>red</t>
  </si>
  <si>
    <t>orange</t>
  </si>
  <si>
    <t>yellow</t>
  </si>
  <si>
    <t>green</t>
  </si>
  <si>
    <t>blue</t>
  </si>
  <si>
    <t>indigo</t>
  </si>
  <si>
    <t>ratios_avg</t>
  </si>
  <si>
    <t>0.3ml/10mL</t>
  </si>
  <si>
    <t>0.2mL/10mL</t>
  </si>
  <si>
    <t>0.1mL/10mL</t>
  </si>
  <si>
    <t>0.05mL/10mL</t>
  </si>
  <si>
    <t>0mL/10mL</t>
  </si>
  <si>
    <t>650:500</t>
  </si>
  <si>
    <t>transmittances</t>
  </si>
  <si>
    <t>650:450</t>
  </si>
  <si>
    <t>570:500</t>
  </si>
  <si>
    <t>mol/L</t>
  </si>
  <si>
    <t>0.3mL</t>
  </si>
  <si>
    <t>mmol/L</t>
  </si>
  <si>
    <t>av</t>
  </si>
  <si>
    <t>org</t>
  </si>
  <si>
    <t>ylw</t>
  </si>
  <si>
    <t>grn</t>
  </si>
  <si>
    <t>blu</t>
  </si>
  <si>
    <t>vlt</t>
  </si>
  <si>
    <t>absorbance</t>
  </si>
  <si>
    <t>Red 650</t>
  </si>
  <si>
    <t>Orange 600</t>
  </si>
  <si>
    <t>Yellow 570</t>
  </si>
  <si>
    <t>Green 550</t>
  </si>
  <si>
    <t>Blue 500</t>
  </si>
  <si>
    <t>Indigo 450</t>
  </si>
  <si>
    <t>lambda</t>
  </si>
  <si>
    <t>Hb02</t>
  </si>
  <si>
    <t>Hb</t>
  </si>
  <si>
    <t>assumed hematocrit</t>
  </si>
  <si>
    <t>g/L</t>
  </si>
  <si>
    <t>nm</t>
  </si>
  <si>
    <t>cm-1/M</t>
  </si>
  <si>
    <t>Abs@0.75</t>
  </si>
  <si>
    <t>ratio_abs</t>
  </si>
  <si>
    <t>ratio_transmt</t>
  </si>
  <si>
    <t>ISOBESTIC</t>
  </si>
  <si>
    <t>NEAR ISOBESTIC?</t>
  </si>
  <si>
    <t>ratios_to_orange</t>
  </si>
  <si>
    <t>0.5ml/10mL</t>
  </si>
  <si>
    <t>1ml/10mL</t>
  </si>
  <si>
    <t>0.25mL/10mL</t>
  </si>
  <si>
    <t>0.125mL/10mL</t>
  </si>
  <si>
    <t>0.075mL/10mL</t>
  </si>
  <si>
    <t>0.0375mL/10mL</t>
  </si>
  <si>
    <t>0.01875mL/10mL</t>
  </si>
  <si>
    <t>(I/I_0)</t>
  </si>
  <si>
    <t>values</t>
  </si>
  <si>
    <t>errors</t>
  </si>
  <si>
    <t>1.0mL</t>
  </si>
  <si>
    <t>0.5mL</t>
  </si>
  <si>
    <t>0.25mL</t>
  </si>
  <si>
    <t>0.075mL</t>
  </si>
  <si>
    <t>0.0375mL</t>
  </si>
  <si>
    <t>0.0188mL</t>
  </si>
  <si>
    <t>0mL</t>
  </si>
  <si>
    <t>error</t>
  </si>
  <si>
    <t>red:purple ratio</t>
  </si>
  <si>
    <t>trial_01</t>
  </si>
  <si>
    <t>trial_02</t>
  </si>
  <si>
    <t>trial_03</t>
  </si>
  <si>
    <t>trial_04</t>
  </si>
  <si>
    <t>trial_05</t>
  </si>
  <si>
    <t>red:purple</t>
  </si>
  <si>
    <t>custom_formula</t>
  </si>
  <si>
    <t>0.125mL</t>
  </si>
  <si>
    <t>average</t>
  </si>
  <si>
    <t>stdev</t>
  </si>
  <si>
    <t>dilution</t>
  </si>
  <si>
    <t>avg_ratio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</si>
</sst>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sz val="11"/>
      <color theme="1"/>
      <name val="Liberation Sans"/>
      <family val="2"/>
    </font>
    <font>
      <sz val="10"/>
      <color theme="1"/>
      <name val="Liberation Serif"/>
      <family val="1"/>
    </font>
    <font>
      <b/>
      <sz val="10"/>
      <color theme="1"/>
      <name val="Liberation Serif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0" borderId="0" xfId="0" applyFont="1"/>
    <xf numFmtId="0" fontId="15" fillId="0" borderId="0" xfId="0" applyFont="1" applyAlignment="1">
      <alignment wrapText="1"/>
    </xf>
    <xf numFmtId="4" fontId="16" fillId="0" borderId="0" xfId="0" applyNumberFormat="1" applyFont="1" applyAlignment="1">
      <alignment wrapText="1"/>
    </xf>
    <xf numFmtId="4" fontId="0" fillId="0" borderId="0" xfId="0" applyNumberFormat="1"/>
    <xf numFmtId="0" fontId="0" fillId="0" borderId="0" xfId="0" applyFont="1"/>
    <xf numFmtId="0" fontId="14" fillId="9" borderId="0" xfId="0" applyFont="1" applyFill="1"/>
    <xf numFmtId="0" fontId="0" fillId="9" borderId="0" xfId="0" applyFill="1"/>
    <xf numFmtId="16" fontId="0" fillId="0" borderId="0" xfId="0" applyNumberFormat="1"/>
    <xf numFmtId="16" fontId="14" fillId="0" borderId="0" xfId="0" applyNumberFormat="1" applyFont="1"/>
    <xf numFmtId="0" fontId="14" fillId="0" borderId="0" xfId="0" applyNumberFormat="1" applyFont="1"/>
    <xf numFmtId="2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1150000000000011"/>
          <c:h val="0.95999969135802465"/>
        </c:manualLayout>
      </c:layout>
      <c:lineChart>
        <c:grouping val="standard"/>
        <c:varyColors val="0"/>
        <c:ser>
          <c:idx val="0"/>
          <c:order val="0"/>
          <c:tx>
            <c:strRef>
              <c:f>curve_01!$I$1:$I$1</c:f>
              <c:strCache>
                <c:ptCount val="1"/>
                <c:pt idx="0">
                  <c:v>red</c:v>
                </c:pt>
              </c:strCache>
            </c:strRef>
          </c:tx>
          <c:spPr>
            <a:ln w="28800">
              <a:solidFill>
                <a:srgbClr val="FF0000"/>
              </a:solidFill>
            </a:ln>
          </c:spPr>
          <c:marker>
            <c:symbol val="square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curve_01!$I$2:$I$22</c:f>
              <c:numCache>
                <c:formatCode>General</c:formatCode>
                <c:ptCount val="21"/>
                <c:pt idx="0">
                  <c:v>89.6666666666667</c:v>
                </c:pt>
                <c:pt idx="5">
                  <c:v>115.333333333333</c:v>
                </c:pt>
                <c:pt idx="10">
                  <c:v>166.666666666667</c:v>
                </c:pt>
                <c:pt idx="15">
                  <c:v>227.113333333333</c:v>
                </c:pt>
                <c:pt idx="20">
                  <c:v>284.14666666666699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curve_01!$J$1:$J$1</c:f>
              <c:strCache>
                <c:ptCount val="1"/>
                <c:pt idx="0">
                  <c:v>orange</c:v>
                </c:pt>
              </c:strCache>
            </c:strRef>
          </c:tx>
          <c:spPr>
            <a:ln w="28800">
              <a:solidFill>
                <a:srgbClr val="FF8000"/>
              </a:solidFill>
            </a:ln>
          </c:spPr>
          <c:marker>
            <c:symbol val="diamond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curve_01!$J$2:$J$22</c:f>
              <c:numCache>
                <c:formatCode>General</c:formatCode>
                <c:ptCount val="21"/>
                <c:pt idx="0">
                  <c:v>38.6666666666667</c:v>
                </c:pt>
                <c:pt idx="5">
                  <c:v>52.21</c:v>
                </c:pt>
                <c:pt idx="10">
                  <c:v>107</c:v>
                </c:pt>
                <c:pt idx="15">
                  <c:v>185.51666666666699</c:v>
                </c:pt>
                <c:pt idx="20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curve_01!$K$1:$K$1</c:f>
              <c:strCache>
                <c:ptCount val="1"/>
                <c:pt idx="0">
                  <c:v>yellow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curve_01!$K$2:$K$22</c:f>
              <c:numCache>
                <c:formatCode>General</c:formatCode>
                <c:ptCount val="21"/>
                <c:pt idx="0">
                  <c:v>46.6666666666667</c:v>
                </c:pt>
                <c:pt idx="5">
                  <c:v>68</c:v>
                </c:pt>
                <c:pt idx="10">
                  <c:v>310.33333333333297</c:v>
                </c:pt>
                <c:pt idx="15">
                  <c:v>690.55333333333294</c:v>
                </c:pt>
                <c:pt idx="20">
                  <c:v>1495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curve_01!$L$1:$L$1</c:f>
              <c:strCache>
                <c:ptCount val="1"/>
                <c:pt idx="0">
                  <c:v>green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curve_01!$L$2:$L$22</c:f>
              <c:numCache>
                <c:formatCode>General</c:formatCode>
                <c:ptCount val="21"/>
                <c:pt idx="0">
                  <c:v>19</c:v>
                </c:pt>
                <c:pt idx="5">
                  <c:v>28.226666666666699</c:v>
                </c:pt>
                <c:pt idx="10">
                  <c:v>163</c:v>
                </c:pt>
                <c:pt idx="15">
                  <c:v>433</c:v>
                </c:pt>
                <c:pt idx="20">
                  <c:v>1101.6666666666699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curve_01!$M$1:$M$1</c:f>
              <c:strCache>
                <c:ptCount val="1"/>
                <c:pt idx="0">
                  <c:v>blue</c:v>
                </c:pt>
              </c:strCache>
            </c:strRef>
          </c:tx>
          <c:spPr>
            <a:ln w="28800">
              <a:solidFill>
                <a:srgbClr val="2A6099"/>
              </a:solidFill>
            </a:ln>
          </c:spPr>
          <c:marker>
            <c:symbol val="star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curve_01!$M$2:$M$22</c:f>
              <c:numCache>
                <c:formatCode>General</c:formatCode>
                <c:ptCount val="21"/>
                <c:pt idx="0">
                  <c:v>58</c:v>
                </c:pt>
                <c:pt idx="5">
                  <c:v>86.6666666666667</c:v>
                </c:pt>
                <c:pt idx="10">
                  <c:v>359</c:v>
                </c:pt>
                <c:pt idx="15">
                  <c:v>734.58</c:v>
                </c:pt>
                <c:pt idx="20">
                  <c:v>1557.3333333333301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curve_01!$N$1:$N$1</c:f>
              <c:strCache>
                <c:ptCount val="1"/>
                <c:pt idx="0">
                  <c:v>indigo</c:v>
                </c:pt>
              </c:strCache>
            </c:strRef>
          </c:tx>
          <c:spPr>
            <a:ln w="28800">
              <a:solidFill>
                <a:srgbClr val="800080"/>
              </a:solidFill>
            </a:ln>
          </c:spPr>
          <c:marker>
            <c:symbol val="circle"/>
            <c:size val="7"/>
          </c:marker>
          <c:cat>
            <c:strRef>
              <c:f>curve_01!$H$2:$H$22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curve_01!$N$2:$N$22</c:f>
              <c:numCache>
                <c:formatCode>General</c:formatCode>
                <c:ptCount val="21"/>
                <c:pt idx="0">
                  <c:v>36.3333333333333</c:v>
                </c:pt>
                <c:pt idx="5">
                  <c:v>59</c:v>
                </c:pt>
                <c:pt idx="10">
                  <c:v>192</c:v>
                </c:pt>
                <c:pt idx="15">
                  <c:v>587.33333333333303</c:v>
                </c:pt>
                <c:pt idx="20">
                  <c:v>2391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7056"/>
        <c:axId val="168010880"/>
      </c:lineChart>
      <c:valAx>
        <c:axId val="168010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9277056"/>
        <c:crosses val="autoZero"/>
        <c:crossBetween val="between"/>
      </c:valAx>
      <c:catAx>
        <c:axId val="1992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680108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curve_02!$A$85:$A$92</c:f>
              <c:numCache>
                <c:formatCode>General</c:formatCode>
                <c:ptCount val="8"/>
                <c:pt idx="0">
                  <c:v>0</c:v>
                </c:pt>
                <c:pt idx="1">
                  <c:v>1.8800000000000001E-2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curve_02!$B$85:$B$92</c:f>
              <c:numCache>
                <c:formatCode>General</c:formatCode>
                <c:ptCount val="8"/>
                <c:pt idx="0">
                  <c:v>0.16048382535158376</c:v>
                </c:pt>
                <c:pt idx="1">
                  <c:v>0.29070018968594685</c:v>
                </c:pt>
                <c:pt idx="2">
                  <c:v>0.30005939510663271</c:v>
                </c:pt>
                <c:pt idx="3">
                  <c:v>0.56176144812013484</c:v>
                </c:pt>
                <c:pt idx="4">
                  <c:v>2.3043546227904006</c:v>
                </c:pt>
                <c:pt idx="5">
                  <c:v>16.482061060132718</c:v>
                </c:pt>
                <c:pt idx="6">
                  <c:v>42.928720238095238</c:v>
                </c:pt>
                <c:pt idx="7">
                  <c:v>47.75416666666667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curve_02!$A$85:$A$92</c:f>
              <c:numCache>
                <c:formatCode>General</c:formatCode>
                <c:ptCount val="8"/>
                <c:pt idx="0">
                  <c:v>0</c:v>
                </c:pt>
                <c:pt idx="1">
                  <c:v>1.8800000000000001E-2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curve_02!$B$85:$B$92</c:f>
              <c:numCache>
                <c:formatCode>General</c:formatCode>
                <c:ptCount val="8"/>
                <c:pt idx="0">
                  <c:v>0.16048382535158376</c:v>
                </c:pt>
                <c:pt idx="1">
                  <c:v>0.29070018968594685</c:v>
                </c:pt>
                <c:pt idx="2">
                  <c:v>0.30005939510663271</c:v>
                </c:pt>
                <c:pt idx="3">
                  <c:v>0.56176144812013484</c:v>
                </c:pt>
                <c:pt idx="4">
                  <c:v>2.3043546227904006</c:v>
                </c:pt>
                <c:pt idx="5">
                  <c:v>16.482061060132718</c:v>
                </c:pt>
                <c:pt idx="6">
                  <c:v>42.928720238095238</c:v>
                </c:pt>
                <c:pt idx="7">
                  <c:v>47.75416666666667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8800"/>
        <c:axId val="200669376"/>
      </c:scatterChart>
      <c:valAx>
        <c:axId val="2006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669376"/>
        <c:crosses val="autoZero"/>
        <c:crossBetween val="midCat"/>
      </c:valAx>
      <c:valAx>
        <c:axId val="20066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668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1150000000000011"/>
          <c:h val="0.95999969135802465"/>
        </c:manualLayout>
      </c:layout>
      <c:lineChart>
        <c:grouping val="standard"/>
        <c:varyColors val="0"/>
        <c:ser>
          <c:idx val="0"/>
          <c:order val="0"/>
          <c:tx>
            <c:strRef>
              <c:f>curve_01!$W$1:$W$1</c:f>
              <c:strCache>
                <c:ptCount val="1"/>
                <c:pt idx="0">
                  <c:v>red</c:v>
                </c:pt>
              </c:strCache>
            </c:strRef>
          </c:tx>
          <c:spPr>
            <a:ln w="28800">
              <a:solidFill>
                <a:srgbClr val="FF0000"/>
              </a:solidFill>
            </a:ln>
          </c:spPr>
          <c:marker>
            <c:symbol val="square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curve_01!$W$2:$W$22</c:f>
              <c:numCache>
                <c:formatCode>General</c:formatCode>
                <c:ptCount val="21"/>
                <c:pt idx="0">
                  <c:v>2.2117327117327101</c:v>
                </c:pt>
                <c:pt idx="5">
                  <c:v>2.1971575025833499</c:v>
                </c:pt>
                <c:pt idx="10">
                  <c:v>1.56825077543513</c:v>
                </c:pt>
                <c:pt idx="15">
                  <c:v>1.22975394516627</c:v>
                </c:pt>
                <c:pt idx="20">
                  <c:v>0.93003797158255797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curve_01!$X$1:$X$1</c:f>
              <c:strCache>
                <c:ptCount val="1"/>
                <c:pt idx="0">
                  <c:v>orange</c:v>
                </c:pt>
              </c:strCache>
            </c:strRef>
          </c:tx>
          <c:spPr>
            <a:ln w="28800">
              <a:solidFill>
                <a:srgbClr val="FF8000"/>
              </a:solidFill>
            </a:ln>
          </c:spPr>
          <c:marker>
            <c:symbol val="diamond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curve_01!$X$2:$X$22</c:f>
              <c:numCache>
                <c:formatCode>General</c:formatCode>
                <c:ptCount val="21"/>
                <c:pt idx="0">
                  <c:v>1</c:v>
                </c:pt>
                <c:pt idx="5">
                  <c:v>1</c:v>
                </c:pt>
                <c:pt idx="10">
                  <c:v>1</c:v>
                </c:pt>
                <c:pt idx="15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curve_01!$Y$1:$Y$1</c:f>
              <c:strCache>
                <c:ptCount val="1"/>
                <c:pt idx="0">
                  <c:v>yellow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curve_01!$Y$2:$Y$22</c:f>
              <c:numCache>
                <c:formatCode>General</c:formatCode>
                <c:ptCount val="21"/>
                <c:pt idx="0">
                  <c:v>1.1766858872121999</c:v>
                </c:pt>
                <c:pt idx="5">
                  <c:v>1.22973544973545</c:v>
                </c:pt>
                <c:pt idx="10">
                  <c:v>2.84231333172005</c:v>
                </c:pt>
                <c:pt idx="15">
                  <c:v>3.87803621736232</c:v>
                </c:pt>
                <c:pt idx="20">
                  <c:v>4.7464820145353599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curve_01!$Z$1:$Z$1</c:f>
              <c:strCache>
                <c:ptCount val="1"/>
                <c:pt idx="0">
                  <c:v>green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curve_01!$Z$2:$Z$22</c:f>
              <c:numCache>
                <c:formatCode>General</c:formatCode>
                <c:ptCount val="21"/>
                <c:pt idx="0">
                  <c:v>0.47868359710465003</c:v>
                </c:pt>
                <c:pt idx="5">
                  <c:v>0.53408922452975305</c:v>
                </c:pt>
                <c:pt idx="10">
                  <c:v>1.52868754537351</c:v>
                </c:pt>
                <c:pt idx="15">
                  <c:v>2.3399388157585399</c:v>
                </c:pt>
                <c:pt idx="20">
                  <c:v>3.4977916258370101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curve_01!$AA$1:$AA$1</c:f>
              <c:strCache>
                <c:ptCount val="1"/>
                <c:pt idx="0">
                  <c:v>blue</c:v>
                </c:pt>
              </c:strCache>
            </c:strRef>
          </c:tx>
          <c:spPr>
            <a:ln w="28800">
              <a:solidFill>
                <a:srgbClr val="2A6099"/>
              </a:solidFill>
            </a:ln>
          </c:spPr>
          <c:marker>
            <c:symbol val="star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curve_01!$AA$2:$AA$22</c:f>
              <c:numCache>
                <c:formatCode>General</c:formatCode>
                <c:ptCount val="21"/>
                <c:pt idx="0">
                  <c:v>1.4596777491514299</c:v>
                </c:pt>
                <c:pt idx="5">
                  <c:v>1.56754850088183</c:v>
                </c:pt>
                <c:pt idx="10">
                  <c:v>3.2841150085105602</c:v>
                </c:pt>
                <c:pt idx="15">
                  <c:v>3.9365634391223701</c:v>
                </c:pt>
                <c:pt idx="20">
                  <c:v>4.9446387255702602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curve_01!$AB$1:$AB$1</c:f>
              <c:strCache>
                <c:ptCount val="1"/>
                <c:pt idx="0">
                  <c:v>indigo</c:v>
                </c:pt>
              </c:strCache>
            </c:strRef>
          </c:tx>
          <c:spPr>
            <a:ln w="28800">
              <a:solidFill>
                <a:srgbClr val="800080"/>
              </a:solidFill>
            </a:ln>
          </c:spPr>
          <c:marker>
            <c:symbol val="circle"/>
            <c:size val="7"/>
          </c:marker>
          <c:cat>
            <c:strRef>
              <c:f>curve_01!$V$2:$V$22</c:f>
              <c:strCache>
                <c:ptCount val="21"/>
                <c:pt idx="0">
                  <c:v>0.3ml/10mL</c:v>
                </c:pt>
                <c:pt idx="5">
                  <c:v>0.2mL/10mL</c:v>
                </c:pt>
                <c:pt idx="10">
                  <c:v>0.1mL/10mL</c:v>
                </c:pt>
                <c:pt idx="15">
                  <c:v>0.05mL/10mL</c:v>
                </c:pt>
                <c:pt idx="20">
                  <c:v>0mL/10mL</c:v>
                </c:pt>
              </c:strCache>
            </c:strRef>
          </c:cat>
          <c:val>
            <c:numRef>
              <c:f>curve_01!$AB$2:$AB$22</c:f>
              <c:numCache>
                <c:formatCode>General</c:formatCode>
                <c:ptCount val="21"/>
                <c:pt idx="0">
                  <c:v>0.39384384384384402</c:v>
                </c:pt>
                <c:pt idx="5">
                  <c:v>0.50645759847745997</c:v>
                </c:pt>
                <c:pt idx="10">
                  <c:v>1.16874863028709</c:v>
                </c:pt>
                <c:pt idx="15">
                  <c:v>2.6231606812592698</c:v>
                </c:pt>
                <c:pt idx="20">
                  <c:v>8.3390749581845398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9968"/>
        <c:axId val="168013184"/>
      </c:lineChart>
      <c:valAx>
        <c:axId val="168013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019968"/>
        <c:crosses val="autoZero"/>
        <c:crossBetween val="between"/>
      </c:valAx>
      <c:catAx>
        <c:axId val="2000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680131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1.9971056439942111E-2"/>
          <c:y val="1.9928400954653942E-2"/>
          <c:w val="0.78813314037626625"/>
          <c:h val="0.96014319809069215"/>
        </c:manualLayout>
      </c:layout>
      <c:lineChart>
        <c:grouping val="standard"/>
        <c:varyColors val="0"/>
        <c:ser>
          <c:idx val="0"/>
          <c:order val="0"/>
          <c:tx>
            <c:strRef>
              <c:f>curve_01!$B$30:$B$30</c:f>
              <c:strCache>
                <c:ptCount val="1"/>
                <c:pt idx="0">
                  <c:v>red</c:v>
                </c:pt>
              </c:strCache>
            </c:strRef>
          </c:tx>
          <c:spPr>
            <a:ln w="28800">
              <a:solidFill>
                <a:srgbClr val="FF0000"/>
              </a:solidFill>
            </a:ln>
          </c:spPr>
          <c:marker>
            <c:symbol val="square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curve_01!$B$31:$B$35</c:f>
              <c:numCache>
                <c:formatCode>#,##0.00</c:formatCode>
                <c:ptCount val="5"/>
                <c:pt idx="0">
                  <c:v>0.31556473182863298</c:v>
                </c:pt>
                <c:pt idx="1">
                  <c:v>0.40589366993571402</c:v>
                </c:pt>
                <c:pt idx="2">
                  <c:v>0.58655154614987604</c:v>
                </c:pt>
                <c:pt idx="3">
                  <c:v>0.79928206090751197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curve_01!$C$30:$C$30</c:f>
              <c:strCache>
                <c:ptCount val="1"/>
                <c:pt idx="0">
                  <c:v>orange</c:v>
                </c:pt>
              </c:strCache>
            </c:strRef>
          </c:tx>
          <c:spPr>
            <a:ln w="28800">
              <a:solidFill>
                <a:srgbClr val="FF8000"/>
              </a:solidFill>
            </a:ln>
          </c:spPr>
          <c:marker>
            <c:symbol val="diamond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curve_01!$C$31:$C$35</c:f>
              <c:numCache>
                <c:formatCode>#,##0.00</c:formatCode>
                <c:ptCount val="5"/>
                <c:pt idx="0">
                  <c:v>0.122751322751323</c:v>
                </c:pt>
                <c:pt idx="1">
                  <c:v>0.165746031746032</c:v>
                </c:pt>
                <c:pt idx="2">
                  <c:v>0.33968253968253997</c:v>
                </c:pt>
                <c:pt idx="3">
                  <c:v>0.58894179894179899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curve_01!$D$30:$D$30</c:f>
              <c:strCache>
                <c:ptCount val="1"/>
                <c:pt idx="0">
                  <c:v>yellow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curve_01!$D$31:$D$35</c:f>
              <c:numCache>
                <c:formatCode>#,##0.00</c:formatCode>
                <c:ptCount val="5"/>
                <c:pt idx="0">
                  <c:v>3.1215161649944301E-2</c:v>
                </c:pt>
                <c:pt idx="1">
                  <c:v>4.5484949832775901E-2</c:v>
                </c:pt>
                <c:pt idx="2">
                  <c:v>0.20758082497212901</c:v>
                </c:pt>
                <c:pt idx="3">
                  <c:v>0.46190858416945402</c:v>
                </c:pt>
                <c:pt idx="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curve_01!$E$30:$E$30</c:f>
              <c:strCache>
                <c:ptCount val="1"/>
                <c:pt idx="0">
                  <c:v>green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curve_01!$E$31:$E$35</c:f>
              <c:numCache>
                <c:formatCode>#,##0.00</c:formatCode>
                <c:ptCount val="5"/>
                <c:pt idx="0">
                  <c:v>1.7246596066565801E-2</c:v>
                </c:pt>
                <c:pt idx="1">
                  <c:v>2.5621785173978801E-2</c:v>
                </c:pt>
                <c:pt idx="2">
                  <c:v>0.14795763993948599</c:v>
                </c:pt>
                <c:pt idx="3">
                  <c:v>0.39304084720121002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curve_01!$F$30:$F$30</c:f>
              <c:strCache>
                <c:ptCount val="1"/>
                <c:pt idx="0">
                  <c:v>blue</c:v>
                </c:pt>
              </c:strCache>
            </c:strRef>
          </c:tx>
          <c:spPr>
            <a:ln w="28800">
              <a:solidFill>
                <a:srgbClr val="2A6099"/>
              </a:solidFill>
            </a:ln>
          </c:spPr>
          <c:marker>
            <c:symbol val="star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curve_01!$F$31:$F$35</c:f>
              <c:numCache>
                <c:formatCode>#,##0.00</c:formatCode>
                <c:ptCount val="5"/>
                <c:pt idx="0">
                  <c:v>3.7243150684931503E-2</c:v>
                </c:pt>
                <c:pt idx="1">
                  <c:v>5.5650684931506898E-2</c:v>
                </c:pt>
                <c:pt idx="2">
                  <c:v>0.23052226027397299</c:v>
                </c:pt>
                <c:pt idx="3">
                  <c:v>0.47169092465753398</c:v>
                </c:pt>
                <c:pt idx="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curve_01!$G$30:$G$30</c:f>
              <c:strCache>
                <c:ptCount val="1"/>
                <c:pt idx="0">
                  <c:v>indigo</c:v>
                </c:pt>
              </c:strCache>
            </c:strRef>
          </c:tx>
          <c:spPr>
            <a:ln w="28800">
              <a:solidFill>
                <a:srgbClr val="800080"/>
              </a:solidFill>
            </a:ln>
          </c:spPr>
          <c:marker>
            <c:symbol val="circle"/>
            <c:size val="7"/>
          </c:marker>
          <c:cat>
            <c:strRef>
              <c:f>curve_01!$A$31:$A$35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curve_01!$G$31:$G$35</c:f>
              <c:numCache>
                <c:formatCode>#,##0.00</c:formatCode>
                <c:ptCount val="5"/>
                <c:pt idx="0">
                  <c:v>1.5195873414192099E-2</c:v>
                </c:pt>
                <c:pt idx="1">
                  <c:v>2.46758678377248E-2</c:v>
                </c:pt>
                <c:pt idx="2">
                  <c:v>8.0301129234629898E-2</c:v>
                </c:pt>
                <c:pt idx="3">
                  <c:v>0.24564338491565599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20480"/>
        <c:axId val="168015488"/>
      </c:lineChart>
      <c:valAx>
        <c:axId val="168015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020480"/>
        <c:crosses val="autoZero"/>
        <c:crossBetween val="between"/>
      </c:valAx>
      <c:catAx>
        <c:axId val="2000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680154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1.9971056439942111E-2"/>
          <c:y val="1.9928400954653942E-2"/>
          <c:w val="0.73451519536903043"/>
          <c:h val="0.96014319809069215"/>
        </c:manualLayout>
      </c:layout>
      <c:lineChart>
        <c:grouping val="standard"/>
        <c:varyColors val="0"/>
        <c:ser>
          <c:idx val="0"/>
          <c:order val="0"/>
          <c:tx>
            <c:strRef>
              <c:f>curve_01!$B$59:$B$59</c:f>
              <c:strCache>
                <c:ptCount val="1"/>
                <c:pt idx="0">
                  <c:v>Red 650</c:v>
                </c:pt>
              </c:strCache>
            </c:strRef>
          </c:tx>
          <c:spPr>
            <a:ln w="28800">
              <a:solidFill>
                <a:srgbClr val="FF0000"/>
              </a:solidFill>
            </a:ln>
          </c:spPr>
          <c:marker>
            <c:symbol val="square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curve_01!$B$60:$B$64</c:f>
              <c:numCache>
                <c:formatCode>General</c:formatCode>
                <c:ptCount val="5"/>
                <c:pt idx="0">
                  <c:v>0.50091154040589003</c:v>
                </c:pt>
                <c:pt idx="1">
                  <c:v>0.39158772161552102</c:v>
                </c:pt>
                <c:pt idx="2">
                  <c:v>0.23169381607227901</c:v>
                </c:pt>
                <c:pt idx="3">
                  <c:v>9.7299934229305302E-2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curve_01!$C$59:$C$59</c:f>
              <c:strCache>
                <c:ptCount val="1"/>
                <c:pt idx="0">
                  <c:v>Orange 600</c:v>
                </c:pt>
              </c:strCache>
            </c:strRef>
          </c:tx>
          <c:spPr>
            <a:ln w="28800">
              <a:solidFill>
                <a:srgbClr val="FF8000"/>
              </a:solidFill>
            </a:ln>
          </c:spPr>
          <c:marker>
            <c:symbol val="diamond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curve_01!$C$60:$C$64</c:f>
              <c:numCache>
                <c:formatCode>General</c:formatCode>
                <c:ptCount val="5"/>
                <c:pt idx="0">
                  <c:v>0.910973819282345</c:v>
                </c:pt>
                <c:pt idx="1">
                  <c:v>0.78055686057888496</c:v>
                </c:pt>
                <c:pt idx="2">
                  <c:v>0.46892677610439099</c:v>
                </c:pt>
                <c:pt idx="3">
                  <c:v>0.22992762142227499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curve_01!$D$59:$D$59</c:f>
              <c:strCache>
                <c:ptCount val="1"/>
                <c:pt idx="0">
                  <c:v>Yellow 570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curve_01!$D$60:$D$64</c:f>
              <c:numCache>
                <c:formatCode>General</c:formatCode>
                <c:ptCount val="5"/>
                <c:pt idx="0">
                  <c:v>1.5056344117018701</c:v>
                </c:pt>
                <c:pt idx="1">
                  <c:v>1.3421322799542099</c:v>
                </c:pt>
                <c:pt idx="2">
                  <c:v>0.68281276639876898</c:v>
                </c:pt>
                <c:pt idx="3">
                  <c:v>0.33544396669308502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curve_01!$E$59:$E$59</c:f>
              <c:strCache>
                <c:ptCount val="1"/>
                <c:pt idx="0">
                  <c:v>Green 550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curve_01!$E$60:$E$64</c:f>
              <c:numCache>
                <c:formatCode>General</c:formatCode>
                <c:ptCount val="5"/>
                <c:pt idx="0">
                  <c:v>1.7632966081491701</c:v>
                </c:pt>
                <c:pt idx="1">
                  <c:v>1.59139061447429</c:v>
                </c:pt>
                <c:pt idx="2">
                  <c:v>0.82986260469803796</c:v>
                </c:pt>
                <c:pt idx="3">
                  <c:v>0.40556231274863103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curve_01!$F$59:$F$59</c:f>
              <c:strCache>
                <c:ptCount val="1"/>
                <c:pt idx="0">
                  <c:v>Blue 500</c:v>
                </c:pt>
              </c:strCache>
            </c:strRef>
          </c:tx>
          <c:spPr>
            <a:ln w="28800">
              <a:solidFill>
                <a:srgbClr val="2A6099"/>
              </a:solidFill>
            </a:ln>
          </c:spPr>
          <c:marker>
            <c:symbol val="star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curve_01!$F$60:$F$64</c:f>
              <c:numCache>
                <c:formatCode>General</c:formatCode>
                <c:ptCount val="5"/>
                <c:pt idx="0">
                  <c:v>1.4289535858217399</c:v>
                </c:pt>
                <c:pt idx="1">
                  <c:v>1.2545294861335201</c:v>
                </c:pt>
                <c:pt idx="2">
                  <c:v>0.63728713080636101</c:v>
                </c:pt>
                <c:pt idx="3">
                  <c:v>0.32634247950810402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curve_01!$G$59:$G$59</c:f>
              <c:strCache>
                <c:ptCount val="1"/>
                <c:pt idx="0">
                  <c:v>Indigo 450</c:v>
                </c:pt>
              </c:strCache>
            </c:strRef>
          </c:tx>
          <c:spPr>
            <a:ln w="28800">
              <a:solidFill>
                <a:srgbClr val="800080"/>
              </a:solidFill>
            </a:ln>
          </c:spPr>
          <c:marker>
            <c:symbol val="circle"/>
            <c:size val="7"/>
          </c:marker>
          <c:cat>
            <c:strRef>
              <c:f>curve_01!$A$60:$A$64</c:f>
              <c:strCache>
                <c:ptCount val="5"/>
                <c:pt idx="0">
                  <c:v>0.3ml/10mL</c:v>
                </c:pt>
                <c:pt idx="1">
                  <c:v>0.2mL/10mL</c:v>
                </c:pt>
                <c:pt idx="2">
                  <c:v>0.1mL/10mL</c:v>
                </c:pt>
                <c:pt idx="3">
                  <c:v>0.05mL/10mL</c:v>
                </c:pt>
                <c:pt idx="4">
                  <c:v>0mL/10mL</c:v>
                </c:pt>
              </c:strCache>
            </c:strRef>
          </c:cat>
          <c:val>
            <c:numRef>
              <c:f>curve_01!$G$60:$G$64</c:f>
              <c:numCache>
                <c:formatCode>General</c:formatCode>
                <c:ptCount val="5"/>
                <c:pt idx="0">
                  <c:v>1.8182743328948101</c:v>
                </c:pt>
                <c:pt idx="1">
                  <c:v>1.60772756447363</c:v>
                </c:pt>
                <c:pt idx="2">
                  <c:v>1.0952783474122301</c:v>
                </c:pt>
                <c:pt idx="3">
                  <c:v>0.60969492675940795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7568"/>
        <c:axId val="200114176"/>
      </c:lineChart>
      <c:valAx>
        <c:axId val="200114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9277568"/>
        <c:crosses val="autoZero"/>
        <c:crossBetween val="between"/>
      </c:valAx>
      <c:catAx>
        <c:axId val="1992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141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8.3156183568838304E-2"/>
          <c:y val="1.9902156993551259E-2"/>
          <c:w val="0.77854195323246211"/>
          <c:h val="0.8511229708694685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xVal>
            <c:numRef>
              <c:f>curve_01!$AA$37:$AD$37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curve_01!$AA$46:$AD$46</c:f>
              <c:numCache>
                <c:formatCode>General</c:formatCode>
                <c:ptCount val="4"/>
                <c:pt idx="0">
                  <c:v>5.2209311596784703E-6</c:v>
                </c:pt>
                <c:pt idx="1">
                  <c:v>2.5370252888526698E-6</c:v>
                </c:pt>
                <c:pt idx="2">
                  <c:v>1.0274492578824601E-6</c:v>
                </c:pt>
                <c:pt idx="3">
                  <c:v>3.04917026877123E-8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7056"/>
        <c:axId val="200116480"/>
      </c:scatterChart>
      <c:valAx>
        <c:axId val="200116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CA"/>
                  <a:t>mol/L</a:t>
                </a:r>
              </a:p>
            </c:rich>
          </c:tx>
          <c:layout>
            <c:manualLayout>
              <c:xMode val="edge"/>
              <c:yMode val="edge"/>
              <c:x val="2.8198074277854198E-2"/>
              <c:y val="0.495886146319768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17056"/>
        <c:crosses val="autoZero"/>
        <c:crossBetween val="midCat"/>
      </c:valAx>
      <c:valAx>
        <c:axId val="2001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CA"/>
                  <a:t>mL pig's blood per 10mL tap water</a:t>
                </a:r>
              </a:p>
            </c:rich>
          </c:tx>
          <c:layout>
            <c:manualLayout>
              <c:xMode val="edge"/>
              <c:yMode val="edge"/>
              <c:x val="0.31418014394286742"/>
              <c:y val="0.890927284856571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1648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1.9944979367262722E-2"/>
          <c:y val="1.9902156993551259E-2"/>
          <c:w val="0.58490684006502436"/>
          <c:h val="0.96019537716502357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curve_01!$Z$46:$Z$46</c:f>
              <c:strCache>
                <c:ptCount val="1"/>
                <c:pt idx="0">
                  <c:v>5.62131E-06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curve_01!$AA$35:$AD$35</c:f>
              <c:numCache>
                <c:formatCode>General</c:formatCode>
                <c:ptCount val="4"/>
                <c:pt idx="0">
                  <c:v>0.13725490196078399</c:v>
                </c:pt>
                <c:pt idx="1">
                  <c:v>6.9306930693069299E-2</c:v>
                </c:pt>
                <c:pt idx="2">
                  <c:v>3.4825870646766198E-2</c:v>
                </c:pt>
                <c:pt idx="3">
                  <c:v>0</c:v>
                </c:pt>
              </c:numCache>
            </c:numRef>
          </c:xVal>
          <c:yVal>
            <c:numRef>
              <c:f>curve_01!$AA$46:$AD$46</c:f>
              <c:numCache>
                <c:formatCode>General</c:formatCode>
                <c:ptCount val="4"/>
                <c:pt idx="0">
                  <c:v>5.2209311596784703E-6</c:v>
                </c:pt>
                <c:pt idx="1">
                  <c:v>2.5370252888526698E-6</c:v>
                </c:pt>
                <c:pt idx="2">
                  <c:v>1.0274492578824601E-6</c:v>
                </c:pt>
                <c:pt idx="3">
                  <c:v>3.04917026877123E-8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9360"/>
        <c:axId val="200118784"/>
      </c:scatterChart>
      <c:valAx>
        <c:axId val="200118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19360"/>
        <c:crosses val="autoZero"/>
        <c:crossBetween val="midCat"/>
      </c:valAx>
      <c:valAx>
        <c:axId val="200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1878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1.9993918199787138E-2"/>
          <c:y val="0.02"/>
          <c:w val="0.67682834118899193"/>
          <c:h val="0.9599996913580246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curve_01!$AA$37:$AD$37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curve_01!$AA$35:$AD$35</c:f>
              <c:numCache>
                <c:formatCode>General</c:formatCode>
                <c:ptCount val="4"/>
                <c:pt idx="0">
                  <c:v>0.13725490196078399</c:v>
                </c:pt>
                <c:pt idx="1">
                  <c:v>6.9306930693069299E-2</c:v>
                </c:pt>
                <c:pt idx="2">
                  <c:v>3.4825870646766198E-2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21664"/>
        <c:axId val="200121088"/>
      </c:scatterChart>
      <c:valAx>
        <c:axId val="200121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21664"/>
        <c:crosses val="autoZero"/>
        <c:crossBetween val="midCat"/>
      </c:valAx>
      <c:valAx>
        <c:axId val="200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12108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xMode val="edge"/>
          <c:yMode val="edge"/>
          <c:x val="1.9967460434846918E-2"/>
          <c:y val="1.9899944413563093E-2"/>
          <c:w val="0.68458807868658489"/>
          <c:h val="0.9601998023593354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dPt>
            <c:idx val="2"/>
            <c:bubble3D val="0"/>
          </c:dPt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curve_01!$AA$37:$AD$37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curve_01!$AA$46:$AD$46</c:f>
              <c:numCache>
                <c:formatCode>General</c:formatCode>
                <c:ptCount val="4"/>
                <c:pt idx="0">
                  <c:v>5.2209311596784703E-6</c:v>
                </c:pt>
                <c:pt idx="1">
                  <c:v>2.5370252888526698E-6</c:v>
                </c:pt>
                <c:pt idx="2">
                  <c:v>1.0274492578824601E-6</c:v>
                </c:pt>
                <c:pt idx="3">
                  <c:v>3.04917026877123E-8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4768"/>
        <c:axId val="200664192"/>
      </c:scatterChart>
      <c:valAx>
        <c:axId val="20066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664768"/>
        <c:crosses val="autoZero"/>
        <c:crossBetween val="midCat"/>
      </c:valAx>
      <c:valAx>
        <c:axId val="2006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066419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curve_02!$A$96:$A$103</c:f>
              <c:numCache>
                <c:formatCode>General</c:formatCode>
                <c:ptCount val="8"/>
                <c:pt idx="0">
                  <c:v>0</c:v>
                </c:pt>
                <c:pt idx="1">
                  <c:v>1.8800000000000001E-2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curve_02!$B$96:$B$103</c:f>
              <c:numCache>
                <c:formatCode>General</c:formatCode>
                <c:ptCount val="8"/>
                <c:pt idx="0">
                  <c:v>-3.7084035865379825E-2</c:v>
                </c:pt>
                <c:pt idx="1">
                  <c:v>-5.9719043654501203E-2</c:v>
                </c:pt>
                <c:pt idx="2">
                  <c:v>-9.9919693585886885E-2</c:v>
                </c:pt>
                <c:pt idx="3">
                  <c:v>-0.16586516484709299</c:v>
                </c:pt>
                <c:pt idx="4">
                  <c:v>-0.2502136585865059</c:v>
                </c:pt>
                <c:pt idx="5">
                  <c:v>-1.8321365366513003E-2</c:v>
                </c:pt>
                <c:pt idx="6">
                  <c:v>0.77947890583996493</c:v>
                </c:pt>
                <c:pt idx="7">
                  <c:v>0.62286371637106785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6496"/>
        <c:axId val="200667072"/>
      </c:scatterChart>
      <c:valAx>
        <c:axId val="2006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667072"/>
        <c:crosses val="autoZero"/>
        <c:crossBetween val="midCat"/>
      </c:valAx>
      <c:valAx>
        <c:axId val="20066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666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948880" y="6597540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879800" y="5039640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70300" y="6626220"/>
    <xdr:ext cx="4974840" cy="30164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11396190"/>
    <xdr:ext cx="4974840" cy="30164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9732136" y="9887824"/>
    <xdr:ext cx="5757480" cy="323748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3756434" y="267948"/>
    <xdr:ext cx="5757480" cy="323748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3219252" y="11933671"/>
    <xdr:ext cx="4735080" cy="323964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3384211" y="15859402"/>
    <xdr:ext cx="4867560" cy="323784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870859</xdr:colOff>
      <xdr:row>93</xdr:row>
      <xdr:rowOff>43543</xdr:rowOff>
    </xdr:from>
    <xdr:to>
      <xdr:col>13</xdr:col>
      <xdr:colOff>381001</xdr:colOff>
      <xdr:row>108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76</xdr:row>
      <xdr:rowOff>27215</xdr:rowOff>
    </xdr:from>
    <xdr:to>
      <xdr:col>13</xdr:col>
      <xdr:colOff>421821</xdr:colOff>
      <xdr:row>91</xdr:row>
      <xdr:rowOff>117022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bs@0.7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6"/>
  <sheetViews>
    <sheetView zoomScale="60" zoomScaleNormal="60" workbookViewId="0">
      <selection activeCell="N11" sqref="A11:N16"/>
    </sheetView>
  </sheetViews>
  <sheetFormatPr defaultRowHeight="14.25" x14ac:dyDescent="0.2"/>
  <cols>
    <col min="1" max="1" width="11.5" style="1" customWidth="1"/>
    <col min="2" max="7" width="10.625" customWidth="1"/>
    <col min="8" max="8" width="10.625" style="1" customWidth="1"/>
    <col min="9" max="14" width="10.625" customWidth="1"/>
    <col min="15" max="15" width="15.125" style="1" customWidth="1"/>
    <col min="16" max="21" width="10.625" customWidth="1"/>
    <col min="22" max="22" width="14.625" style="1" customWidth="1"/>
    <col min="23" max="64" width="10.625" customWidth="1"/>
  </cols>
  <sheetData>
    <row r="1" spans="1:2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52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s="1" t="s">
        <v>14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</row>
    <row r="2" spans="1:28" x14ac:dyDescent="0.2">
      <c r="A2" s="1" t="s">
        <v>15</v>
      </c>
      <c r="B2">
        <v>70</v>
      </c>
      <c r="C2">
        <v>38</v>
      </c>
      <c r="D2">
        <v>27</v>
      </c>
      <c r="E2">
        <v>11</v>
      </c>
      <c r="F2">
        <v>30.6</v>
      </c>
      <c r="G2">
        <v>22</v>
      </c>
      <c r="H2" s="1" t="s">
        <v>15</v>
      </c>
      <c r="I2">
        <v>89.6666666666667</v>
      </c>
      <c r="J2">
        <v>38.6666666666667</v>
      </c>
      <c r="K2">
        <v>46.6666666666667</v>
      </c>
      <c r="L2">
        <v>19</v>
      </c>
      <c r="M2">
        <v>58</v>
      </c>
      <c r="N2">
        <v>36.3333333333333</v>
      </c>
      <c r="O2" s="1" t="s">
        <v>15</v>
      </c>
      <c r="P2">
        <v>1.84210526315789</v>
      </c>
      <c r="Q2">
        <v>1</v>
      </c>
      <c r="R2">
        <v>0.71052631578947401</v>
      </c>
      <c r="S2">
        <v>0.28947368421052599</v>
      </c>
      <c r="T2">
        <v>0.80526315789473701</v>
      </c>
      <c r="U2">
        <v>0.314285714285714</v>
      </c>
      <c r="V2" s="1" t="s">
        <v>15</v>
      </c>
      <c r="W2">
        <v>2.2117327117327101</v>
      </c>
      <c r="X2">
        <v>1</v>
      </c>
      <c r="Y2">
        <v>1.1766858872121999</v>
      </c>
      <c r="Z2">
        <v>0.47868359710465003</v>
      </c>
      <c r="AA2">
        <v>1.4596777491514299</v>
      </c>
      <c r="AB2">
        <v>0.39384384384384402</v>
      </c>
    </row>
    <row r="3" spans="1:28" x14ac:dyDescent="0.2">
      <c r="B3">
        <v>108</v>
      </c>
      <c r="C3">
        <v>38</v>
      </c>
      <c r="D3">
        <v>67</v>
      </c>
      <c r="E3">
        <v>27</v>
      </c>
      <c r="F3">
        <v>85</v>
      </c>
      <c r="G3">
        <v>51</v>
      </c>
      <c r="P3">
        <v>2.8421052631578898</v>
      </c>
      <c r="Q3">
        <v>1</v>
      </c>
      <c r="R3">
        <v>1.76315789473684</v>
      </c>
      <c r="S3">
        <v>0.71052631578947401</v>
      </c>
      <c r="T3">
        <v>2.2368421052631602</v>
      </c>
      <c r="U3">
        <v>0.47222222222222199</v>
      </c>
    </row>
    <row r="4" spans="1:28" x14ac:dyDescent="0.2">
      <c r="B4">
        <v>90</v>
      </c>
      <c r="C4">
        <v>44</v>
      </c>
      <c r="D4">
        <v>36</v>
      </c>
      <c r="E4">
        <v>15</v>
      </c>
      <c r="F4">
        <v>48</v>
      </c>
      <c r="G4">
        <v>31</v>
      </c>
      <c r="P4">
        <v>2.0454545454545499</v>
      </c>
      <c r="Q4">
        <v>1</v>
      </c>
      <c r="R4">
        <v>0.81818181818181801</v>
      </c>
      <c r="S4">
        <v>0.34090909090909099</v>
      </c>
      <c r="T4">
        <v>1.0909090909090899</v>
      </c>
      <c r="U4">
        <v>0.344444444444444</v>
      </c>
    </row>
    <row r="5" spans="1:28" x14ac:dyDescent="0.2">
      <c r="B5">
        <v>74</v>
      </c>
      <c r="C5">
        <v>39</v>
      </c>
      <c r="D5">
        <v>37</v>
      </c>
      <c r="E5">
        <v>15</v>
      </c>
      <c r="F5">
        <v>41</v>
      </c>
      <c r="G5">
        <v>27</v>
      </c>
      <c r="P5">
        <v>1.8974358974359</v>
      </c>
      <c r="Q5">
        <v>1</v>
      </c>
      <c r="R5">
        <v>0.94871794871794901</v>
      </c>
      <c r="S5">
        <v>0.38461538461538503</v>
      </c>
      <c r="T5">
        <v>1.05128205128205</v>
      </c>
      <c r="U5">
        <v>0.36486486486486502</v>
      </c>
    </row>
    <row r="6" spans="1:28" x14ac:dyDescent="0.2">
      <c r="B6">
        <v>105</v>
      </c>
      <c r="C6">
        <v>39</v>
      </c>
      <c r="D6">
        <v>78</v>
      </c>
      <c r="E6">
        <v>28</v>
      </c>
      <c r="F6">
        <v>104</v>
      </c>
      <c r="G6">
        <v>54</v>
      </c>
      <c r="P6">
        <v>2.6923076923076898</v>
      </c>
      <c r="Q6">
        <v>1</v>
      </c>
      <c r="R6">
        <v>2</v>
      </c>
      <c r="S6">
        <v>0.71794871794871795</v>
      </c>
      <c r="T6">
        <v>2.6666666666666701</v>
      </c>
      <c r="U6">
        <v>0.51428571428571401</v>
      </c>
    </row>
    <row r="7" spans="1:28" x14ac:dyDescent="0.2">
      <c r="A7" s="1" t="s">
        <v>16</v>
      </c>
      <c r="B7">
        <v>127.48</v>
      </c>
      <c r="C7">
        <v>52.63</v>
      </c>
      <c r="D7">
        <v>76.5</v>
      </c>
      <c r="E7">
        <v>31.68</v>
      </c>
      <c r="F7">
        <v>104.66</v>
      </c>
      <c r="G7">
        <v>70.540000000000006</v>
      </c>
      <c r="H7" s="1" t="s">
        <v>16</v>
      </c>
      <c r="I7">
        <v>115.333333333333</v>
      </c>
      <c r="J7">
        <v>52.21</v>
      </c>
      <c r="K7">
        <v>68</v>
      </c>
      <c r="L7">
        <v>28.226666666666699</v>
      </c>
      <c r="M7">
        <v>86.6666666666667</v>
      </c>
      <c r="N7">
        <v>59</v>
      </c>
      <c r="O7" s="1" t="s">
        <v>16</v>
      </c>
      <c r="P7">
        <v>2.4221926657799702</v>
      </c>
      <c r="Q7">
        <v>1</v>
      </c>
      <c r="R7">
        <v>1.4535436063081899</v>
      </c>
      <c r="S7">
        <v>0.60193805814174395</v>
      </c>
      <c r="T7">
        <v>1.98859965798974</v>
      </c>
      <c r="U7">
        <v>0.55334170065892696</v>
      </c>
      <c r="V7" s="1" t="s">
        <v>16</v>
      </c>
      <c r="W7">
        <v>2.1971575025833499</v>
      </c>
      <c r="X7">
        <v>1</v>
      </c>
      <c r="Y7">
        <v>1.22973544973545</v>
      </c>
      <c r="Z7">
        <v>0.53408922452975305</v>
      </c>
      <c r="AA7">
        <v>1.56754850088183</v>
      </c>
      <c r="AB7">
        <v>0.50645759847745997</v>
      </c>
    </row>
    <row r="8" spans="1:28" x14ac:dyDescent="0.2">
      <c r="B8">
        <v>96.028999999999996</v>
      </c>
      <c r="C8">
        <v>45.4</v>
      </c>
      <c r="D8">
        <v>50.38</v>
      </c>
      <c r="E8">
        <v>22.63</v>
      </c>
      <c r="F8">
        <v>63.5</v>
      </c>
      <c r="G8">
        <v>42.55</v>
      </c>
      <c r="P8">
        <v>2.1151762114537398</v>
      </c>
      <c r="Q8">
        <v>1</v>
      </c>
      <c r="R8">
        <v>1.1096916299559501</v>
      </c>
      <c r="S8">
        <v>0.49845814977973602</v>
      </c>
      <c r="T8">
        <v>1.39867841409692</v>
      </c>
      <c r="U8">
        <v>0.44309531495693999</v>
      </c>
    </row>
    <row r="9" spans="1:28" x14ac:dyDescent="0.2">
      <c r="B9">
        <v>113</v>
      </c>
      <c r="C9">
        <v>63</v>
      </c>
      <c r="D9">
        <v>71</v>
      </c>
      <c r="E9">
        <v>33</v>
      </c>
      <c r="F9">
        <v>90</v>
      </c>
      <c r="G9">
        <v>70</v>
      </c>
      <c r="P9">
        <v>1.7936507936507899</v>
      </c>
      <c r="Q9">
        <v>1</v>
      </c>
      <c r="R9">
        <v>1.1269841269841301</v>
      </c>
      <c r="S9">
        <v>0.52380952380952395</v>
      </c>
      <c r="T9">
        <v>1.4285714285714299</v>
      </c>
      <c r="U9">
        <v>0.61946902654867197</v>
      </c>
    </row>
    <row r="10" spans="1:28" x14ac:dyDescent="0.2">
      <c r="B10">
        <v>109</v>
      </c>
      <c r="C10">
        <v>50</v>
      </c>
      <c r="D10">
        <v>67</v>
      </c>
      <c r="E10">
        <v>29</v>
      </c>
      <c r="F10">
        <v>85</v>
      </c>
      <c r="G10">
        <v>57</v>
      </c>
      <c r="P10">
        <v>2.1800000000000002</v>
      </c>
      <c r="Q10">
        <v>1</v>
      </c>
      <c r="R10">
        <v>1.34</v>
      </c>
      <c r="S10">
        <v>0.57999999999999996</v>
      </c>
      <c r="T10">
        <v>1.7</v>
      </c>
      <c r="U10">
        <v>0.52293577981651396</v>
      </c>
    </row>
    <row r="11" spans="1:28" x14ac:dyDescent="0.2">
      <c r="B11">
        <v>124</v>
      </c>
      <c r="C11">
        <v>54</v>
      </c>
      <c r="D11">
        <v>66</v>
      </c>
      <c r="E11">
        <v>24</v>
      </c>
      <c r="F11">
        <v>85</v>
      </c>
      <c r="G11">
        <v>50</v>
      </c>
      <c r="P11">
        <v>2.2962962962962998</v>
      </c>
      <c r="Q11">
        <v>1</v>
      </c>
      <c r="R11">
        <v>1.2222222222222201</v>
      </c>
      <c r="S11">
        <v>0.44444444444444398</v>
      </c>
      <c r="T11">
        <v>1.57407407407407</v>
      </c>
      <c r="U11">
        <v>0.40322580645161299</v>
      </c>
    </row>
    <row r="12" spans="1:28" x14ac:dyDescent="0.2">
      <c r="A12" s="1" t="s">
        <v>17</v>
      </c>
      <c r="B12">
        <v>169</v>
      </c>
      <c r="C12">
        <v>106</v>
      </c>
      <c r="D12">
        <v>276</v>
      </c>
      <c r="E12">
        <v>152</v>
      </c>
      <c r="F12">
        <v>317</v>
      </c>
      <c r="G12">
        <v>179</v>
      </c>
      <c r="H12" s="1" t="s">
        <v>17</v>
      </c>
      <c r="I12">
        <v>166.666666666667</v>
      </c>
      <c r="J12">
        <v>107</v>
      </c>
      <c r="K12">
        <v>310.33333333333297</v>
      </c>
      <c r="L12">
        <v>163</v>
      </c>
      <c r="M12">
        <v>359</v>
      </c>
      <c r="N12">
        <v>192</v>
      </c>
      <c r="O12" s="1" t="s">
        <v>17</v>
      </c>
      <c r="P12">
        <v>1.5943396226415101</v>
      </c>
      <c r="Q12">
        <v>1</v>
      </c>
      <c r="R12">
        <v>2.6037735849056598</v>
      </c>
      <c r="S12">
        <v>1.43396226415094</v>
      </c>
      <c r="T12">
        <v>2.9905660377358498</v>
      </c>
      <c r="U12">
        <v>1.0591715976331399</v>
      </c>
      <c r="V12" s="1" t="s">
        <v>17</v>
      </c>
      <c r="W12">
        <v>1.56825077543513</v>
      </c>
      <c r="X12">
        <v>1</v>
      </c>
      <c r="Y12">
        <v>2.84231333172005</v>
      </c>
      <c r="Z12">
        <v>1.52868754537351</v>
      </c>
      <c r="AA12">
        <v>3.2841150085105602</v>
      </c>
      <c r="AB12">
        <v>1.16874863028709</v>
      </c>
    </row>
    <row r="13" spans="1:28" x14ac:dyDescent="0.2">
      <c r="B13">
        <v>162</v>
      </c>
      <c r="C13">
        <v>89</v>
      </c>
      <c r="D13">
        <v>333</v>
      </c>
      <c r="E13">
        <v>159</v>
      </c>
      <c r="F13">
        <v>384</v>
      </c>
      <c r="G13">
        <v>198</v>
      </c>
      <c r="P13">
        <v>1.82022471910112</v>
      </c>
      <c r="Q13">
        <v>1</v>
      </c>
      <c r="R13">
        <v>3.7415730337078701</v>
      </c>
      <c r="S13">
        <v>1.78651685393258</v>
      </c>
      <c r="T13">
        <v>4.31460674157303</v>
      </c>
      <c r="U13">
        <v>1.2222222222222201</v>
      </c>
    </row>
    <row r="14" spans="1:28" x14ac:dyDescent="0.2">
      <c r="B14">
        <v>169</v>
      </c>
      <c r="C14">
        <v>107</v>
      </c>
      <c r="D14">
        <v>317</v>
      </c>
      <c r="E14">
        <v>166</v>
      </c>
      <c r="F14">
        <v>357</v>
      </c>
      <c r="G14">
        <v>207</v>
      </c>
      <c r="P14">
        <v>1.57943925233645</v>
      </c>
      <c r="Q14">
        <v>1</v>
      </c>
      <c r="R14">
        <v>2.9626168224299101</v>
      </c>
      <c r="S14">
        <v>1.55140186915888</v>
      </c>
      <c r="T14">
        <v>3.3364485981308398</v>
      </c>
      <c r="U14">
        <v>1.2248520710059201</v>
      </c>
    </row>
    <row r="15" spans="1:28" x14ac:dyDescent="0.2">
      <c r="B15">
        <v>173</v>
      </c>
      <c r="C15">
        <v>113</v>
      </c>
      <c r="D15">
        <v>295</v>
      </c>
      <c r="E15">
        <v>164</v>
      </c>
      <c r="F15">
        <v>368</v>
      </c>
      <c r="G15">
        <v>178</v>
      </c>
      <c r="P15">
        <v>1.53097345132743</v>
      </c>
      <c r="Q15">
        <v>1</v>
      </c>
      <c r="R15">
        <v>2.6106194690265498</v>
      </c>
      <c r="S15">
        <v>1.45132743362832</v>
      </c>
      <c r="T15">
        <v>3.25663716814159</v>
      </c>
      <c r="U15">
        <v>1.0289017341040501</v>
      </c>
    </row>
    <row r="16" spans="1:28" x14ac:dyDescent="0.2">
      <c r="B16">
        <v>162</v>
      </c>
      <c r="C16">
        <v>108</v>
      </c>
      <c r="D16">
        <v>319</v>
      </c>
      <c r="E16">
        <v>171</v>
      </c>
      <c r="F16">
        <v>352</v>
      </c>
      <c r="G16">
        <v>199</v>
      </c>
      <c r="P16">
        <v>1.5</v>
      </c>
      <c r="Q16">
        <v>1</v>
      </c>
      <c r="R16">
        <v>2.9537037037037002</v>
      </c>
      <c r="S16">
        <v>1.5833333333333299</v>
      </c>
      <c r="T16">
        <v>3.25925925925926</v>
      </c>
      <c r="U16">
        <v>1.2283950617284001</v>
      </c>
    </row>
    <row r="17" spans="1:28" x14ac:dyDescent="0.2">
      <c r="A17" s="1" t="s">
        <v>18</v>
      </c>
      <c r="B17">
        <v>228.34</v>
      </c>
      <c r="C17">
        <v>179.55</v>
      </c>
      <c r="D17">
        <v>672.66</v>
      </c>
      <c r="E17">
        <v>415.25</v>
      </c>
      <c r="F17">
        <v>746.74</v>
      </c>
      <c r="G17">
        <v>561</v>
      </c>
      <c r="H17" s="1" t="s">
        <v>18</v>
      </c>
      <c r="I17">
        <v>227.113333333333</v>
      </c>
      <c r="J17">
        <v>185.51666666666699</v>
      </c>
      <c r="K17">
        <v>690.55333333333294</v>
      </c>
      <c r="L17">
        <v>433</v>
      </c>
      <c r="M17">
        <v>734.58</v>
      </c>
      <c r="N17">
        <v>587.33333333333303</v>
      </c>
      <c r="O17" s="1" t="s">
        <v>18</v>
      </c>
      <c r="P17">
        <v>1.2717348927875201</v>
      </c>
      <c r="Q17">
        <v>1</v>
      </c>
      <c r="R17">
        <v>3.7463659147869701</v>
      </c>
      <c r="S17">
        <v>2.3127262600946801</v>
      </c>
      <c r="T17">
        <v>4.1589529379003096</v>
      </c>
      <c r="U17">
        <v>2.4568625733555201</v>
      </c>
      <c r="V17" s="1" t="s">
        <v>18</v>
      </c>
      <c r="W17">
        <v>1.22975394516627</v>
      </c>
      <c r="X17">
        <v>1</v>
      </c>
      <c r="Y17">
        <v>3.87803621736232</v>
      </c>
      <c r="Z17">
        <v>2.3399388157585399</v>
      </c>
      <c r="AA17">
        <v>3.9365634391223701</v>
      </c>
      <c r="AB17">
        <v>2.6231606812592698</v>
      </c>
    </row>
    <row r="18" spans="1:28" x14ac:dyDescent="0.2">
      <c r="B18">
        <v>213</v>
      </c>
      <c r="C18">
        <v>157</v>
      </c>
      <c r="D18">
        <v>713</v>
      </c>
      <c r="E18">
        <v>420</v>
      </c>
      <c r="F18">
        <v>789</v>
      </c>
      <c r="G18">
        <v>547</v>
      </c>
      <c r="P18">
        <v>1.3566878980891699</v>
      </c>
      <c r="Q18">
        <v>1</v>
      </c>
      <c r="R18">
        <v>4.5414012738853504</v>
      </c>
      <c r="S18">
        <v>2.6751592356687901</v>
      </c>
      <c r="T18">
        <v>5.0254777070063703</v>
      </c>
      <c r="U18">
        <v>2.5680751173708898</v>
      </c>
    </row>
    <row r="19" spans="1:28" x14ac:dyDescent="0.2">
      <c r="B19">
        <v>222</v>
      </c>
      <c r="C19">
        <v>172</v>
      </c>
      <c r="D19">
        <v>787</v>
      </c>
      <c r="E19">
        <v>448</v>
      </c>
      <c r="F19">
        <v>737</v>
      </c>
      <c r="G19">
        <v>609</v>
      </c>
      <c r="P19">
        <v>1.2906976744186001</v>
      </c>
      <c r="Q19">
        <v>1</v>
      </c>
      <c r="R19">
        <v>4.5755813953488396</v>
      </c>
      <c r="S19">
        <v>2.6046511627907001</v>
      </c>
      <c r="T19">
        <v>4.28488372093023</v>
      </c>
      <c r="U19">
        <v>2.7432432432432399</v>
      </c>
    </row>
    <row r="20" spans="1:28" x14ac:dyDescent="0.2">
      <c r="B20">
        <v>264</v>
      </c>
      <c r="C20">
        <v>267</v>
      </c>
      <c r="D20">
        <v>554</v>
      </c>
      <c r="E20">
        <v>506</v>
      </c>
      <c r="F20">
        <v>720</v>
      </c>
      <c r="G20">
        <v>723</v>
      </c>
      <c r="P20">
        <v>0.98876404494381998</v>
      </c>
      <c r="Q20">
        <v>1</v>
      </c>
      <c r="R20">
        <v>2.0749063670412</v>
      </c>
      <c r="S20">
        <v>1.8951310861423201</v>
      </c>
      <c r="T20">
        <v>2.69662921348315</v>
      </c>
      <c r="U20">
        <v>2.7386363636363602</v>
      </c>
    </row>
    <row r="21" spans="1:28" x14ac:dyDescent="0.2">
      <c r="B21">
        <v>231</v>
      </c>
      <c r="C21">
        <v>205</v>
      </c>
      <c r="D21">
        <v>686</v>
      </c>
      <c r="E21">
        <v>431</v>
      </c>
      <c r="F21">
        <v>690</v>
      </c>
      <c r="G21">
        <v>592</v>
      </c>
      <c r="P21">
        <v>1.1268292682926799</v>
      </c>
      <c r="Q21">
        <v>1</v>
      </c>
      <c r="R21">
        <v>3.34634146341463</v>
      </c>
      <c r="S21">
        <v>2.10243902439024</v>
      </c>
      <c r="T21">
        <v>3.3658536585365901</v>
      </c>
      <c r="U21">
        <v>2.5627705627705599</v>
      </c>
    </row>
    <row r="22" spans="1:28" x14ac:dyDescent="0.2">
      <c r="A22" s="1" t="s">
        <v>19</v>
      </c>
      <c r="B22">
        <v>284</v>
      </c>
      <c r="C22">
        <v>320</v>
      </c>
      <c r="D22">
        <v>1507</v>
      </c>
      <c r="E22">
        <v>1113</v>
      </c>
      <c r="F22">
        <v>1554</v>
      </c>
      <c r="G22">
        <v>2400</v>
      </c>
      <c r="H22" s="1" t="s">
        <v>19</v>
      </c>
      <c r="I22">
        <v>284.14666666666699</v>
      </c>
      <c r="J22">
        <v>315</v>
      </c>
      <c r="K22">
        <v>1495</v>
      </c>
      <c r="L22">
        <v>1101.6666666666699</v>
      </c>
      <c r="M22">
        <v>1557.3333333333301</v>
      </c>
      <c r="N22">
        <v>2391</v>
      </c>
      <c r="O22" s="1" t="s">
        <v>19</v>
      </c>
      <c r="P22">
        <v>0.88749999999999996</v>
      </c>
      <c r="Q22">
        <v>1</v>
      </c>
      <c r="R22">
        <v>4.7093749999999996</v>
      </c>
      <c r="S22">
        <v>3.4781249999999999</v>
      </c>
      <c r="T22">
        <v>4.8562500000000002</v>
      </c>
      <c r="U22">
        <v>8.4507042253521103</v>
      </c>
      <c r="V22" s="1" t="s">
        <v>19</v>
      </c>
      <c r="W22">
        <v>0.93003797158255797</v>
      </c>
      <c r="X22">
        <v>1</v>
      </c>
      <c r="Y22">
        <v>4.7464820145353599</v>
      </c>
      <c r="Z22">
        <v>3.4977916258370101</v>
      </c>
      <c r="AA22">
        <v>4.9446387255702602</v>
      </c>
      <c r="AB22">
        <v>8.3390749581845398</v>
      </c>
    </row>
    <row r="23" spans="1:28" x14ac:dyDescent="0.2">
      <c r="B23">
        <v>309</v>
      </c>
      <c r="C23">
        <v>312</v>
      </c>
      <c r="D23">
        <v>1473</v>
      </c>
      <c r="E23">
        <v>1059</v>
      </c>
      <c r="F23">
        <v>1558</v>
      </c>
      <c r="G23">
        <v>2557</v>
      </c>
      <c r="P23">
        <v>0.99038461538461497</v>
      </c>
      <c r="Q23">
        <v>1</v>
      </c>
      <c r="R23">
        <v>4.7211538461538503</v>
      </c>
      <c r="S23">
        <v>3.3942307692307701</v>
      </c>
      <c r="T23">
        <v>4.9935897435897401</v>
      </c>
      <c r="U23">
        <v>8.2750809061488706</v>
      </c>
    </row>
    <row r="24" spans="1:28" x14ac:dyDescent="0.2">
      <c r="B24">
        <v>282</v>
      </c>
      <c r="C24">
        <v>319</v>
      </c>
      <c r="D24">
        <v>1420</v>
      </c>
      <c r="E24">
        <v>1079</v>
      </c>
      <c r="F24">
        <v>1472</v>
      </c>
      <c r="G24">
        <v>2398</v>
      </c>
      <c r="P24">
        <v>0.88401253918495304</v>
      </c>
      <c r="Q24">
        <v>1</v>
      </c>
      <c r="R24">
        <v>4.4514106583072097</v>
      </c>
      <c r="S24">
        <v>3.3824451410658298</v>
      </c>
      <c r="T24">
        <v>4.6144200626959302</v>
      </c>
      <c r="U24">
        <v>8.5035460992907801</v>
      </c>
    </row>
    <row r="25" spans="1:28" x14ac:dyDescent="0.2">
      <c r="B25">
        <v>286.44</v>
      </c>
      <c r="C25">
        <v>314</v>
      </c>
      <c r="D25">
        <v>1510</v>
      </c>
      <c r="E25">
        <v>1137</v>
      </c>
      <c r="F25">
        <v>1565</v>
      </c>
      <c r="G25">
        <v>2375</v>
      </c>
      <c r="P25">
        <v>0.91222929936305697</v>
      </c>
      <c r="Q25">
        <v>1</v>
      </c>
      <c r="R25">
        <v>4.8089171974522298</v>
      </c>
      <c r="S25">
        <v>3.6210191082802501</v>
      </c>
      <c r="T25">
        <v>4.9840764331210199</v>
      </c>
      <c r="U25">
        <v>8.2914397430526492</v>
      </c>
    </row>
    <row r="26" spans="1:28" x14ac:dyDescent="0.2">
      <c r="B26">
        <v>252</v>
      </c>
      <c r="C26">
        <v>238</v>
      </c>
      <c r="D26">
        <v>1505</v>
      </c>
      <c r="E26">
        <v>1113</v>
      </c>
      <c r="F26">
        <v>1560</v>
      </c>
      <c r="G26">
        <v>2070</v>
      </c>
      <c r="P26">
        <v>1.0588235294117601</v>
      </c>
      <c r="Q26">
        <v>1</v>
      </c>
      <c r="R26">
        <v>6.3235294117647101</v>
      </c>
      <c r="S26">
        <v>4.6764705882352899</v>
      </c>
      <c r="T26">
        <v>6.5546218487395</v>
      </c>
      <c r="U26">
        <v>8.21428571428571</v>
      </c>
    </row>
    <row r="27" spans="1:28" x14ac:dyDescent="0.2">
      <c r="B27">
        <v>231</v>
      </c>
      <c r="C27">
        <v>214</v>
      </c>
      <c r="D27">
        <v>1449</v>
      </c>
      <c r="E27">
        <v>1029</v>
      </c>
      <c r="F27">
        <v>1518</v>
      </c>
      <c r="G27">
        <v>1871</v>
      </c>
      <c r="H27" s="1">
        <v>1.04152922270151</v>
      </c>
    </row>
    <row r="28" spans="1:28" x14ac:dyDescent="0.2">
      <c r="B28">
        <v>244</v>
      </c>
      <c r="C28">
        <v>213</v>
      </c>
      <c r="D28">
        <v>1429</v>
      </c>
      <c r="E28">
        <v>997</v>
      </c>
      <c r="F28">
        <v>1459</v>
      </c>
      <c r="G28">
        <v>2003</v>
      </c>
      <c r="H28" s="2">
        <v>5.8967939065803501</v>
      </c>
      <c r="I28" t="s">
        <v>20</v>
      </c>
      <c r="J28">
        <v>2.08338276182651E-6</v>
      </c>
      <c r="K28">
        <v>6.6471835978425396E-6</v>
      </c>
      <c r="L28">
        <v>2.4067116481072501E-6</v>
      </c>
      <c r="M28">
        <v>1.5819189344626E-6</v>
      </c>
      <c r="N28">
        <v>-2.0628108167715699E-7</v>
      </c>
      <c r="P28">
        <v>-3.0796476237639098E-7</v>
      </c>
    </row>
    <row r="29" spans="1:28" x14ac:dyDescent="0.2">
      <c r="A29" s="1" t="s">
        <v>21</v>
      </c>
      <c r="B29">
        <v>225</v>
      </c>
      <c r="C29">
        <v>192</v>
      </c>
      <c r="D29">
        <v>1530</v>
      </c>
      <c r="E29">
        <v>1025</v>
      </c>
      <c r="F29">
        <v>1628</v>
      </c>
      <c r="G29">
        <v>1800</v>
      </c>
      <c r="H29" s="1">
        <v>8.2550000000000008</v>
      </c>
      <c r="I29" t="s">
        <v>22</v>
      </c>
      <c r="J29">
        <v>4.8177270043502597E-6</v>
      </c>
      <c r="K29">
        <v>4.6598413547732298E-6</v>
      </c>
      <c r="L29">
        <v>2.5036575857122002E-6</v>
      </c>
      <c r="M29">
        <v>1.5045357479674799E-6</v>
      </c>
      <c r="N29">
        <v>4.09224944956638E-7</v>
      </c>
      <c r="P29">
        <v>6.1094726626120102E-7</v>
      </c>
    </row>
    <row r="30" spans="1:28" x14ac:dyDescent="0.2">
      <c r="A30" s="1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s="1" t="s">
        <v>23</v>
      </c>
      <c r="I30" s="3">
        <v>1.04139332505928</v>
      </c>
      <c r="J30">
        <v>6.0231030719370198E-6</v>
      </c>
      <c r="K30">
        <v>4.7976344969491997E-6</v>
      </c>
      <c r="L30">
        <v>1.9299543459154199E-6</v>
      </c>
      <c r="M30">
        <v>-2.5420010214087698E-6</v>
      </c>
      <c r="N30">
        <v>-7.8920120029404901E-8</v>
      </c>
      <c r="P30">
        <v>-1.178228066964E-7</v>
      </c>
    </row>
    <row r="31" spans="1:28" x14ac:dyDescent="0.2">
      <c r="A31" s="1" t="s">
        <v>15</v>
      </c>
      <c r="B31" s="4">
        <v>0.31556473182863298</v>
      </c>
      <c r="C31" s="4">
        <v>0.122751322751323</v>
      </c>
      <c r="D31" s="4">
        <v>3.1215161649944301E-2</v>
      </c>
      <c r="E31" s="4">
        <v>1.7246596066565801E-2</v>
      </c>
      <c r="F31" s="4">
        <v>3.7243150684931503E-2</v>
      </c>
      <c r="G31" s="4">
        <v>1.5195873414192099E-2</v>
      </c>
      <c r="J31">
        <v>1.5377286587661399E-6</v>
      </c>
      <c r="K31">
        <v>4.8177270043502597E-6</v>
      </c>
      <c r="L31">
        <v>4.4092303147639201E-6</v>
      </c>
      <c r="M31">
        <v>5.4026258301758801E-6</v>
      </c>
      <c r="N31">
        <v>-8.3501190855976598E-8</v>
      </c>
      <c r="P31">
        <v>-1.2466205912354501E-7</v>
      </c>
    </row>
    <row r="32" spans="1:28" x14ac:dyDescent="0.2">
      <c r="A32" s="1" t="s">
        <v>16</v>
      </c>
      <c r="B32" s="4">
        <v>0.40589366993571402</v>
      </c>
      <c r="C32" s="4">
        <v>0.165746031746032</v>
      </c>
      <c r="D32" s="4">
        <v>4.5484949832775901E-2</v>
      </c>
      <c r="E32" s="4">
        <v>2.5621785173978801E-2</v>
      </c>
      <c r="F32" s="4">
        <v>5.5650684931506898E-2</v>
      </c>
      <c r="G32" s="4">
        <v>2.46758678377248E-2</v>
      </c>
      <c r="J32">
        <v>6.0231030719370097E-6</v>
      </c>
      <c r="K32">
        <v>5.1822693444771202E-6</v>
      </c>
      <c r="L32">
        <v>1.43557254976456E-6</v>
      </c>
      <c r="M32">
        <v>-8.0983320178488996E-7</v>
      </c>
      <c r="N32">
        <v>-8.0670985567096704E-8</v>
      </c>
      <c r="P32">
        <v>-1.2043673951507699E-7</v>
      </c>
    </row>
    <row r="33" spans="1:30" x14ac:dyDescent="0.2">
      <c r="A33" s="1" t="s">
        <v>17</v>
      </c>
      <c r="B33" s="4">
        <v>0.58655154614987604</v>
      </c>
      <c r="C33" s="4">
        <v>0.33968253968253997</v>
      </c>
      <c r="D33" s="4">
        <v>0.20758082497212901</v>
      </c>
      <c r="E33" s="4">
        <v>0.14795763993948599</v>
      </c>
      <c r="F33" s="4">
        <v>0.23052226027397299</v>
      </c>
      <c r="G33" s="4">
        <v>8.0301129234629898E-2</v>
      </c>
      <c r="N33">
        <v>1.76946835210594E-7</v>
      </c>
      <c r="P33">
        <v>2.64170565792217E-7</v>
      </c>
    </row>
    <row r="34" spans="1:30" x14ac:dyDescent="0.2">
      <c r="A34" s="1" t="s">
        <v>18</v>
      </c>
      <c r="B34" s="4">
        <v>0.79928206090751197</v>
      </c>
      <c r="C34" s="4">
        <v>0.58894179894179899</v>
      </c>
      <c r="D34" s="4">
        <v>0.46190858416945402</v>
      </c>
      <c r="E34" s="4">
        <v>0.39304084720121002</v>
      </c>
      <c r="F34" s="4">
        <v>0.47169092465753398</v>
      </c>
      <c r="G34" s="4">
        <v>0.24564338491565599</v>
      </c>
      <c r="N34">
        <v>-4.4712053676610698E-7</v>
      </c>
      <c r="P34">
        <v>-6.67523016358249E-7</v>
      </c>
    </row>
    <row r="35" spans="1:30" x14ac:dyDescent="0.2">
      <c r="A35" s="1" t="s">
        <v>19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N35">
        <v>5.5425575623020804E-7</v>
      </c>
      <c r="P35">
        <v>8.2746920306693604E-7</v>
      </c>
      <c r="Z35" t="s">
        <v>24</v>
      </c>
      <c r="AA35">
        <v>0.13725490196078399</v>
      </c>
      <c r="AB35">
        <v>6.9306930693069299E-2</v>
      </c>
      <c r="AC35">
        <v>3.4825870646766198E-2</v>
      </c>
      <c r="AD35">
        <v>0</v>
      </c>
    </row>
    <row r="37" spans="1:30" x14ac:dyDescent="0.2">
      <c r="Z37" t="s">
        <v>25</v>
      </c>
      <c r="AA37">
        <v>0.2</v>
      </c>
      <c r="AB37">
        <v>0.1</v>
      </c>
      <c r="AC37">
        <v>0.05</v>
      </c>
      <c r="AD37">
        <v>0</v>
      </c>
    </row>
    <row r="38" spans="1:30" x14ac:dyDescent="0.2">
      <c r="AA38">
        <v>6.6471835978425396E-6</v>
      </c>
      <c r="AB38">
        <v>2.4067116481072501E-6</v>
      </c>
      <c r="AC38">
        <v>1.5819189344626E-6</v>
      </c>
      <c r="AD38">
        <v>-2.0628108167715699E-7</v>
      </c>
    </row>
    <row r="39" spans="1:30" x14ac:dyDescent="0.2">
      <c r="Z39">
        <v>4.8177270043502597E-6</v>
      </c>
      <c r="AA39">
        <v>4.6598413547732298E-6</v>
      </c>
      <c r="AB39">
        <v>2.5036575857122002E-6</v>
      </c>
      <c r="AC39">
        <v>1.5045357479674799E-6</v>
      </c>
      <c r="AD39">
        <v>4.09224944956638E-7</v>
      </c>
    </row>
    <row r="40" spans="1:30" x14ac:dyDescent="0.2">
      <c r="Z40">
        <v>6.0231030719370198E-6</v>
      </c>
      <c r="AA40">
        <v>4.7976344969491997E-6</v>
      </c>
      <c r="AB40">
        <v>1.9299543459154199E-6</v>
      </c>
      <c r="AC40">
        <v>-2.5420010214087698E-6</v>
      </c>
      <c r="AD40">
        <v>-7.8920120029404901E-8</v>
      </c>
    </row>
    <row r="41" spans="1:30" x14ac:dyDescent="0.2">
      <c r="A41"/>
      <c r="AA41">
        <v>4.8177270043502597E-6</v>
      </c>
      <c r="AB41">
        <v>4.4092303147639201E-6</v>
      </c>
      <c r="AC41">
        <v>5.4026258301758801E-6</v>
      </c>
      <c r="AD41">
        <v>-8.3501190855976598E-8</v>
      </c>
    </row>
    <row r="42" spans="1:30" x14ac:dyDescent="0.2">
      <c r="Z42">
        <v>6.0231030719370097E-6</v>
      </c>
      <c r="AA42">
        <v>5.1822693444771202E-6</v>
      </c>
      <c r="AB42">
        <v>1.43557254976456E-6</v>
      </c>
      <c r="AC42">
        <v>-8.0983320178488996E-7</v>
      </c>
      <c r="AD42">
        <v>-8.0670985567096704E-8</v>
      </c>
    </row>
    <row r="43" spans="1:30" x14ac:dyDescent="0.2">
      <c r="AD43">
        <v>1.76946835210594E-7</v>
      </c>
    </row>
    <row r="44" spans="1:30" x14ac:dyDescent="0.2">
      <c r="AD44">
        <v>-4.4712053676610698E-7</v>
      </c>
    </row>
    <row r="45" spans="1:30" x14ac:dyDescent="0.2">
      <c r="AD45">
        <v>5.5425575623020804E-7</v>
      </c>
    </row>
    <row r="46" spans="1:30" x14ac:dyDescent="0.2">
      <c r="A46"/>
      <c r="Z46">
        <v>5.6213110494081001E-6</v>
      </c>
      <c r="AA46">
        <v>5.2209311596784703E-6</v>
      </c>
      <c r="AB46">
        <v>2.5370252888526698E-6</v>
      </c>
      <c r="AC46">
        <v>1.0274492578824601E-6</v>
      </c>
      <c r="AD46">
        <v>3.04917026877123E-8</v>
      </c>
    </row>
    <row r="47" spans="1:30" x14ac:dyDescent="0.2">
      <c r="A47"/>
    </row>
    <row r="48" spans="1:30" x14ac:dyDescent="0.2">
      <c r="Z48" t="s">
        <v>26</v>
      </c>
      <c r="AA48">
        <v>2</v>
      </c>
      <c r="AB48">
        <v>3</v>
      </c>
    </row>
    <row r="49" spans="1:28" x14ac:dyDescent="0.2">
      <c r="AA49">
        <v>7</v>
      </c>
      <c r="AB49">
        <v>12</v>
      </c>
    </row>
    <row r="51" spans="1:28" x14ac:dyDescent="0.2">
      <c r="A51"/>
    </row>
    <row r="52" spans="1:28" x14ac:dyDescent="0.2">
      <c r="A52"/>
    </row>
    <row r="54" spans="1:28" x14ac:dyDescent="0.2">
      <c r="Q54">
        <v>368</v>
      </c>
      <c r="R54">
        <v>3200</v>
      </c>
      <c r="S54" s="1">
        <v>44784</v>
      </c>
      <c r="T54">
        <v>43016</v>
      </c>
      <c r="U54" s="1">
        <v>20897</v>
      </c>
      <c r="V54" s="5">
        <v>62816</v>
      </c>
    </row>
    <row r="55" spans="1:28" x14ac:dyDescent="0.2">
      <c r="P55" t="s">
        <v>27</v>
      </c>
      <c r="Q55" t="s">
        <v>8</v>
      </c>
      <c r="R55" t="s">
        <v>28</v>
      </c>
      <c r="S55" t="s">
        <v>29</v>
      </c>
      <c r="T55" t="s">
        <v>30</v>
      </c>
      <c r="U55" t="s">
        <v>31</v>
      </c>
      <c r="V55" s="1" t="s">
        <v>32</v>
      </c>
    </row>
    <row r="56" spans="1:28" x14ac:dyDescent="0.2">
      <c r="P56">
        <v>0.3</v>
      </c>
      <c r="Q56" s="1">
        <v>1.81489688552859E-3</v>
      </c>
      <c r="R56" s="1">
        <v>3.7957242470097697E-4</v>
      </c>
      <c r="S56">
        <v>4.4826557452122E-5</v>
      </c>
      <c r="T56" s="1">
        <v>5.4655526878345001E-5</v>
      </c>
      <c r="U56">
        <v>9.1174400524588394E-5</v>
      </c>
      <c r="V56" s="1">
        <v>3.8594717543190999E-5</v>
      </c>
    </row>
    <row r="57" spans="1:28" x14ac:dyDescent="0.2">
      <c r="H57"/>
      <c r="J57" s="1"/>
      <c r="P57">
        <v>0.2</v>
      </c>
      <c r="Q57" s="1">
        <v>1.41879609280986E-3</v>
      </c>
      <c r="R57" s="1">
        <v>3.2523202524120198E-4</v>
      </c>
      <c r="S57">
        <v>3.9958684052465502E-5</v>
      </c>
      <c r="T57" s="1">
        <v>4.9327091143583299E-5</v>
      </c>
      <c r="U57">
        <v>8.0045268771180899E-5</v>
      </c>
      <c r="V57" s="1">
        <v>3.4125648761963601E-5</v>
      </c>
    </row>
    <row r="58" spans="1:28" x14ac:dyDescent="0.2">
      <c r="A58" s="1" t="s">
        <v>33</v>
      </c>
      <c r="H58"/>
      <c r="J58" s="1"/>
      <c r="P58">
        <v>0.1</v>
      </c>
      <c r="Q58" s="1">
        <v>8.3947034808796702E-4</v>
      </c>
      <c r="R58" s="1">
        <v>1.95386156710163E-4</v>
      </c>
      <c r="S58">
        <v>2.0329068905524801E-5</v>
      </c>
      <c r="T58" s="1">
        <v>2.5722602588123499E-5</v>
      </c>
      <c r="U58">
        <v>4.06621129544184E-5</v>
      </c>
      <c r="V58" s="1">
        <v>2.32483941970671E-5</v>
      </c>
    </row>
    <row r="59" spans="1:28" x14ac:dyDescent="0.2">
      <c r="A59" s="1" t="s">
        <v>7</v>
      </c>
      <c r="B59" t="s">
        <v>34</v>
      </c>
      <c r="C59" t="s">
        <v>35</v>
      </c>
      <c r="D59" t="s">
        <v>36</v>
      </c>
      <c r="E59" t="s">
        <v>37</v>
      </c>
      <c r="F59" t="s">
        <v>38</v>
      </c>
      <c r="G59" t="s">
        <v>39</v>
      </c>
      <c r="H59" t="s">
        <v>40</v>
      </c>
      <c r="I59" t="s">
        <v>41</v>
      </c>
      <c r="J59" s="1" t="s">
        <v>42</v>
      </c>
      <c r="L59" t="s">
        <v>43</v>
      </c>
      <c r="M59">
        <v>130</v>
      </c>
      <c r="N59" t="s">
        <v>44</v>
      </c>
      <c r="P59">
        <v>0.05</v>
      </c>
      <c r="Q59" s="1">
        <v>3.5253599358443701E-4</v>
      </c>
      <c r="R59" s="1">
        <v>9.5803175592614495E-5</v>
      </c>
      <c r="S59">
        <v>-9.9870181818829802E-6</v>
      </c>
      <c r="T59" s="1">
        <v>1.2570898045646E-5</v>
      </c>
      <c r="U59">
        <v>-2.0822285783165299E-5</v>
      </c>
      <c r="V59" s="1">
        <v>1.29413934190739E-5</v>
      </c>
    </row>
    <row r="60" spans="1:28" x14ac:dyDescent="0.2">
      <c r="A60" s="1" t="s">
        <v>15</v>
      </c>
      <c r="B60">
        <v>0.50091154040589003</v>
      </c>
      <c r="C60">
        <v>0.910973819282345</v>
      </c>
      <c r="D60">
        <v>1.5056344117018701</v>
      </c>
      <c r="E60">
        <v>1.7632966081491701</v>
      </c>
      <c r="F60">
        <v>1.4289535858217399</v>
      </c>
      <c r="G60">
        <v>1.8182743328948101</v>
      </c>
      <c r="H60" t="s">
        <v>45</v>
      </c>
      <c r="I60" t="s">
        <v>46</v>
      </c>
      <c r="J60" s="1" t="s">
        <v>46</v>
      </c>
      <c r="K60" t="s">
        <v>47</v>
      </c>
      <c r="P60">
        <v>0</v>
      </c>
      <c r="Q60" s="1">
        <v>0</v>
      </c>
      <c r="R60" s="1">
        <v>0</v>
      </c>
      <c r="S60">
        <v>0</v>
      </c>
      <c r="T60" s="1">
        <v>0</v>
      </c>
      <c r="U60">
        <v>0</v>
      </c>
      <c r="V60" s="1">
        <v>0</v>
      </c>
    </row>
    <row r="61" spans="1:28" x14ac:dyDescent="0.2">
      <c r="A61" s="1" t="s">
        <v>16</v>
      </c>
      <c r="B61">
        <v>0.39158772161552102</v>
      </c>
      <c r="C61">
        <v>0.78055686057888496</v>
      </c>
      <c r="D61">
        <v>1.3421322799542099</v>
      </c>
      <c r="E61">
        <v>1.59139061447429</v>
      </c>
      <c r="F61">
        <v>1.2545294861335201</v>
      </c>
      <c r="G61">
        <v>1.60772756447363</v>
      </c>
      <c r="H61">
        <v>250</v>
      </c>
      <c r="I61">
        <v>106112</v>
      </c>
      <c r="J61" s="1">
        <v>112736</v>
      </c>
      <c r="L61">
        <v>160.40186046511599</v>
      </c>
      <c r="M61">
        <v>170.41488372092999</v>
      </c>
    </row>
    <row r="62" spans="1:28" x14ac:dyDescent="0.2">
      <c r="A62" s="1" t="s">
        <v>17</v>
      </c>
      <c r="B62">
        <v>0.23169381607227901</v>
      </c>
      <c r="C62">
        <v>0.46892677610439099</v>
      </c>
      <c r="D62">
        <v>0.68281276639876898</v>
      </c>
      <c r="E62">
        <v>0.82986260469803796</v>
      </c>
      <c r="F62">
        <v>0.63728713080636101</v>
      </c>
      <c r="G62">
        <v>1.0952783474122301</v>
      </c>
      <c r="H62">
        <v>252</v>
      </c>
      <c r="I62">
        <v>105552</v>
      </c>
      <c r="J62" s="1">
        <v>112736</v>
      </c>
      <c r="L62">
        <v>159.55534883720901</v>
      </c>
      <c r="M62">
        <v>170.41488372092999</v>
      </c>
    </row>
    <row r="63" spans="1:28" x14ac:dyDescent="0.2">
      <c r="A63" s="1" t="s">
        <v>18</v>
      </c>
      <c r="B63">
        <v>9.7299934229305302E-2</v>
      </c>
      <c r="C63">
        <v>0.22992762142227499</v>
      </c>
      <c r="D63">
        <v>0.33544396669308502</v>
      </c>
      <c r="E63">
        <v>0.40556231274863103</v>
      </c>
      <c r="F63">
        <v>0.32634247950810402</v>
      </c>
      <c r="G63">
        <v>0.60969492675940795</v>
      </c>
      <c r="H63">
        <v>254</v>
      </c>
      <c r="I63">
        <v>107660</v>
      </c>
      <c r="J63" s="1">
        <v>112736</v>
      </c>
      <c r="L63">
        <v>162.74186046511599</v>
      </c>
      <c r="M63">
        <v>170.41488372092999</v>
      </c>
    </row>
    <row r="64" spans="1:28" x14ac:dyDescent="0.2">
      <c r="A64" s="1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256</v>
      </c>
      <c r="I64">
        <v>109788</v>
      </c>
      <c r="J64" s="1">
        <v>113824</v>
      </c>
      <c r="L64">
        <v>165.958604651163</v>
      </c>
      <c r="M64">
        <v>172.059534883721</v>
      </c>
    </row>
    <row r="65" spans="8:13" x14ac:dyDescent="0.2">
      <c r="H65">
        <v>258</v>
      </c>
      <c r="I65">
        <v>112944</v>
      </c>
      <c r="J65" s="1">
        <v>115040</v>
      </c>
      <c r="L65">
        <v>170.72930232558099</v>
      </c>
      <c r="M65">
        <v>173.89767441860499</v>
      </c>
    </row>
    <row r="66" spans="8:13" x14ac:dyDescent="0.2">
      <c r="H66">
        <v>260</v>
      </c>
      <c r="I66">
        <v>116376</v>
      </c>
      <c r="J66" s="1">
        <v>116296</v>
      </c>
      <c r="L66">
        <v>175.917209302326</v>
      </c>
      <c r="M66">
        <v>175.796279069767</v>
      </c>
    </row>
    <row r="67" spans="8:13" x14ac:dyDescent="0.2">
      <c r="H67">
        <v>262</v>
      </c>
      <c r="I67">
        <v>120188</v>
      </c>
      <c r="J67" s="1">
        <v>117564</v>
      </c>
      <c r="L67">
        <v>181.679534883721</v>
      </c>
      <c r="M67">
        <v>177.71302325581399</v>
      </c>
    </row>
    <row r="68" spans="8:13" x14ac:dyDescent="0.2">
      <c r="H68">
        <v>264</v>
      </c>
      <c r="I68">
        <v>124412</v>
      </c>
      <c r="J68" s="1">
        <v>118876</v>
      </c>
      <c r="L68">
        <v>188.06465116279099</v>
      </c>
      <c r="M68">
        <v>179.696279069767</v>
      </c>
    </row>
    <row r="69" spans="8:13" x14ac:dyDescent="0.2">
      <c r="H69">
        <v>266</v>
      </c>
      <c r="I69">
        <v>128696</v>
      </c>
      <c r="J69" s="1">
        <v>120208</v>
      </c>
      <c r="L69">
        <v>194.54046511627899</v>
      </c>
      <c r="M69">
        <v>181.70976744186001</v>
      </c>
    </row>
    <row r="70" spans="8:13" x14ac:dyDescent="0.2">
      <c r="H70">
        <v>268</v>
      </c>
      <c r="I70">
        <v>133064</v>
      </c>
      <c r="J70" s="1">
        <v>121544</v>
      </c>
      <c r="L70">
        <v>201.143255813953</v>
      </c>
      <c r="M70">
        <v>183.72930232558099</v>
      </c>
    </row>
    <row r="71" spans="8:13" x14ac:dyDescent="0.2">
      <c r="H71">
        <v>270</v>
      </c>
      <c r="I71">
        <v>136068</v>
      </c>
      <c r="J71" s="1">
        <v>122880</v>
      </c>
      <c r="L71">
        <v>205.684186046512</v>
      </c>
      <c r="M71">
        <v>185.748837209302</v>
      </c>
    </row>
    <row r="72" spans="8:13" x14ac:dyDescent="0.2">
      <c r="H72">
        <v>272</v>
      </c>
      <c r="I72">
        <v>137232</v>
      </c>
      <c r="J72" s="1">
        <v>123096</v>
      </c>
      <c r="L72">
        <v>207.44372093023301</v>
      </c>
      <c r="M72">
        <v>186.07534883720899</v>
      </c>
    </row>
    <row r="73" spans="8:13" x14ac:dyDescent="0.2">
      <c r="H73">
        <v>274</v>
      </c>
      <c r="I73">
        <v>138408</v>
      </c>
      <c r="J73" s="1">
        <v>121952</v>
      </c>
      <c r="L73">
        <v>209.22139534883701</v>
      </c>
      <c r="M73">
        <v>184.346046511628</v>
      </c>
    </row>
    <row r="74" spans="8:13" x14ac:dyDescent="0.2">
      <c r="H74">
        <v>276</v>
      </c>
      <c r="I74">
        <v>137424</v>
      </c>
      <c r="J74" s="1">
        <v>120808</v>
      </c>
      <c r="L74">
        <v>207.73395348837201</v>
      </c>
      <c r="M74">
        <v>182.61674418604699</v>
      </c>
    </row>
    <row r="75" spans="8:13" x14ac:dyDescent="0.2">
      <c r="H75">
        <v>278</v>
      </c>
      <c r="I75">
        <v>135820</v>
      </c>
      <c r="J75" s="1">
        <v>119840</v>
      </c>
      <c r="L75">
        <v>205.309302325581</v>
      </c>
      <c r="M75">
        <v>181.15348837209299</v>
      </c>
    </row>
    <row r="76" spans="8:13" x14ac:dyDescent="0.2">
      <c r="H76">
        <v>280</v>
      </c>
      <c r="I76">
        <v>131936</v>
      </c>
      <c r="J76" s="1">
        <v>118872</v>
      </c>
      <c r="L76">
        <v>199.43813953488399</v>
      </c>
      <c r="M76">
        <v>179.69023255814</v>
      </c>
    </row>
    <row r="77" spans="8:13" x14ac:dyDescent="0.2">
      <c r="H77">
        <v>282</v>
      </c>
      <c r="I77">
        <v>127720</v>
      </c>
      <c r="J77" s="1">
        <v>117628</v>
      </c>
      <c r="L77">
        <v>193.06511627907</v>
      </c>
      <c r="M77">
        <v>177.80976744186</v>
      </c>
    </row>
    <row r="78" spans="8:13" x14ac:dyDescent="0.2">
      <c r="H78">
        <v>284</v>
      </c>
      <c r="I78">
        <v>122280</v>
      </c>
      <c r="J78" s="1">
        <v>114820</v>
      </c>
      <c r="L78">
        <v>184.84186046511601</v>
      </c>
      <c r="M78">
        <v>173.56511627907</v>
      </c>
    </row>
    <row r="79" spans="8:13" x14ac:dyDescent="0.2">
      <c r="H79">
        <v>286</v>
      </c>
      <c r="I79">
        <v>116508</v>
      </c>
      <c r="J79" s="1">
        <v>112008</v>
      </c>
      <c r="L79">
        <v>176.11674418604699</v>
      </c>
      <c r="M79">
        <v>169.314418604651</v>
      </c>
    </row>
    <row r="80" spans="8:13" x14ac:dyDescent="0.2">
      <c r="H80">
        <v>288</v>
      </c>
      <c r="I80">
        <v>108484</v>
      </c>
      <c r="J80" s="1">
        <v>107140</v>
      </c>
      <c r="L80">
        <v>163.987441860465</v>
      </c>
      <c r="M80">
        <v>161.95581395348799</v>
      </c>
    </row>
    <row r="81" spans="1:13" x14ac:dyDescent="0.2">
      <c r="H81">
        <v>290</v>
      </c>
      <c r="I81">
        <v>104752</v>
      </c>
      <c r="J81" s="1">
        <v>98364</v>
      </c>
      <c r="L81">
        <v>158.346046511628</v>
      </c>
      <c r="M81">
        <v>148.68976744186</v>
      </c>
    </row>
    <row r="82" spans="1:13" x14ac:dyDescent="0.2">
      <c r="H82">
        <v>292</v>
      </c>
      <c r="I82">
        <v>98936</v>
      </c>
      <c r="J82" s="1">
        <v>91636</v>
      </c>
      <c r="L82">
        <v>149.554418604651</v>
      </c>
      <c r="M82">
        <v>138.51953488372101</v>
      </c>
    </row>
    <row r="83" spans="1:13" x14ac:dyDescent="0.2">
      <c r="H83">
        <v>294</v>
      </c>
      <c r="I83">
        <v>88136</v>
      </c>
      <c r="J83" s="1">
        <v>85820</v>
      </c>
      <c r="L83">
        <v>133.22883720930199</v>
      </c>
      <c r="M83">
        <v>129.72790697674401</v>
      </c>
    </row>
    <row r="84" spans="1:13" x14ac:dyDescent="0.2">
      <c r="H84">
        <v>296</v>
      </c>
      <c r="I84">
        <v>79316</v>
      </c>
      <c r="J84" s="1">
        <v>77100</v>
      </c>
      <c r="L84">
        <v>119.896279069767</v>
      </c>
      <c r="M84">
        <v>116.54651162790699</v>
      </c>
    </row>
    <row r="85" spans="1:13" x14ac:dyDescent="0.2">
      <c r="H85">
        <v>298</v>
      </c>
      <c r="I85">
        <v>70884</v>
      </c>
      <c r="J85" s="1">
        <v>69444</v>
      </c>
      <c r="L85">
        <v>107.15023255814</v>
      </c>
      <c r="M85">
        <v>104.973488372093</v>
      </c>
    </row>
    <row r="86" spans="1:13" x14ac:dyDescent="0.2">
      <c r="H86">
        <v>300</v>
      </c>
      <c r="I86">
        <v>65972</v>
      </c>
      <c r="J86" s="1">
        <v>64440</v>
      </c>
      <c r="L86">
        <v>99.725116279069795</v>
      </c>
      <c r="M86">
        <v>97.409302325581393</v>
      </c>
    </row>
    <row r="87" spans="1:13" x14ac:dyDescent="0.2">
      <c r="A87" s="1" t="s">
        <v>48</v>
      </c>
      <c r="H87">
        <v>302</v>
      </c>
      <c r="I87">
        <v>63208</v>
      </c>
      <c r="J87" s="1">
        <v>61300</v>
      </c>
      <c r="L87">
        <v>95.546976744185997</v>
      </c>
      <c r="M87">
        <v>92.662790697674396</v>
      </c>
    </row>
    <row r="88" spans="1:13" x14ac:dyDescent="0.2">
      <c r="A88" s="1" t="s">
        <v>7</v>
      </c>
      <c r="B88" t="s">
        <v>34</v>
      </c>
      <c r="C88" t="s">
        <v>35</v>
      </c>
      <c r="D88" t="s">
        <v>36</v>
      </c>
      <c r="E88" t="s">
        <v>37</v>
      </c>
      <c r="F88" t="s">
        <v>38</v>
      </c>
      <c r="G88" t="s">
        <v>39</v>
      </c>
      <c r="H88">
        <v>304</v>
      </c>
      <c r="I88">
        <v>61952</v>
      </c>
      <c r="J88" s="1">
        <v>58828</v>
      </c>
      <c r="L88">
        <v>93.648372093023298</v>
      </c>
      <c r="M88">
        <v>88.926046511627902</v>
      </c>
    </row>
    <row r="89" spans="1:13" x14ac:dyDescent="0.2">
      <c r="A89" s="1" t="s">
        <v>15</v>
      </c>
      <c r="B89">
        <v>1</v>
      </c>
      <c r="C89">
        <v>1.81863212523349</v>
      </c>
      <c r="D89">
        <v>3.0057890271041701</v>
      </c>
      <c r="E89">
        <v>3.5201756516137799</v>
      </c>
      <c r="F89">
        <v>2.8527064572396501</v>
      </c>
      <c r="G89">
        <v>3.6299310082204599</v>
      </c>
      <c r="H89">
        <v>306</v>
      </c>
      <c r="I89">
        <v>62352</v>
      </c>
      <c r="J89" s="1">
        <v>56908</v>
      </c>
      <c r="L89">
        <v>94.253023255814</v>
      </c>
      <c r="M89">
        <v>86.023720930232599</v>
      </c>
    </row>
    <row r="90" spans="1:13" x14ac:dyDescent="0.2">
      <c r="A90" s="1" t="s">
        <v>16</v>
      </c>
      <c r="B90">
        <v>1</v>
      </c>
      <c r="C90">
        <v>1.99331290919604</v>
      </c>
      <c r="D90">
        <v>3.4274115501302198</v>
      </c>
      <c r="E90">
        <v>4.06394410914851</v>
      </c>
      <c r="F90">
        <v>3.2036997507426399</v>
      </c>
      <c r="G90">
        <v>4.1056638799624396</v>
      </c>
      <c r="H90">
        <v>308</v>
      </c>
      <c r="I90">
        <v>62856</v>
      </c>
      <c r="J90" s="1">
        <v>57620</v>
      </c>
      <c r="L90">
        <v>95.0148837209302</v>
      </c>
      <c r="M90">
        <v>87.1</v>
      </c>
    </row>
    <row r="91" spans="1:13" x14ac:dyDescent="0.2">
      <c r="A91" s="1" t="s">
        <v>17</v>
      </c>
      <c r="B91">
        <v>1</v>
      </c>
      <c r="C91">
        <v>2.0239071722056901</v>
      </c>
      <c r="D91">
        <v>2.9470478667663702</v>
      </c>
      <c r="E91">
        <v>3.58172099180738</v>
      </c>
      <c r="F91">
        <v>2.7505573588876202</v>
      </c>
      <c r="G91">
        <v>4.7272662083935204</v>
      </c>
      <c r="H91">
        <v>310</v>
      </c>
      <c r="I91">
        <v>63352</v>
      </c>
      <c r="J91" s="1">
        <v>59156</v>
      </c>
      <c r="L91">
        <v>95.764651162790699</v>
      </c>
      <c r="M91">
        <v>89.421860465116296</v>
      </c>
    </row>
    <row r="92" spans="1:13" x14ac:dyDescent="0.2">
      <c r="A92" s="1" t="s">
        <v>18</v>
      </c>
      <c r="B92">
        <v>1</v>
      </c>
      <c r="C92">
        <v>2.3630809542009401</v>
      </c>
      <c r="D92">
        <v>3.4475251124276198</v>
      </c>
      <c r="E92">
        <v>4.1681663606560004</v>
      </c>
      <c r="F92">
        <v>3.3539845848098699</v>
      </c>
      <c r="G92">
        <v>6.2661391458143196</v>
      </c>
      <c r="H92">
        <v>312</v>
      </c>
      <c r="I92">
        <v>65972</v>
      </c>
      <c r="J92" s="1">
        <v>62248</v>
      </c>
      <c r="L92">
        <v>99.725116279069795</v>
      </c>
      <c r="M92">
        <v>94.095813953488403</v>
      </c>
    </row>
    <row r="93" spans="1:13" x14ac:dyDescent="0.2">
      <c r="A93" s="1" t="s">
        <v>19</v>
      </c>
      <c r="H93">
        <v>314</v>
      </c>
      <c r="I93">
        <v>69016</v>
      </c>
      <c r="J93" s="1">
        <v>65344</v>
      </c>
      <c r="L93">
        <v>104.326511627907</v>
      </c>
      <c r="M93">
        <v>98.775813953488395</v>
      </c>
    </row>
    <row r="94" spans="1:13" x14ac:dyDescent="0.2">
      <c r="H94">
        <v>316</v>
      </c>
      <c r="I94">
        <v>72404</v>
      </c>
      <c r="J94" s="1">
        <v>68312</v>
      </c>
      <c r="L94">
        <v>109.44790697674399</v>
      </c>
      <c r="M94">
        <v>103.262325581395</v>
      </c>
    </row>
    <row r="95" spans="1:13" x14ac:dyDescent="0.2">
      <c r="A95" s="1" t="s">
        <v>49</v>
      </c>
      <c r="H95">
        <v>318</v>
      </c>
      <c r="I95">
        <v>75536</v>
      </c>
      <c r="J95" s="1">
        <v>71208</v>
      </c>
      <c r="L95">
        <v>114.18232558139501</v>
      </c>
      <c r="M95">
        <v>107.64</v>
      </c>
    </row>
    <row r="96" spans="1:13" x14ac:dyDescent="0.2">
      <c r="A96" s="1" t="s">
        <v>7</v>
      </c>
      <c r="B96" t="s">
        <v>34</v>
      </c>
      <c r="C96" t="s">
        <v>35</v>
      </c>
      <c r="D96" t="s">
        <v>36</v>
      </c>
      <c r="E96" t="s">
        <v>37</v>
      </c>
      <c r="F96" t="s">
        <v>38</v>
      </c>
      <c r="G96" t="s">
        <v>39</v>
      </c>
      <c r="H96">
        <v>320</v>
      </c>
      <c r="I96">
        <v>78752</v>
      </c>
      <c r="J96" s="1">
        <v>74508</v>
      </c>
      <c r="L96">
        <v>119.04372093023299</v>
      </c>
      <c r="M96">
        <v>112.628372093023</v>
      </c>
    </row>
    <row r="97" spans="1:13" x14ac:dyDescent="0.2">
      <c r="A97" s="1" t="s">
        <v>15</v>
      </c>
      <c r="B97">
        <v>1</v>
      </c>
      <c r="C97">
        <v>0.38898935898192399</v>
      </c>
      <c r="D97">
        <v>9.8918410397317899E-2</v>
      </c>
      <c r="E97">
        <v>5.4653116546406498E-2</v>
      </c>
      <c r="F97">
        <v>0.11802063706268801</v>
      </c>
      <c r="G97">
        <v>4.8154536554624199E-2</v>
      </c>
      <c r="H97">
        <v>322</v>
      </c>
      <c r="I97">
        <v>82256</v>
      </c>
      <c r="J97" s="1">
        <v>78284</v>
      </c>
      <c r="L97">
        <v>124.34046511627901</v>
      </c>
      <c r="M97">
        <v>118.336279069767</v>
      </c>
    </row>
    <row r="98" spans="1:13" x14ac:dyDescent="0.2">
      <c r="A98" s="1" t="s">
        <v>16</v>
      </c>
      <c r="B98">
        <v>1</v>
      </c>
      <c r="C98">
        <v>0.40834840260574401</v>
      </c>
      <c r="D98">
        <v>0.112061244611131</v>
      </c>
      <c r="E98">
        <v>6.3124377322851102E-2</v>
      </c>
      <c r="F98">
        <v>0.137106560297728</v>
      </c>
      <c r="G98">
        <v>6.0793921328295197E-2</v>
      </c>
      <c r="H98">
        <v>324</v>
      </c>
      <c r="I98">
        <v>85972</v>
      </c>
      <c r="J98" s="1">
        <v>82060</v>
      </c>
      <c r="L98">
        <v>129.957674418605</v>
      </c>
      <c r="M98">
        <v>124.044186046512</v>
      </c>
    </row>
    <row r="99" spans="1:13" x14ac:dyDescent="0.2">
      <c r="A99" s="1" t="s">
        <v>17</v>
      </c>
      <c r="B99">
        <v>1</v>
      </c>
      <c r="C99">
        <v>0.579117968253968</v>
      </c>
      <c r="D99">
        <v>0.35390039687848301</v>
      </c>
      <c r="E99">
        <v>0.25225002118003098</v>
      </c>
      <c r="F99">
        <v>0.39301279109589099</v>
      </c>
      <c r="G99">
        <v>0.136903789209536</v>
      </c>
      <c r="H99">
        <v>326</v>
      </c>
      <c r="I99">
        <v>89796</v>
      </c>
      <c r="J99" s="1">
        <v>85592</v>
      </c>
      <c r="L99">
        <v>135.738139534884</v>
      </c>
      <c r="M99">
        <v>129.38325581395401</v>
      </c>
    </row>
    <row r="100" spans="1:13" x14ac:dyDescent="0.2">
      <c r="A100" s="1" t="s">
        <v>18</v>
      </c>
      <c r="B100">
        <v>1</v>
      </c>
      <c r="C100">
        <v>0.736838505136859</v>
      </c>
      <c r="D100">
        <v>0.57790435537236895</v>
      </c>
      <c r="E100">
        <v>0.491742360331405</v>
      </c>
      <c r="F100">
        <v>0.59014326447158305</v>
      </c>
      <c r="G100">
        <v>0.307330036453902</v>
      </c>
      <c r="H100">
        <v>328</v>
      </c>
      <c r="I100">
        <v>93768</v>
      </c>
      <c r="J100" s="1">
        <v>88516</v>
      </c>
      <c r="L100">
        <v>141.74232558139499</v>
      </c>
      <c r="M100">
        <v>133.803255813954</v>
      </c>
    </row>
    <row r="101" spans="1:13" x14ac:dyDescent="0.2">
      <c r="A101" s="1" t="s">
        <v>19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330</v>
      </c>
      <c r="I101">
        <v>97512</v>
      </c>
      <c r="J101" s="1">
        <v>90856</v>
      </c>
      <c r="L101">
        <v>147.40186046511599</v>
      </c>
      <c r="M101">
        <v>137.34046511627901</v>
      </c>
    </row>
    <row r="102" spans="1:13" x14ac:dyDescent="0.2">
      <c r="H102">
        <v>332</v>
      </c>
      <c r="I102">
        <v>100964</v>
      </c>
      <c r="J102" s="1">
        <v>93192</v>
      </c>
      <c r="L102">
        <v>152.62</v>
      </c>
      <c r="M102">
        <v>140.87162790697701</v>
      </c>
    </row>
    <row r="103" spans="1:13" x14ac:dyDescent="0.2">
      <c r="H103">
        <v>334</v>
      </c>
      <c r="I103">
        <v>103504</v>
      </c>
      <c r="J103" s="1">
        <v>95532</v>
      </c>
      <c r="L103">
        <v>156.45953488372101</v>
      </c>
      <c r="M103">
        <v>144.40883720930199</v>
      </c>
    </row>
    <row r="104" spans="1:13" x14ac:dyDescent="0.2">
      <c r="H104">
        <v>336</v>
      </c>
      <c r="I104">
        <v>104968</v>
      </c>
      <c r="J104" s="1">
        <v>99792</v>
      </c>
      <c r="L104">
        <v>158.672558139535</v>
      </c>
      <c r="M104">
        <v>150.84837209302299</v>
      </c>
    </row>
    <row r="105" spans="1:13" x14ac:dyDescent="0.2">
      <c r="H105">
        <v>338</v>
      </c>
      <c r="I105">
        <v>106452</v>
      </c>
      <c r="J105" s="1">
        <v>104476</v>
      </c>
      <c r="L105">
        <v>160.915813953488</v>
      </c>
      <c r="M105">
        <v>157.928837209302</v>
      </c>
    </row>
    <row r="106" spans="1:13" x14ac:dyDescent="0.2">
      <c r="H106">
        <v>340</v>
      </c>
      <c r="I106">
        <v>107884</v>
      </c>
      <c r="J106" s="1">
        <v>108472</v>
      </c>
      <c r="L106">
        <v>163.08046511627899</v>
      </c>
      <c r="M106">
        <v>163.969302325581</v>
      </c>
    </row>
    <row r="107" spans="1:13" x14ac:dyDescent="0.2">
      <c r="H107">
        <v>342</v>
      </c>
      <c r="I107">
        <v>109060</v>
      </c>
      <c r="J107" s="1">
        <v>110996</v>
      </c>
      <c r="L107">
        <v>164.858139534884</v>
      </c>
      <c r="M107">
        <v>167.78465116279099</v>
      </c>
    </row>
    <row r="108" spans="1:13" x14ac:dyDescent="0.2">
      <c r="H108">
        <v>344</v>
      </c>
      <c r="I108">
        <v>110092</v>
      </c>
      <c r="J108" s="1">
        <v>113524</v>
      </c>
      <c r="L108">
        <v>166.41813953488401</v>
      </c>
      <c r="M108">
        <v>171.60604651162799</v>
      </c>
    </row>
    <row r="109" spans="1:13" x14ac:dyDescent="0.2">
      <c r="H109">
        <v>346</v>
      </c>
      <c r="I109">
        <v>109032</v>
      </c>
      <c r="J109" s="1">
        <v>116052</v>
      </c>
      <c r="L109">
        <v>164.815813953488</v>
      </c>
      <c r="M109">
        <v>175.427441860465</v>
      </c>
    </row>
    <row r="110" spans="1:13" x14ac:dyDescent="0.2">
      <c r="H110">
        <v>348</v>
      </c>
      <c r="I110">
        <v>107984</v>
      </c>
      <c r="J110" s="1">
        <v>118752</v>
      </c>
      <c r="L110">
        <v>163.231627906977</v>
      </c>
      <c r="M110">
        <v>179.50883720930199</v>
      </c>
    </row>
    <row r="111" spans="1:13" x14ac:dyDescent="0.2">
      <c r="H111">
        <v>350</v>
      </c>
      <c r="I111">
        <v>106576</v>
      </c>
      <c r="J111" s="1">
        <v>122092</v>
      </c>
      <c r="L111">
        <v>161.10325581395401</v>
      </c>
      <c r="M111">
        <v>184.55767441860499</v>
      </c>
    </row>
    <row r="112" spans="1:13" x14ac:dyDescent="0.2">
      <c r="H112">
        <v>352</v>
      </c>
      <c r="I112">
        <v>105040</v>
      </c>
      <c r="J112" s="1">
        <v>125436</v>
      </c>
      <c r="L112">
        <v>158.78139534883701</v>
      </c>
      <c r="M112">
        <v>189.612558139535</v>
      </c>
    </row>
    <row r="113" spans="8:13" x14ac:dyDescent="0.2">
      <c r="H113">
        <v>354</v>
      </c>
      <c r="I113">
        <v>103696</v>
      </c>
      <c r="J113" s="1">
        <v>128776</v>
      </c>
      <c r="L113">
        <v>156.74976744186</v>
      </c>
      <c r="M113">
        <v>194.661395348837</v>
      </c>
    </row>
    <row r="114" spans="8:13" x14ac:dyDescent="0.2">
      <c r="H114">
        <v>356</v>
      </c>
      <c r="I114">
        <v>101568</v>
      </c>
      <c r="J114" s="1">
        <v>132120</v>
      </c>
      <c r="L114">
        <v>153.53302325581399</v>
      </c>
      <c r="M114">
        <v>199.71627906976701</v>
      </c>
    </row>
    <row r="115" spans="8:13" x14ac:dyDescent="0.2">
      <c r="H115">
        <v>358</v>
      </c>
      <c r="I115">
        <v>97828</v>
      </c>
      <c r="J115" s="1">
        <v>133632</v>
      </c>
      <c r="L115">
        <v>147.87953488372099</v>
      </c>
      <c r="M115">
        <v>202.00186046511601</v>
      </c>
    </row>
    <row r="116" spans="8:13" x14ac:dyDescent="0.2">
      <c r="H116">
        <v>360</v>
      </c>
      <c r="I116">
        <v>94744</v>
      </c>
      <c r="J116" s="1">
        <v>134940</v>
      </c>
      <c r="L116">
        <v>143.21767441860499</v>
      </c>
      <c r="M116">
        <v>203.97906976744201</v>
      </c>
    </row>
    <row r="117" spans="8:13" x14ac:dyDescent="0.2">
      <c r="H117">
        <v>362</v>
      </c>
      <c r="I117">
        <v>92248</v>
      </c>
      <c r="J117" s="1">
        <v>136044</v>
      </c>
      <c r="L117">
        <v>139.44465116279099</v>
      </c>
      <c r="M117">
        <v>205.647906976744</v>
      </c>
    </row>
    <row r="118" spans="8:13" x14ac:dyDescent="0.2">
      <c r="H118">
        <v>364</v>
      </c>
      <c r="I118">
        <v>89836</v>
      </c>
      <c r="J118" s="1">
        <v>136972</v>
      </c>
      <c r="L118">
        <v>135.798604651163</v>
      </c>
      <c r="M118">
        <v>207.05069767441901</v>
      </c>
    </row>
    <row r="119" spans="8:13" x14ac:dyDescent="0.2">
      <c r="H119">
        <v>366</v>
      </c>
      <c r="I119">
        <v>88484</v>
      </c>
      <c r="J119" s="1">
        <v>137900</v>
      </c>
      <c r="L119">
        <v>133.75488372093</v>
      </c>
      <c r="M119">
        <v>208.45348837209301</v>
      </c>
    </row>
    <row r="120" spans="8:13" x14ac:dyDescent="0.2">
      <c r="H120">
        <v>368</v>
      </c>
      <c r="I120">
        <v>87512</v>
      </c>
      <c r="J120" s="1">
        <v>138856</v>
      </c>
      <c r="L120">
        <v>132.285581395349</v>
      </c>
      <c r="M120">
        <v>209.898604651163</v>
      </c>
    </row>
    <row r="121" spans="8:13" x14ac:dyDescent="0.2">
      <c r="H121">
        <v>370</v>
      </c>
      <c r="I121">
        <v>88176</v>
      </c>
      <c r="J121" s="1">
        <v>139968</v>
      </c>
      <c r="L121">
        <v>133.28930232558099</v>
      </c>
      <c r="M121">
        <v>211.57953488372101</v>
      </c>
    </row>
    <row r="122" spans="8:13" x14ac:dyDescent="0.2">
      <c r="H122">
        <v>372</v>
      </c>
      <c r="I122">
        <v>91592</v>
      </c>
      <c r="J122" s="1">
        <v>141084</v>
      </c>
      <c r="L122">
        <v>138.453023255814</v>
      </c>
      <c r="M122">
        <v>213.26651162790699</v>
      </c>
    </row>
    <row r="123" spans="8:13" x14ac:dyDescent="0.2">
      <c r="H123">
        <v>374</v>
      </c>
      <c r="I123">
        <v>95140</v>
      </c>
      <c r="J123" s="1">
        <v>142196</v>
      </c>
      <c r="L123">
        <v>143.81627906976701</v>
      </c>
      <c r="M123">
        <v>214.94744186046501</v>
      </c>
    </row>
    <row r="124" spans="8:13" x14ac:dyDescent="0.2">
      <c r="H124">
        <v>376</v>
      </c>
      <c r="I124">
        <v>98936</v>
      </c>
      <c r="J124" s="1">
        <v>143312</v>
      </c>
      <c r="L124">
        <v>149.554418604651</v>
      </c>
      <c r="M124">
        <v>216.63441860465099</v>
      </c>
    </row>
    <row r="125" spans="8:13" x14ac:dyDescent="0.2">
      <c r="H125">
        <v>378</v>
      </c>
      <c r="I125">
        <v>103432</v>
      </c>
      <c r="J125" s="1">
        <v>144424</v>
      </c>
      <c r="L125">
        <v>156.350697674419</v>
      </c>
      <c r="M125">
        <v>218.315348837209</v>
      </c>
    </row>
    <row r="126" spans="8:13" x14ac:dyDescent="0.2">
      <c r="H126">
        <v>380</v>
      </c>
      <c r="I126">
        <v>109564</v>
      </c>
      <c r="J126" s="1">
        <v>145232</v>
      </c>
      <c r="L126">
        <v>165.62</v>
      </c>
      <c r="M126">
        <v>219.536744186047</v>
      </c>
    </row>
    <row r="127" spans="8:13" x14ac:dyDescent="0.2">
      <c r="H127">
        <v>382</v>
      </c>
      <c r="I127">
        <v>116968</v>
      </c>
      <c r="J127" s="1">
        <v>145232</v>
      </c>
      <c r="L127">
        <v>176.81209302325601</v>
      </c>
      <c r="M127">
        <v>219.536744186047</v>
      </c>
    </row>
    <row r="128" spans="8:13" x14ac:dyDescent="0.2">
      <c r="H128">
        <v>384</v>
      </c>
      <c r="I128">
        <v>125420</v>
      </c>
      <c r="J128" s="1">
        <v>148668</v>
      </c>
      <c r="L128">
        <v>189.588372093023</v>
      </c>
      <c r="M128">
        <v>224.73069767441899</v>
      </c>
    </row>
    <row r="129" spans="8:13" x14ac:dyDescent="0.2">
      <c r="H129">
        <v>386</v>
      </c>
      <c r="I129">
        <v>135132</v>
      </c>
      <c r="J129" s="1">
        <v>153908</v>
      </c>
      <c r="L129">
        <v>204.26930232558101</v>
      </c>
      <c r="M129">
        <v>232.65162790697701</v>
      </c>
    </row>
    <row r="130" spans="8:13" x14ac:dyDescent="0.2">
      <c r="H130">
        <v>388</v>
      </c>
      <c r="I130">
        <v>148100</v>
      </c>
      <c r="J130" s="1">
        <v>159544</v>
      </c>
      <c r="L130">
        <v>223.87209302325601</v>
      </c>
      <c r="M130">
        <v>241.17116279069799</v>
      </c>
    </row>
    <row r="131" spans="8:13" x14ac:dyDescent="0.2">
      <c r="H131">
        <v>390</v>
      </c>
      <c r="I131">
        <v>167748</v>
      </c>
      <c r="J131" s="1">
        <v>167780</v>
      </c>
      <c r="L131">
        <v>253.572558139535</v>
      </c>
      <c r="M131">
        <v>253.62093023255801</v>
      </c>
    </row>
    <row r="132" spans="8:13" x14ac:dyDescent="0.2">
      <c r="H132">
        <v>392</v>
      </c>
      <c r="I132">
        <v>189740</v>
      </c>
      <c r="J132" s="1">
        <v>180004</v>
      </c>
      <c r="L132">
        <v>286.81627906976701</v>
      </c>
      <c r="M132">
        <v>272.09906976744202</v>
      </c>
    </row>
    <row r="133" spans="8:13" x14ac:dyDescent="0.2">
      <c r="H133">
        <v>394</v>
      </c>
      <c r="I133">
        <v>212060</v>
      </c>
      <c r="J133" s="1">
        <v>191540</v>
      </c>
      <c r="L133">
        <v>320.55581395348798</v>
      </c>
      <c r="M133">
        <v>289.537209302326</v>
      </c>
    </row>
    <row r="134" spans="8:13" x14ac:dyDescent="0.2">
      <c r="H134">
        <v>396</v>
      </c>
      <c r="I134">
        <v>231612</v>
      </c>
      <c r="J134" s="1">
        <v>202124</v>
      </c>
      <c r="L134">
        <v>350.11116279069802</v>
      </c>
      <c r="M134">
        <v>305.53627906976698</v>
      </c>
    </row>
    <row r="135" spans="8:13" x14ac:dyDescent="0.2">
      <c r="H135">
        <v>398</v>
      </c>
      <c r="I135">
        <v>248404</v>
      </c>
      <c r="J135" s="1">
        <v>212712</v>
      </c>
      <c r="L135">
        <v>375.494418604651</v>
      </c>
      <c r="M135">
        <v>321.541395348837</v>
      </c>
    </row>
    <row r="136" spans="8:13" x14ac:dyDescent="0.2">
      <c r="H136">
        <v>400</v>
      </c>
      <c r="I136">
        <v>266232</v>
      </c>
      <c r="J136" s="1">
        <v>223296</v>
      </c>
      <c r="L136">
        <v>402.44372093023298</v>
      </c>
      <c r="M136">
        <v>337.54046511627899</v>
      </c>
    </row>
    <row r="137" spans="8:13" x14ac:dyDescent="0.2">
      <c r="H137">
        <v>402</v>
      </c>
      <c r="I137">
        <v>284224</v>
      </c>
      <c r="J137" s="1">
        <v>236188</v>
      </c>
      <c r="L137">
        <v>429.64093023255799</v>
      </c>
      <c r="M137">
        <v>357.02837209302299</v>
      </c>
    </row>
    <row r="138" spans="8:13" x14ac:dyDescent="0.2">
      <c r="H138">
        <v>404</v>
      </c>
      <c r="I138">
        <v>308716</v>
      </c>
      <c r="J138" s="1">
        <v>253368</v>
      </c>
      <c r="L138">
        <v>466.66372093023301</v>
      </c>
      <c r="M138">
        <v>382.99813953488399</v>
      </c>
    </row>
    <row r="139" spans="8:13" x14ac:dyDescent="0.2">
      <c r="H139">
        <v>406</v>
      </c>
      <c r="I139">
        <v>354208</v>
      </c>
      <c r="J139" s="1">
        <v>270548</v>
      </c>
      <c r="L139">
        <v>535.43069767441898</v>
      </c>
      <c r="M139">
        <v>408.96790697674402</v>
      </c>
    </row>
    <row r="140" spans="8:13" x14ac:dyDescent="0.2">
      <c r="H140">
        <v>408</v>
      </c>
      <c r="I140">
        <v>422320</v>
      </c>
      <c r="J140" s="1">
        <v>287356</v>
      </c>
      <c r="L140">
        <v>638.39069767441902</v>
      </c>
      <c r="M140">
        <v>434.375348837209</v>
      </c>
    </row>
    <row r="141" spans="8:13" x14ac:dyDescent="0.2">
      <c r="H141">
        <v>410</v>
      </c>
      <c r="I141">
        <v>466840</v>
      </c>
      <c r="J141" s="1">
        <v>303956</v>
      </c>
      <c r="L141">
        <v>705.68837209302296</v>
      </c>
      <c r="M141">
        <v>459.46837209302299</v>
      </c>
    </row>
    <row r="142" spans="8:13" x14ac:dyDescent="0.2">
      <c r="H142">
        <v>412</v>
      </c>
      <c r="I142">
        <v>500200</v>
      </c>
      <c r="J142" s="1">
        <v>321344</v>
      </c>
      <c r="L142">
        <v>756.11627906976696</v>
      </c>
      <c r="M142">
        <v>485.75255813953498</v>
      </c>
    </row>
    <row r="143" spans="8:13" x14ac:dyDescent="0.2">
      <c r="H143">
        <v>414</v>
      </c>
      <c r="I143">
        <v>524280</v>
      </c>
      <c r="J143" s="1">
        <v>342596</v>
      </c>
      <c r="L143">
        <v>792.51627906976705</v>
      </c>
      <c r="M143">
        <v>517.87767441860501</v>
      </c>
    </row>
    <row r="144" spans="8:13" x14ac:dyDescent="0.2">
      <c r="H144">
        <v>416</v>
      </c>
      <c r="I144">
        <v>521880</v>
      </c>
      <c r="J144" s="1">
        <v>363848</v>
      </c>
      <c r="L144">
        <v>788.88837209302301</v>
      </c>
      <c r="M144">
        <v>550.00279069767396</v>
      </c>
    </row>
    <row r="145" spans="8:13" x14ac:dyDescent="0.2">
      <c r="H145">
        <v>418</v>
      </c>
      <c r="I145">
        <v>515520</v>
      </c>
      <c r="J145" s="1">
        <v>385680</v>
      </c>
      <c r="L145">
        <v>779.27441860465103</v>
      </c>
      <c r="M145">
        <v>583.00465116279099</v>
      </c>
    </row>
    <row r="146" spans="8:13" x14ac:dyDescent="0.2">
      <c r="H146">
        <v>420</v>
      </c>
      <c r="I146">
        <v>480360</v>
      </c>
      <c r="J146" s="1">
        <v>407560</v>
      </c>
      <c r="L146">
        <v>726.12558139534895</v>
      </c>
      <c r="M146">
        <v>616.07906976744198</v>
      </c>
    </row>
    <row r="147" spans="8:13" x14ac:dyDescent="0.2">
      <c r="H147">
        <v>422</v>
      </c>
      <c r="I147">
        <v>431880</v>
      </c>
      <c r="J147" s="1">
        <v>429880</v>
      </c>
      <c r="L147">
        <v>652.84186046511604</v>
      </c>
      <c r="M147">
        <v>649.81860465116301</v>
      </c>
    </row>
    <row r="148" spans="8:13" x14ac:dyDescent="0.2">
      <c r="H148">
        <v>424</v>
      </c>
      <c r="I148">
        <v>376236</v>
      </c>
      <c r="J148" s="1">
        <v>461200</v>
      </c>
      <c r="L148">
        <v>568.72883720930201</v>
      </c>
      <c r="M148">
        <v>697.16279069767404</v>
      </c>
    </row>
    <row r="149" spans="8:13" x14ac:dyDescent="0.2">
      <c r="H149">
        <v>426</v>
      </c>
      <c r="I149">
        <v>326032</v>
      </c>
      <c r="J149" s="1">
        <v>481840</v>
      </c>
      <c r="L149">
        <v>492.83906976744203</v>
      </c>
      <c r="M149">
        <v>728.36279069767397</v>
      </c>
    </row>
    <row r="150" spans="8:13" x14ac:dyDescent="0.2">
      <c r="H150">
        <v>428</v>
      </c>
      <c r="I150">
        <v>283112</v>
      </c>
      <c r="J150" s="1">
        <v>500840</v>
      </c>
      <c r="L150">
        <v>427.96</v>
      </c>
      <c r="M150">
        <v>757.08372093023297</v>
      </c>
    </row>
    <row r="151" spans="8:13" x14ac:dyDescent="0.2">
      <c r="H151">
        <v>430</v>
      </c>
      <c r="I151">
        <v>246072</v>
      </c>
      <c r="J151" s="1">
        <v>528600</v>
      </c>
      <c r="L151">
        <v>371.969302325581</v>
      </c>
      <c r="M151">
        <v>799.04651162790697</v>
      </c>
    </row>
    <row r="152" spans="8:13" x14ac:dyDescent="0.2">
      <c r="H152">
        <v>432</v>
      </c>
      <c r="I152">
        <v>214120</v>
      </c>
      <c r="J152" s="1">
        <v>552160</v>
      </c>
      <c r="L152">
        <v>323.66976744186002</v>
      </c>
      <c r="M152">
        <v>834.66046511627906</v>
      </c>
    </row>
    <row r="153" spans="8:13" x14ac:dyDescent="0.2">
      <c r="H153">
        <v>434</v>
      </c>
      <c r="I153">
        <v>165332</v>
      </c>
      <c r="J153" s="1">
        <v>552160</v>
      </c>
      <c r="L153">
        <v>249.92046511627899</v>
      </c>
      <c r="M153">
        <v>834.66046511627906</v>
      </c>
    </row>
    <row r="154" spans="8:13" x14ac:dyDescent="0.2">
      <c r="H154">
        <v>436</v>
      </c>
      <c r="I154">
        <v>132820</v>
      </c>
      <c r="J154" s="1">
        <v>547040</v>
      </c>
      <c r="L154">
        <v>200.774418604651</v>
      </c>
      <c r="M154">
        <v>826.92093023255802</v>
      </c>
    </row>
    <row r="155" spans="8:13" x14ac:dyDescent="0.2">
      <c r="H155">
        <v>438</v>
      </c>
      <c r="I155">
        <v>119140</v>
      </c>
      <c r="J155" s="1">
        <v>501560</v>
      </c>
      <c r="L155">
        <v>180.095348837209</v>
      </c>
      <c r="M155">
        <v>758.17209302325602</v>
      </c>
    </row>
    <row r="156" spans="8:13" x14ac:dyDescent="0.2">
      <c r="H156">
        <v>440</v>
      </c>
      <c r="I156">
        <v>102580</v>
      </c>
      <c r="J156" s="1">
        <v>413280</v>
      </c>
      <c r="L156">
        <v>155.06279069767399</v>
      </c>
      <c r="M156">
        <v>624.72558139534897</v>
      </c>
    </row>
    <row r="157" spans="8:13" x14ac:dyDescent="0.2">
      <c r="H157">
        <v>442</v>
      </c>
      <c r="I157">
        <v>92780</v>
      </c>
      <c r="J157" s="1">
        <v>363240</v>
      </c>
      <c r="L157">
        <v>140.248837209302</v>
      </c>
      <c r="M157">
        <v>549.08372093023297</v>
      </c>
    </row>
    <row r="158" spans="8:13" x14ac:dyDescent="0.2">
      <c r="H158">
        <v>444</v>
      </c>
      <c r="I158">
        <v>81444</v>
      </c>
      <c r="J158" s="1">
        <v>282724</v>
      </c>
      <c r="L158">
        <v>123.113023255814</v>
      </c>
      <c r="M158">
        <v>427.37348837209299</v>
      </c>
    </row>
    <row r="159" spans="8:13" x14ac:dyDescent="0.2">
      <c r="H159">
        <v>446</v>
      </c>
      <c r="I159">
        <v>76324</v>
      </c>
      <c r="J159" s="1">
        <v>237224</v>
      </c>
      <c r="L159">
        <v>115.37348837209299</v>
      </c>
      <c r="M159">
        <v>358.59441860465103</v>
      </c>
    </row>
    <row r="160" spans="8:13" x14ac:dyDescent="0.2">
      <c r="H160">
        <v>448</v>
      </c>
      <c r="I160">
        <v>67044</v>
      </c>
      <c r="J160" s="1">
        <v>173320</v>
      </c>
      <c r="L160">
        <v>101.345581395349</v>
      </c>
      <c r="M160">
        <v>261.99534883720901</v>
      </c>
    </row>
    <row r="161" spans="1:64" x14ac:dyDescent="0.2">
      <c r="A161" s="6"/>
      <c r="B161" s="7"/>
      <c r="C161" s="7"/>
      <c r="D161" s="7"/>
      <c r="E161" s="7"/>
      <c r="F161" s="7"/>
      <c r="G161" s="7"/>
      <c r="H161" s="7">
        <v>450</v>
      </c>
      <c r="I161" s="7">
        <v>62816</v>
      </c>
      <c r="J161" s="6">
        <v>103292</v>
      </c>
      <c r="K161" s="7"/>
      <c r="L161" s="7">
        <v>94.954418604651195</v>
      </c>
      <c r="M161" s="7">
        <v>156.13906976744201</v>
      </c>
      <c r="N161" s="7"/>
      <c r="O161" s="6"/>
      <c r="P161" s="7"/>
      <c r="Q161" s="7"/>
      <c r="R161" s="7"/>
      <c r="S161" s="7"/>
      <c r="T161" s="7"/>
      <c r="U161" s="7"/>
      <c r="V161" s="6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</row>
    <row r="162" spans="1:64" x14ac:dyDescent="0.2">
      <c r="H162">
        <v>452</v>
      </c>
      <c r="I162">
        <v>58864</v>
      </c>
      <c r="J162" s="1">
        <v>62640</v>
      </c>
      <c r="L162">
        <v>88.980465116279106</v>
      </c>
      <c r="M162">
        <v>94.688372093023304</v>
      </c>
    </row>
    <row r="163" spans="1:64" x14ac:dyDescent="0.2">
      <c r="H163">
        <v>454</v>
      </c>
      <c r="I163">
        <v>53552</v>
      </c>
      <c r="J163" s="1">
        <v>36170</v>
      </c>
      <c r="L163">
        <v>80.950697674418606</v>
      </c>
      <c r="M163">
        <v>54.6755813953488</v>
      </c>
    </row>
    <row r="164" spans="1:64" x14ac:dyDescent="0.2">
      <c r="H164">
        <v>456</v>
      </c>
      <c r="I164">
        <v>49496</v>
      </c>
      <c r="J164" s="1">
        <v>30698.799999999999</v>
      </c>
      <c r="L164">
        <v>74.819534883720905</v>
      </c>
      <c r="M164">
        <v>46.405162790697702</v>
      </c>
    </row>
    <row r="165" spans="1:64" x14ac:dyDescent="0.2">
      <c r="H165">
        <v>458</v>
      </c>
      <c r="I165">
        <v>47496</v>
      </c>
      <c r="J165" s="1">
        <v>25886.400000000001</v>
      </c>
      <c r="L165">
        <v>71.796279069767394</v>
      </c>
      <c r="M165">
        <v>39.130604651162798</v>
      </c>
    </row>
    <row r="166" spans="1:64" x14ac:dyDescent="0.2">
      <c r="H166">
        <v>460</v>
      </c>
      <c r="I166">
        <v>44480</v>
      </c>
      <c r="J166" s="1">
        <v>23388.799999999999</v>
      </c>
      <c r="L166">
        <v>67.237209302325596</v>
      </c>
      <c r="M166">
        <v>35.355162790697698</v>
      </c>
    </row>
    <row r="167" spans="1:64" x14ac:dyDescent="0.2">
      <c r="H167">
        <v>462</v>
      </c>
      <c r="I167">
        <v>41320</v>
      </c>
      <c r="J167" s="1">
        <v>20891.2</v>
      </c>
      <c r="L167">
        <v>62.460465116279103</v>
      </c>
      <c r="M167">
        <v>31.5797209302326</v>
      </c>
    </row>
    <row r="168" spans="1:64" x14ac:dyDescent="0.2">
      <c r="H168">
        <v>464</v>
      </c>
      <c r="I168">
        <v>39807.199999999997</v>
      </c>
      <c r="J168" s="1">
        <v>19260.8</v>
      </c>
      <c r="L168">
        <v>60.173674418604698</v>
      </c>
      <c r="M168">
        <v>29.115162790697699</v>
      </c>
    </row>
    <row r="169" spans="1:64" x14ac:dyDescent="0.2">
      <c r="H169">
        <v>466</v>
      </c>
      <c r="I169">
        <v>37073.199999999997</v>
      </c>
      <c r="J169" s="1">
        <v>18142.400000000001</v>
      </c>
      <c r="L169">
        <v>56.040883720930204</v>
      </c>
      <c r="M169">
        <v>27.424558139534899</v>
      </c>
    </row>
    <row r="170" spans="1:64" x14ac:dyDescent="0.2">
      <c r="H170">
        <v>468</v>
      </c>
      <c r="I170">
        <v>34870.800000000003</v>
      </c>
      <c r="J170" s="1">
        <v>17025.599999999999</v>
      </c>
      <c r="L170">
        <v>52.711674418604701</v>
      </c>
      <c r="M170">
        <v>25.736372093023299</v>
      </c>
    </row>
    <row r="171" spans="1:64" x14ac:dyDescent="0.2">
      <c r="H171">
        <v>470</v>
      </c>
      <c r="I171">
        <v>33209.199999999997</v>
      </c>
      <c r="J171" s="1">
        <v>16156.4</v>
      </c>
      <c r="L171">
        <v>50.199953488372103</v>
      </c>
      <c r="M171">
        <v>24.422465116279099</v>
      </c>
    </row>
    <row r="172" spans="1:64" x14ac:dyDescent="0.2">
      <c r="H172">
        <v>472</v>
      </c>
      <c r="I172">
        <v>31620</v>
      </c>
      <c r="J172" s="1">
        <v>15310</v>
      </c>
      <c r="L172">
        <v>47.7976744186047</v>
      </c>
      <c r="M172">
        <v>23.143023255814001</v>
      </c>
    </row>
    <row r="173" spans="1:64" x14ac:dyDescent="0.2">
      <c r="H173">
        <v>474</v>
      </c>
      <c r="I173">
        <v>30113.599999999999</v>
      </c>
      <c r="J173" s="1">
        <v>15048.4</v>
      </c>
      <c r="L173">
        <v>45.520558139534899</v>
      </c>
      <c r="M173">
        <v>22.747581395348799</v>
      </c>
    </row>
    <row r="174" spans="1:64" x14ac:dyDescent="0.2">
      <c r="H174">
        <v>476</v>
      </c>
      <c r="I174">
        <v>28850.799999999999</v>
      </c>
      <c r="J174" s="1">
        <v>14792.8</v>
      </c>
      <c r="L174">
        <v>43.6116744186047</v>
      </c>
      <c r="M174">
        <v>22.361209302325602</v>
      </c>
    </row>
    <row r="175" spans="1:64" x14ac:dyDescent="0.2">
      <c r="H175">
        <v>478</v>
      </c>
      <c r="I175">
        <v>27718</v>
      </c>
      <c r="J175" s="1">
        <v>14657.2</v>
      </c>
      <c r="L175">
        <v>41.899302325581402</v>
      </c>
      <c r="M175">
        <v>22.1562325581395</v>
      </c>
    </row>
    <row r="176" spans="1:64" x14ac:dyDescent="0.2">
      <c r="H176">
        <v>480</v>
      </c>
      <c r="I176">
        <v>26629.200000000001</v>
      </c>
      <c r="J176" s="1">
        <v>14550</v>
      </c>
      <c r="L176">
        <v>40.253441860465102</v>
      </c>
      <c r="M176">
        <v>21.994186046511601</v>
      </c>
    </row>
    <row r="177" spans="1:64" x14ac:dyDescent="0.2">
      <c r="H177">
        <v>482</v>
      </c>
      <c r="I177">
        <v>25701.599999999999</v>
      </c>
      <c r="J177" s="1">
        <v>14881.2</v>
      </c>
      <c r="L177">
        <v>38.8512558139535</v>
      </c>
      <c r="M177">
        <v>22.4948372093023</v>
      </c>
    </row>
    <row r="178" spans="1:64" x14ac:dyDescent="0.2">
      <c r="H178">
        <v>484</v>
      </c>
      <c r="I178">
        <v>25180.400000000001</v>
      </c>
      <c r="J178" s="1">
        <v>15212.4</v>
      </c>
      <c r="L178">
        <v>38.063395348837197</v>
      </c>
      <c r="M178">
        <v>22.995488372093</v>
      </c>
    </row>
    <row r="179" spans="1:64" x14ac:dyDescent="0.2">
      <c r="H179">
        <v>486</v>
      </c>
      <c r="I179">
        <v>24669.599999999999</v>
      </c>
      <c r="J179" s="1">
        <v>15543.6</v>
      </c>
      <c r="L179">
        <v>37.291255813953498</v>
      </c>
      <c r="M179">
        <v>23.496139534883699</v>
      </c>
    </row>
    <row r="180" spans="1:64" x14ac:dyDescent="0.2">
      <c r="H180">
        <v>488</v>
      </c>
      <c r="I180">
        <v>24174.799999999999</v>
      </c>
      <c r="J180" s="1">
        <v>15898</v>
      </c>
      <c r="L180">
        <v>36.543302325581401</v>
      </c>
      <c r="M180">
        <v>24.031860465116299</v>
      </c>
    </row>
    <row r="181" spans="1:64" x14ac:dyDescent="0.2">
      <c r="H181">
        <v>490</v>
      </c>
      <c r="I181">
        <v>23684.400000000001</v>
      </c>
      <c r="J181" s="1">
        <v>16684</v>
      </c>
      <c r="L181">
        <v>35.802</v>
      </c>
      <c r="M181">
        <v>25.22</v>
      </c>
    </row>
    <row r="182" spans="1:64" x14ac:dyDescent="0.2">
      <c r="H182">
        <v>492</v>
      </c>
      <c r="I182">
        <v>23086.799999999999</v>
      </c>
      <c r="J182" s="1">
        <v>17469.599999999999</v>
      </c>
      <c r="L182">
        <v>34.898651162790699</v>
      </c>
      <c r="M182">
        <v>26.407534883720899</v>
      </c>
    </row>
    <row r="183" spans="1:64" x14ac:dyDescent="0.2">
      <c r="H183">
        <v>494</v>
      </c>
      <c r="I183">
        <v>22457.599999999999</v>
      </c>
      <c r="J183" s="1">
        <v>18255.599999999999</v>
      </c>
      <c r="L183">
        <v>33.947534883720898</v>
      </c>
      <c r="M183">
        <v>27.595674418604698</v>
      </c>
    </row>
    <row r="184" spans="1:64" x14ac:dyDescent="0.2">
      <c r="H184">
        <v>496</v>
      </c>
      <c r="I184">
        <v>21850.400000000001</v>
      </c>
      <c r="J184" s="1">
        <v>19041.2</v>
      </c>
      <c r="L184">
        <v>33.0296744186046</v>
      </c>
      <c r="M184">
        <v>28.783209302325599</v>
      </c>
    </row>
    <row r="185" spans="1:64" x14ac:dyDescent="0.2">
      <c r="H185">
        <v>498</v>
      </c>
      <c r="I185">
        <v>21260</v>
      </c>
      <c r="J185" s="1">
        <v>19891.2</v>
      </c>
      <c r="L185">
        <v>32.137209302325601</v>
      </c>
      <c r="M185">
        <v>30.068093023255798</v>
      </c>
    </row>
    <row r="186" spans="1:64" x14ac:dyDescent="0.2">
      <c r="A186" s="6"/>
      <c r="B186" s="7"/>
      <c r="C186" s="7"/>
      <c r="D186" s="7"/>
      <c r="E186" s="7"/>
      <c r="F186" s="7"/>
      <c r="G186" s="7"/>
      <c r="H186" s="7">
        <v>500</v>
      </c>
      <c r="I186" s="7">
        <v>20932.8</v>
      </c>
      <c r="J186" s="6">
        <v>20862</v>
      </c>
      <c r="K186" s="7"/>
      <c r="L186" s="7">
        <v>31.642604651162799</v>
      </c>
      <c r="M186" s="7">
        <v>31.5355813953488</v>
      </c>
      <c r="N186" s="7"/>
      <c r="O186" s="6" t="s">
        <v>50</v>
      </c>
      <c r="P186" s="7"/>
      <c r="Q186" s="7"/>
      <c r="R186" s="7"/>
      <c r="S186" s="7"/>
      <c r="T186" s="7"/>
      <c r="U186" s="7"/>
      <c r="V186" s="6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 spans="1:64" x14ac:dyDescent="0.2">
      <c r="H187">
        <v>502</v>
      </c>
      <c r="I187">
        <v>20596.400000000001</v>
      </c>
      <c r="J187" s="1">
        <v>21832.799999999999</v>
      </c>
      <c r="L187">
        <v>31.134093023255801</v>
      </c>
      <c r="M187">
        <v>33.0030697674419</v>
      </c>
      <c r="O187" s="1">
        <v>20897.400000000001</v>
      </c>
    </row>
    <row r="188" spans="1:64" x14ac:dyDescent="0.2">
      <c r="H188">
        <v>504</v>
      </c>
      <c r="I188">
        <v>20418</v>
      </c>
      <c r="J188" s="1">
        <v>22803.599999999999</v>
      </c>
      <c r="L188">
        <v>30.864418604651199</v>
      </c>
      <c r="M188">
        <v>34.470558139534901</v>
      </c>
    </row>
    <row r="189" spans="1:64" x14ac:dyDescent="0.2">
      <c r="H189">
        <v>506</v>
      </c>
      <c r="I189">
        <v>19946</v>
      </c>
      <c r="J189" s="1">
        <v>23774.400000000001</v>
      </c>
      <c r="L189">
        <v>30.1509302325581</v>
      </c>
      <c r="M189">
        <v>35.938046511627903</v>
      </c>
    </row>
    <row r="190" spans="1:64" x14ac:dyDescent="0.2">
      <c r="H190">
        <v>508</v>
      </c>
      <c r="I190">
        <v>19996</v>
      </c>
      <c r="J190" s="1">
        <v>24745.200000000001</v>
      </c>
      <c r="L190">
        <v>30.226511627907001</v>
      </c>
      <c r="M190">
        <v>37.405534883720897</v>
      </c>
    </row>
    <row r="191" spans="1:64" x14ac:dyDescent="0.2">
      <c r="H191">
        <v>510</v>
      </c>
      <c r="I191">
        <v>20035.2</v>
      </c>
      <c r="J191" s="1">
        <v>25773.599999999999</v>
      </c>
      <c r="L191">
        <v>30.2857674418605</v>
      </c>
      <c r="M191">
        <v>38.960093023255801</v>
      </c>
    </row>
    <row r="192" spans="1:64" x14ac:dyDescent="0.2">
      <c r="H192">
        <v>512</v>
      </c>
      <c r="I192">
        <v>20150.400000000001</v>
      </c>
      <c r="J192" s="1">
        <v>26936.799999999999</v>
      </c>
      <c r="L192">
        <v>30.4599069767442</v>
      </c>
      <c r="M192">
        <v>40.718418604651198</v>
      </c>
    </row>
    <row r="193" spans="8:13" x14ac:dyDescent="0.2">
      <c r="H193">
        <v>514</v>
      </c>
      <c r="I193">
        <v>20429.2</v>
      </c>
      <c r="J193" s="1">
        <v>28100</v>
      </c>
      <c r="L193">
        <v>30.881348837209298</v>
      </c>
      <c r="M193">
        <v>42.476744186046503</v>
      </c>
    </row>
    <row r="194" spans="8:13" x14ac:dyDescent="0.2">
      <c r="H194">
        <v>516</v>
      </c>
      <c r="I194">
        <v>21001.599999999999</v>
      </c>
      <c r="J194" s="1">
        <v>29263.200000000001</v>
      </c>
      <c r="L194">
        <v>31.746604651162802</v>
      </c>
      <c r="M194">
        <v>44.2350697674419</v>
      </c>
    </row>
    <row r="195" spans="8:13" x14ac:dyDescent="0.2">
      <c r="H195">
        <v>518</v>
      </c>
      <c r="I195">
        <v>22509.599999999999</v>
      </c>
      <c r="J195" s="1">
        <v>30426.400000000001</v>
      </c>
      <c r="L195">
        <v>34.026139534883697</v>
      </c>
      <c r="M195">
        <v>45.993395348837197</v>
      </c>
    </row>
    <row r="196" spans="8:13" x14ac:dyDescent="0.2">
      <c r="H196">
        <v>520</v>
      </c>
      <c r="I196">
        <v>24202.400000000001</v>
      </c>
      <c r="J196" s="1">
        <v>31589.599999999999</v>
      </c>
      <c r="L196">
        <v>36.585023255813901</v>
      </c>
      <c r="M196">
        <v>47.751720930232601</v>
      </c>
    </row>
    <row r="197" spans="8:13" x14ac:dyDescent="0.2">
      <c r="H197">
        <v>522</v>
      </c>
      <c r="I197">
        <v>26450.400000000001</v>
      </c>
      <c r="J197" s="1">
        <v>32851.199999999997</v>
      </c>
      <c r="L197">
        <v>39.983162790697698</v>
      </c>
      <c r="M197">
        <v>49.658790697674398</v>
      </c>
    </row>
    <row r="198" spans="8:13" x14ac:dyDescent="0.2">
      <c r="H198">
        <v>524</v>
      </c>
      <c r="I198">
        <v>29269.200000000001</v>
      </c>
      <c r="J198" s="1">
        <v>34397.599999999999</v>
      </c>
      <c r="L198">
        <v>44.244139534883701</v>
      </c>
      <c r="M198">
        <v>51.996372093023297</v>
      </c>
    </row>
    <row r="199" spans="8:13" x14ac:dyDescent="0.2">
      <c r="H199">
        <v>526</v>
      </c>
      <c r="I199">
        <v>32496.400000000001</v>
      </c>
      <c r="J199" s="1">
        <v>35944</v>
      </c>
      <c r="L199">
        <v>49.122465116279102</v>
      </c>
      <c r="M199">
        <v>54.333953488372103</v>
      </c>
    </row>
    <row r="200" spans="8:13" x14ac:dyDescent="0.2">
      <c r="H200">
        <v>528</v>
      </c>
      <c r="I200">
        <v>35990</v>
      </c>
      <c r="J200" s="1">
        <v>37490</v>
      </c>
      <c r="L200">
        <v>54.403488372093001</v>
      </c>
      <c r="M200">
        <v>56.670930232558099</v>
      </c>
    </row>
    <row r="201" spans="8:13" x14ac:dyDescent="0.2">
      <c r="H201">
        <v>530</v>
      </c>
      <c r="I201">
        <v>39956.800000000003</v>
      </c>
      <c r="J201" s="1">
        <v>39036.400000000001</v>
      </c>
      <c r="L201">
        <v>60.399813953488398</v>
      </c>
      <c r="M201">
        <v>59.008511627906998</v>
      </c>
    </row>
    <row r="202" spans="8:13" x14ac:dyDescent="0.2">
      <c r="H202">
        <v>532</v>
      </c>
      <c r="I202">
        <v>43876</v>
      </c>
      <c r="J202" s="1">
        <v>40584</v>
      </c>
      <c r="L202">
        <v>66.324186046511599</v>
      </c>
      <c r="M202">
        <v>61.347906976744198</v>
      </c>
    </row>
    <row r="203" spans="8:13" x14ac:dyDescent="0.2">
      <c r="H203">
        <v>534</v>
      </c>
      <c r="I203">
        <v>46924</v>
      </c>
      <c r="J203" s="1">
        <v>42088</v>
      </c>
      <c r="L203">
        <v>70.931627906976701</v>
      </c>
      <c r="M203">
        <v>63.621395348837197</v>
      </c>
    </row>
    <row r="204" spans="8:13" x14ac:dyDescent="0.2">
      <c r="H204">
        <v>536</v>
      </c>
      <c r="I204">
        <v>49752</v>
      </c>
      <c r="J204" s="1">
        <v>43592</v>
      </c>
      <c r="L204">
        <v>75.206511627907005</v>
      </c>
      <c r="M204">
        <v>65.894883720930196</v>
      </c>
    </row>
    <row r="205" spans="8:13" x14ac:dyDescent="0.2">
      <c r="H205">
        <v>538</v>
      </c>
      <c r="I205">
        <v>51712</v>
      </c>
      <c r="J205" s="1">
        <v>45092</v>
      </c>
      <c r="L205">
        <v>78.169302325581398</v>
      </c>
      <c r="M205">
        <v>68.162325581395393</v>
      </c>
    </row>
    <row r="206" spans="8:13" x14ac:dyDescent="0.2">
      <c r="H206">
        <v>540</v>
      </c>
      <c r="I206">
        <v>53236</v>
      </c>
      <c r="J206" s="1">
        <v>46592</v>
      </c>
      <c r="L206">
        <v>80.473023255813999</v>
      </c>
      <c r="M206">
        <v>70.429767441860506</v>
      </c>
    </row>
    <row r="207" spans="8:13" x14ac:dyDescent="0.2">
      <c r="H207">
        <v>542</v>
      </c>
      <c r="I207">
        <v>53292</v>
      </c>
      <c r="J207" s="1">
        <v>48148</v>
      </c>
      <c r="L207">
        <v>80.557674418604606</v>
      </c>
      <c r="M207">
        <v>72.781860465116296</v>
      </c>
    </row>
    <row r="208" spans="8:13" x14ac:dyDescent="0.2">
      <c r="H208">
        <v>544</v>
      </c>
      <c r="I208">
        <v>52096</v>
      </c>
      <c r="J208" s="1">
        <v>49708</v>
      </c>
      <c r="L208">
        <v>78.749767441860499</v>
      </c>
      <c r="M208">
        <v>75.14</v>
      </c>
    </row>
    <row r="209" spans="1:64" x14ac:dyDescent="0.2">
      <c r="H209">
        <v>546</v>
      </c>
      <c r="I209">
        <v>49868</v>
      </c>
      <c r="J209" s="1">
        <v>51268</v>
      </c>
      <c r="L209">
        <v>75.381860465116304</v>
      </c>
      <c r="M209">
        <v>77.498139534883705</v>
      </c>
    </row>
    <row r="210" spans="1:64" x14ac:dyDescent="0.2">
      <c r="H210">
        <v>548</v>
      </c>
      <c r="I210">
        <v>46660</v>
      </c>
      <c r="J210" s="1">
        <v>52496</v>
      </c>
      <c r="L210">
        <v>70.532558139534899</v>
      </c>
      <c r="M210">
        <v>79.354418604651201</v>
      </c>
    </row>
    <row r="211" spans="1:64" x14ac:dyDescent="0.2">
      <c r="A211" s="6"/>
      <c r="B211" s="7"/>
      <c r="C211" s="7"/>
      <c r="D211" s="7"/>
      <c r="E211" s="7"/>
      <c r="F211" s="7"/>
      <c r="G211" s="7"/>
      <c r="H211" s="7">
        <v>550</v>
      </c>
      <c r="I211" s="7">
        <v>43016</v>
      </c>
      <c r="J211" s="6">
        <v>53412</v>
      </c>
      <c r="K211" s="7"/>
      <c r="L211" s="7">
        <v>65.024186046511602</v>
      </c>
      <c r="M211" s="7">
        <v>80.739069767441904</v>
      </c>
      <c r="N211" s="7"/>
      <c r="O211" s="6"/>
      <c r="P211" s="7"/>
      <c r="Q211" s="7"/>
      <c r="R211" s="7"/>
      <c r="S211" s="7"/>
      <c r="T211" s="7"/>
      <c r="U211" s="7"/>
      <c r="V211" s="6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</row>
    <row r="212" spans="1:64" x14ac:dyDescent="0.2">
      <c r="H212">
        <v>552</v>
      </c>
      <c r="I212">
        <v>39675.199999999997</v>
      </c>
      <c r="J212" s="1">
        <v>54080</v>
      </c>
      <c r="L212">
        <v>59.974139534883697</v>
      </c>
      <c r="M212">
        <v>81.748837209302295</v>
      </c>
    </row>
    <row r="213" spans="1:64" x14ac:dyDescent="0.2">
      <c r="H213">
        <v>554</v>
      </c>
      <c r="I213">
        <v>36815.199999999997</v>
      </c>
      <c r="J213" s="1">
        <v>54520</v>
      </c>
      <c r="L213">
        <v>55.650883720930203</v>
      </c>
      <c r="M213">
        <v>82.413953488372101</v>
      </c>
    </row>
    <row r="214" spans="1:64" x14ac:dyDescent="0.2">
      <c r="H214">
        <v>556</v>
      </c>
      <c r="I214">
        <v>34476.800000000003</v>
      </c>
      <c r="J214" s="1">
        <v>54540</v>
      </c>
      <c r="L214">
        <v>52.1160930232558</v>
      </c>
      <c r="M214">
        <v>82.444186046511604</v>
      </c>
    </row>
    <row r="215" spans="1:64" x14ac:dyDescent="0.2">
      <c r="H215">
        <v>558</v>
      </c>
      <c r="I215">
        <v>33456</v>
      </c>
      <c r="J215" s="1">
        <v>54164</v>
      </c>
      <c r="L215">
        <v>50.573023255814</v>
      </c>
      <c r="M215">
        <v>81.875813953488404</v>
      </c>
    </row>
    <row r="216" spans="1:64" x14ac:dyDescent="0.2">
      <c r="H216">
        <v>560</v>
      </c>
      <c r="I216">
        <v>32613.200000000001</v>
      </c>
      <c r="J216" s="1">
        <v>53788</v>
      </c>
      <c r="L216">
        <v>49.299023255813999</v>
      </c>
      <c r="M216">
        <v>81.307441860465104</v>
      </c>
    </row>
    <row r="217" spans="1:64" x14ac:dyDescent="0.2">
      <c r="H217">
        <v>562</v>
      </c>
      <c r="I217">
        <v>32620</v>
      </c>
      <c r="J217" s="1">
        <v>52276</v>
      </c>
      <c r="L217">
        <v>49.309302325581399</v>
      </c>
      <c r="M217">
        <v>79.021860465116305</v>
      </c>
    </row>
    <row r="218" spans="1:64" x14ac:dyDescent="0.2">
      <c r="H218">
        <v>564</v>
      </c>
      <c r="I218">
        <v>33915.599999999999</v>
      </c>
      <c r="J218" s="1">
        <v>50572</v>
      </c>
      <c r="L218">
        <v>51.267767441860499</v>
      </c>
      <c r="M218">
        <v>76.446046511627898</v>
      </c>
    </row>
    <row r="219" spans="1:64" x14ac:dyDescent="0.2">
      <c r="H219">
        <v>566</v>
      </c>
      <c r="I219">
        <v>36495.199999999997</v>
      </c>
      <c r="J219" s="1">
        <v>48828</v>
      </c>
      <c r="L219">
        <v>55.167162790697702</v>
      </c>
      <c r="M219">
        <v>73.809767441860501</v>
      </c>
    </row>
    <row r="220" spans="1:64" x14ac:dyDescent="0.2">
      <c r="H220">
        <v>568</v>
      </c>
      <c r="I220">
        <v>40172</v>
      </c>
      <c r="J220" s="1">
        <v>46948</v>
      </c>
      <c r="L220">
        <v>60.725116279069802</v>
      </c>
      <c r="M220">
        <v>70.967906976744203</v>
      </c>
    </row>
    <row r="221" spans="1:64" x14ac:dyDescent="0.2">
      <c r="A221" s="6"/>
      <c r="B221" s="7"/>
      <c r="C221" s="7"/>
      <c r="D221" s="7"/>
      <c r="E221" s="7"/>
      <c r="F221" s="7"/>
      <c r="G221" s="7"/>
      <c r="H221" s="7">
        <v>570</v>
      </c>
      <c r="I221" s="7">
        <v>44496</v>
      </c>
      <c r="J221" s="6">
        <v>45072</v>
      </c>
      <c r="K221" s="7"/>
      <c r="L221" s="7">
        <v>67.261395348837198</v>
      </c>
      <c r="M221" s="7">
        <v>68.132093023255806</v>
      </c>
      <c r="N221" s="7"/>
      <c r="O221" s="6" t="s">
        <v>51</v>
      </c>
      <c r="P221" s="7"/>
      <c r="Q221" s="7"/>
      <c r="R221" s="7"/>
      <c r="S221" s="7"/>
      <c r="T221" s="7"/>
      <c r="U221" s="7"/>
      <c r="V221" s="6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</row>
    <row r="222" spans="1:64" x14ac:dyDescent="0.2">
      <c r="H222">
        <v>572</v>
      </c>
      <c r="I222">
        <v>49172</v>
      </c>
      <c r="J222" s="1">
        <v>43340</v>
      </c>
      <c r="L222">
        <v>74.329767441860497</v>
      </c>
      <c r="M222">
        <v>65.513953488372096</v>
      </c>
      <c r="O222" s="1">
        <v>44784</v>
      </c>
    </row>
    <row r="223" spans="1:64" x14ac:dyDescent="0.2">
      <c r="H223">
        <v>574</v>
      </c>
      <c r="I223">
        <v>53308</v>
      </c>
      <c r="J223" s="1">
        <v>41716</v>
      </c>
      <c r="L223">
        <v>80.581860465116307</v>
      </c>
      <c r="M223">
        <v>63.059069767441898</v>
      </c>
    </row>
    <row r="224" spans="1:64" x14ac:dyDescent="0.2">
      <c r="H224">
        <v>576</v>
      </c>
      <c r="I224">
        <v>55540</v>
      </c>
      <c r="J224" s="1">
        <v>40092</v>
      </c>
      <c r="L224">
        <v>83.955813953488402</v>
      </c>
      <c r="M224">
        <v>60.6041860465116</v>
      </c>
    </row>
    <row r="225" spans="1:64" x14ac:dyDescent="0.2">
      <c r="H225">
        <v>578</v>
      </c>
      <c r="I225">
        <v>54728</v>
      </c>
      <c r="J225" s="1">
        <v>38467.599999999999</v>
      </c>
      <c r="L225">
        <v>82.728372093023296</v>
      </c>
      <c r="M225">
        <v>58.148697674418599</v>
      </c>
    </row>
    <row r="226" spans="1:64" x14ac:dyDescent="0.2">
      <c r="H226">
        <v>580</v>
      </c>
      <c r="I226">
        <v>50104</v>
      </c>
      <c r="J226" s="1">
        <v>37020</v>
      </c>
      <c r="L226">
        <v>75.738604651162802</v>
      </c>
      <c r="M226">
        <v>55.960465116279103</v>
      </c>
    </row>
    <row r="227" spans="1:64" x14ac:dyDescent="0.2">
      <c r="H227">
        <v>582</v>
      </c>
      <c r="I227">
        <v>43304</v>
      </c>
      <c r="J227" s="1">
        <v>35676.400000000001</v>
      </c>
      <c r="L227">
        <v>65.459534883720906</v>
      </c>
      <c r="M227">
        <v>53.929441860465097</v>
      </c>
    </row>
    <row r="228" spans="1:64" x14ac:dyDescent="0.2">
      <c r="H228">
        <v>584</v>
      </c>
      <c r="I228">
        <v>34639.599999999999</v>
      </c>
      <c r="J228" s="1">
        <v>34332.800000000003</v>
      </c>
      <c r="L228">
        <v>52.362186046511603</v>
      </c>
      <c r="M228">
        <v>51.898418604651198</v>
      </c>
    </row>
    <row r="229" spans="1:64" x14ac:dyDescent="0.2">
      <c r="H229">
        <v>586</v>
      </c>
      <c r="I229">
        <v>26600.400000000001</v>
      </c>
      <c r="J229" s="1">
        <v>32851.599999999999</v>
      </c>
      <c r="L229">
        <v>40.2099069767442</v>
      </c>
      <c r="M229">
        <v>49.659395348837201</v>
      </c>
    </row>
    <row r="230" spans="1:64" x14ac:dyDescent="0.2">
      <c r="H230">
        <v>588</v>
      </c>
      <c r="I230">
        <v>19763.2</v>
      </c>
      <c r="J230" s="1">
        <v>31075.200000000001</v>
      </c>
      <c r="L230">
        <v>29.874604651162802</v>
      </c>
      <c r="M230">
        <v>46.974139534883697</v>
      </c>
    </row>
    <row r="231" spans="1:64" x14ac:dyDescent="0.2">
      <c r="H231">
        <v>590</v>
      </c>
      <c r="I231">
        <v>14400.8</v>
      </c>
      <c r="J231" s="1">
        <v>28324.400000000001</v>
      </c>
      <c r="L231">
        <v>21.7686511627907</v>
      </c>
      <c r="M231">
        <v>42.815953488372102</v>
      </c>
    </row>
    <row r="232" spans="1:64" x14ac:dyDescent="0.2">
      <c r="H232">
        <v>592</v>
      </c>
      <c r="I232">
        <v>10468.4</v>
      </c>
      <c r="J232" s="1">
        <v>25470</v>
      </c>
      <c r="L232">
        <v>15.8243255813953</v>
      </c>
      <c r="M232">
        <v>38.501162790697698</v>
      </c>
    </row>
    <row r="233" spans="1:64" x14ac:dyDescent="0.2">
      <c r="H233">
        <v>594</v>
      </c>
      <c r="I233">
        <v>7678.8</v>
      </c>
      <c r="J233" s="1">
        <v>22574.799999999999</v>
      </c>
      <c r="L233">
        <v>11.607488372093</v>
      </c>
      <c r="M233">
        <v>34.124697674418599</v>
      </c>
    </row>
    <row r="234" spans="1:64" x14ac:dyDescent="0.2">
      <c r="H234">
        <v>596</v>
      </c>
      <c r="I234">
        <v>5683.6</v>
      </c>
      <c r="J234" s="1">
        <v>19800</v>
      </c>
      <c r="L234">
        <v>8.5914883720930195</v>
      </c>
      <c r="M234">
        <v>29.930232558139501</v>
      </c>
    </row>
    <row r="235" spans="1:64" x14ac:dyDescent="0.2">
      <c r="H235">
        <v>598</v>
      </c>
      <c r="I235">
        <v>4504.3999999999996</v>
      </c>
      <c r="J235" s="1">
        <v>17058.400000000001</v>
      </c>
      <c r="L235">
        <v>6.80897674418605</v>
      </c>
      <c r="M235">
        <v>25.785953488372101</v>
      </c>
    </row>
    <row r="236" spans="1:64" x14ac:dyDescent="0.2">
      <c r="A236" s="6"/>
      <c r="B236" s="7"/>
      <c r="C236" s="7"/>
      <c r="D236" s="7"/>
      <c r="E236" s="7"/>
      <c r="F236" s="7"/>
      <c r="G236" s="7"/>
      <c r="H236" s="7">
        <v>600</v>
      </c>
      <c r="I236" s="7">
        <v>3200</v>
      </c>
      <c r="J236" s="6">
        <v>14677.2</v>
      </c>
      <c r="K236" s="7"/>
      <c r="L236" s="7">
        <v>4.8372093023255802</v>
      </c>
      <c r="M236" s="7">
        <v>22.186465116279098</v>
      </c>
      <c r="N236" s="7"/>
      <c r="O236" s="6"/>
      <c r="P236" s="7"/>
      <c r="Q236" s="7"/>
      <c r="R236" s="7"/>
      <c r="S236" s="7"/>
      <c r="T236" s="7"/>
      <c r="U236" s="7"/>
      <c r="V236" s="6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</row>
    <row r="237" spans="1:64" x14ac:dyDescent="0.2">
      <c r="H237">
        <v>602</v>
      </c>
      <c r="I237">
        <v>2664</v>
      </c>
      <c r="J237" s="1">
        <v>13622.4</v>
      </c>
      <c r="L237">
        <v>4.02697674418605</v>
      </c>
      <c r="M237">
        <v>20.591999999999999</v>
      </c>
    </row>
    <row r="238" spans="1:64" x14ac:dyDescent="0.2">
      <c r="H238">
        <v>604</v>
      </c>
      <c r="I238">
        <v>2128</v>
      </c>
      <c r="J238" s="1">
        <v>12567.6</v>
      </c>
      <c r="L238">
        <v>3.21674418604651</v>
      </c>
      <c r="M238">
        <v>18.997534883720899</v>
      </c>
    </row>
    <row r="239" spans="1:64" x14ac:dyDescent="0.2">
      <c r="H239">
        <v>606</v>
      </c>
      <c r="I239">
        <v>1789.2</v>
      </c>
      <c r="J239" s="1">
        <v>11513.2</v>
      </c>
      <c r="L239">
        <v>2.7046046511627901</v>
      </c>
      <c r="M239">
        <v>17.403674418604702</v>
      </c>
    </row>
    <row r="240" spans="1:64" x14ac:dyDescent="0.2">
      <c r="H240">
        <v>608</v>
      </c>
      <c r="I240">
        <v>1647.6</v>
      </c>
      <c r="J240" s="1">
        <v>10477.6</v>
      </c>
      <c r="L240">
        <v>2.4905581395348801</v>
      </c>
      <c r="M240">
        <v>15.8382325581395</v>
      </c>
    </row>
    <row r="241" spans="8:13" x14ac:dyDescent="0.2">
      <c r="H241">
        <v>610</v>
      </c>
      <c r="I241">
        <v>1506</v>
      </c>
      <c r="J241" s="1">
        <v>9443.6</v>
      </c>
      <c r="L241">
        <v>2.2765116279069799</v>
      </c>
      <c r="M241">
        <v>14.275209302325599</v>
      </c>
    </row>
    <row r="242" spans="8:13" x14ac:dyDescent="0.2">
      <c r="H242">
        <v>612</v>
      </c>
      <c r="I242">
        <v>1364.4</v>
      </c>
      <c r="J242" s="1">
        <v>8591.2000000000007</v>
      </c>
      <c r="L242">
        <v>2.0624651162790699</v>
      </c>
      <c r="M242">
        <v>12.9866976744186</v>
      </c>
    </row>
    <row r="243" spans="8:13" x14ac:dyDescent="0.2">
      <c r="H243">
        <v>614</v>
      </c>
      <c r="I243">
        <v>1222.8</v>
      </c>
      <c r="J243" s="1">
        <v>7762</v>
      </c>
      <c r="L243">
        <v>1.8484186046511599</v>
      </c>
      <c r="M243">
        <v>11.7332558139535</v>
      </c>
    </row>
    <row r="244" spans="8:13" x14ac:dyDescent="0.2">
      <c r="H244">
        <v>616</v>
      </c>
      <c r="I244">
        <v>1110</v>
      </c>
      <c r="J244" s="1">
        <v>7344.8</v>
      </c>
      <c r="L244">
        <v>1.6779069767441901</v>
      </c>
      <c r="M244">
        <v>11.1026046511628</v>
      </c>
    </row>
    <row r="245" spans="8:13" x14ac:dyDescent="0.2">
      <c r="H245">
        <v>618</v>
      </c>
      <c r="I245">
        <v>1026</v>
      </c>
      <c r="J245" s="1">
        <v>6927.2</v>
      </c>
      <c r="L245">
        <v>1.55093023255814</v>
      </c>
      <c r="M245">
        <v>10.4713488372093</v>
      </c>
    </row>
    <row r="246" spans="8:13" x14ac:dyDescent="0.2">
      <c r="H246">
        <v>620</v>
      </c>
      <c r="I246">
        <v>942</v>
      </c>
      <c r="J246" s="1">
        <v>6509.6</v>
      </c>
      <c r="L246">
        <v>1.4239534883720899</v>
      </c>
      <c r="M246">
        <v>9.8400930232558093</v>
      </c>
    </row>
    <row r="247" spans="8:13" x14ac:dyDescent="0.2">
      <c r="H247">
        <v>622</v>
      </c>
      <c r="I247">
        <v>858</v>
      </c>
      <c r="J247" s="1">
        <v>6193.2</v>
      </c>
      <c r="L247">
        <v>1.29697674418605</v>
      </c>
      <c r="M247">
        <v>9.3618139534883706</v>
      </c>
    </row>
    <row r="248" spans="8:13" x14ac:dyDescent="0.2">
      <c r="H248">
        <v>624</v>
      </c>
      <c r="I248">
        <v>774</v>
      </c>
      <c r="J248" s="1">
        <v>5906.8</v>
      </c>
      <c r="L248">
        <v>1.17</v>
      </c>
      <c r="M248">
        <v>8.9288837209302301</v>
      </c>
    </row>
    <row r="249" spans="8:13" x14ac:dyDescent="0.2">
      <c r="H249">
        <v>626</v>
      </c>
      <c r="I249">
        <v>707.6</v>
      </c>
      <c r="J249" s="1">
        <v>5620</v>
      </c>
      <c r="L249">
        <v>1.06962790697674</v>
      </c>
      <c r="M249">
        <v>8.4953488372092991</v>
      </c>
    </row>
    <row r="250" spans="8:13" x14ac:dyDescent="0.2">
      <c r="H250">
        <v>628</v>
      </c>
      <c r="I250">
        <v>658.8</v>
      </c>
      <c r="J250" s="1">
        <v>5366.8</v>
      </c>
      <c r="L250">
        <v>0.99586046511627901</v>
      </c>
      <c r="M250">
        <v>8.1126046511627905</v>
      </c>
    </row>
    <row r="251" spans="8:13" x14ac:dyDescent="0.2">
      <c r="H251">
        <v>630</v>
      </c>
      <c r="I251">
        <v>610</v>
      </c>
      <c r="J251" s="1">
        <v>5148.8</v>
      </c>
      <c r="L251">
        <v>0.92209302325581399</v>
      </c>
      <c r="M251">
        <v>7.7830697674418596</v>
      </c>
    </row>
    <row r="252" spans="8:13" x14ac:dyDescent="0.2">
      <c r="H252">
        <v>632</v>
      </c>
      <c r="I252">
        <v>561.20000000000005</v>
      </c>
      <c r="J252" s="1">
        <v>4930.8</v>
      </c>
      <c r="L252">
        <v>0.84832558139534897</v>
      </c>
      <c r="M252">
        <v>7.4535348837209296</v>
      </c>
    </row>
    <row r="253" spans="8:13" x14ac:dyDescent="0.2">
      <c r="H253">
        <v>634</v>
      </c>
      <c r="I253">
        <v>512.4</v>
      </c>
      <c r="J253" s="1">
        <v>4730.8</v>
      </c>
      <c r="L253">
        <v>0.77455813953488395</v>
      </c>
      <c r="M253">
        <v>7.1512093023255803</v>
      </c>
    </row>
    <row r="254" spans="8:13" x14ac:dyDescent="0.2">
      <c r="H254">
        <v>636</v>
      </c>
      <c r="I254">
        <v>478.8</v>
      </c>
      <c r="J254" s="1">
        <v>4602.3999999999996</v>
      </c>
      <c r="L254">
        <v>0.72376744186046504</v>
      </c>
      <c r="M254">
        <v>6.95711627906977</v>
      </c>
    </row>
    <row r="255" spans="8:13" x14ac:dyDescent="0.2">
      <c r="H255">
        <v>638</v>
      </c>
      <c r="I255">
        <v>460.4</v>
      </c>
      <c r="J255" s="1">
        <v>4473.6000000000004</v>
      </c>
      <c r="L255">
        <v>0.69595348837209303</v>
      </c>
      <c r="M255">
        <v>6.7624186046511596</v>
      </c>
    </row>
    <row r="256" spans="8:13" x14ac:dyDescent="0.2">
      <c r="H256">
        <v>640</v>
      </c>
      <c r="I256">
        <v>442</v>
      </c>
      <c r="J256" s="1">
        <v>4345.2</v>
      </c>
      <c r="L256">
        <v>0.66813953488372102</v>
      </c>
      <c r="M256">
        <v>6.5683255813953503</v>
      </c>
    </row>
    <row r="257" spans="1:64" x14ac:dyDescent="0.2">
      <c r="H257">
        <v>642</v>
      </c>
      <c r="I257">
        <v>423.6</v>
      </c>
      <c r="J257" s="1">
        <v>4216.8</v>
      </c>
      <c r="L257">
        <v>0.64032558139534901</v>
      </c>
      <c r="M257">
        <v>6.37423255813954</v>
      </c>
    </row>
    <row r="258" spans="1:64" x14ac:dyDescent="0.2">
      <c r="H258">
        <v>644</v>
      </c>
      <c r="I258">
        <v>405.2</v>
      </c>
      <c r="J258" s="1">
        <v>4088.4</v>
      </c>
      <c r="L258">
        <v>0.612511627906977</v>
      </c>
      <c r="M258">
        <v>6.18013953488372</v>
      </c>
    </row>
    <row r="259" spans="1:64" x14ac:dyDescent="0.2">
      <c r="H259">
        <v>646</v>
      </c>
      <c r="I259">
        <v>390.4</v>
      </c>
      <c r="J259" s="1">
        <v>3965.08</v>
      </c>
      <c r="L259">
        <v>0.59013953488372095</v>
      </c>
      <c r="M259">
        <v>5.9937255813953501</v>
      </c>
    </row>
    <row r="260" spans="1:64" x14ac:dyDescent="0.2">
      <c r="H260">
        <v>648</v>
      </c>
      <c r="I260">
        <v>379.2</v>
      </c>
      <c r="J260" s="1">
        <v>3857.6</v>
      </c>
      <c r="L260">
        <v>0.57320930232558098</v>
      </c>
      <c r="M260">
        <v>5.83125581395349</v>
      </c>
    </row>
    <row r="261" spans="1:64" x14ac:dyDescent="0.2">
      <c r="A261" s="6"/>
      <c r="B261" s="7"/>
      <c r="C261" s="7"/>
      <c r="D261" s="7"/>
      <c r="E261" s="7"/>
      <c r="F261" s="7"/>
      <c r="G261" s="7"/>
      <c r="H261" s="7">
        <v>650</v>
      </c>
      <c r="I261" s="7">
        <v>368</v>
      </c>
      <c r="J261" s="6">
        <v>3750.12</v>
      </c>
      <c r="K261" s="7"/>
      <c r="L261" s="7">
        <v>0.55627906976744201</v>
      </c>
      <c r="M261" s="7">
        <v>5.66878604651163</v>
      </c>
      <c r="N261" s="7"/>
      <c r="O261" s="6"/>
      <c r="P261" s="7"/>
      <c r="Q261" s="7"/>
      <c r="R261" s="7"/>
      <c r="S261" s="7"/>
      <c r="T261" s="7"/>
      <c r="U261" s="7"/>
      <c r="V261" s="6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</row>
    <row r="262" spans="1:64" x14ac:dyDescent="0.2">
      <c r="H262">
        <v>652</v>
      </c>
      <c r="I262">
        <v>356.8</v>
      </c>
      <c r="J262" s="1">
        <v>3642.64</v>
      </c>
      <c r="L262">
        <v>0.53934883720930205</v>
      </c>
      <c r="M262">
        <v>5.5063162790697699</v>
      </c>
    </row>
    <row r="263" spans="1:64" x14ac:dyDescent="0.2">
      <c r="H263">
        <v>654</v>
      </c>
      <c r="I263">
        <v>345.6</v>
      </c>
      <c r="J263" s="1">
        <v>3535.16</v>
      </c>
      <c r="L263">
        <v>0.52241860465116297</v>
      </c>
      <c r="M263">
        <v>5.3438465116279099</v>
      </c>
    </row>
    <row r="264" spans="1:64" x14ac:dyDescent="0.2">
      <c r="H264">
        <v>656</v>
      </c>
      <c r="I264">
        <v>335.2</v>
      </c>
      <c r="J264" s="1">
        <v>3427.68</v>
      </c>
      <c r="L264">
        <v>0.50669767441860503</v>
      </c>
      <c r="M264">
        <v>5.1813767441860499</v>
      </c>
    </row>
    <row r="265" spans="1:64" x14ac:dyDescent="0.2">
      <c r="H265">
        <v>658</v>
      </c>
      <c r="I265">
        <v>325.60000000000002</v>
      </c>
      <c r="J265" s="1">
        <v>3320.2</v>
      </c>
      <c r="L265">
        <v>0.49218604651162801</v>
      </c>
      <c r="M265">
        <v>5.0189069767441898</v>
      </c>
    </row>
    <row r="266" spans="1:64" x14ac:dyDescent="0.2">
      <c r="H266">
        <v>660</v>
      </c>
      <c r="I266">
        <v>319.60000000000002</v>
      </c>
      <c r="J266" s="1">
        <v>3226.56</v>
      </c>
      <c r="L266">
        <v>0.48311627906976701</v>
      </c>
      <c r="M266">
        <v>4.8773581395348797</v>
      </c>
    </row>
    <row r="267" spans="1:64" x14ac:dyDescent="0.2">
      <c r="H267">
        <v>662</v>
      </c>
      <c r="I267">
        <v>314</v>
      </c>
      <c r="J267" s="1">
        <v>3140.28</v>
      </c>
      <c r="L267">
        <v>0.47465116279069802</v>
      </c>
      <c r="M267">
        <v>4.7469348837209298</v>
      </c>
    </row>
    <row r="268" spans="1:64" x14ac:dyDescent="0.2">
      <c r="H268">
        <v>664</v>
      </c>
      <c r="I268">
        <v>308.39999999999998</v>
      </c>
      <c r="J268" s="1">
        <v>3053.96</v>
      </c>
      <c r="L268">
        <v>0.46618604651162798</v>
      </c>
      <c r="M268">
        <v>4.6164511627906997</v>
      </c>
    </row>
    <row r="269" spans="1:64" x14ac:dyDescent="0.2">
      <c r="H269">
        <v>666</v>
      </c>
      <c r="I269">
        <v>302.8</v>
      </c>
      <c r="J269" s="1">
        <v>2967.68</v>
      </c>
      <c r="L269">
        <v>0.457720930232558</v>
      </c>
      <c r="M269">
        <v>4.4860279069767399</v>
      </c>
    </row>
    <row r="270" spans="1:64" x14ac:dyDescent="0.2">
      <c r="H270">
        <v>668</v>
      </c>
      <c r="I270">
        <v>298</v>
      </c>
      <c r="J270" s="1">
        <v>2881.4</v>
      </c>
      <c r="L270">
        <v>0.45046511627906999</v>
      </c>
      <c r="M270">
        <v>4.3556046511627899</v>
      </c>
    </row>
    <row r="271" spans="1:64" x14ac:dyDescent="0.2">
      <c r="H271">
        <v>670</v>
      </c>
      <c r="I271">
        <v>294</v>
      </c>
      <c r="J271" s="1">
        <v>2795.12</v>
      </c>
      <c r="L271">
        <v>0.44441860465116301</v>
      </c>
      <c r="M271">
        <v>4.22518139534884</v>
      </c>
    </row>
    <row r="272" spans="1:64" x14ac:dyDescent="0.2">
      <c r="H272">
        <v>672</v>
      </c>
      <c r="I272">
        <v>290</v>
      </c>
      <c r="J272" s="1">
        <v>2708.84</v>
      </c>
      <c r="L272">
        <v>0.43837209302325603</v>
      </c>
      <c r="M272">
        <v>4.0947581395348802</v>
      </c>
    </row>
    <row r="273" spans="8:13" x14ac:dyDescent="0.2">
      <c r="H273">
        <v>674</v>
      </c>
      <c r="I273">
        <v>285.60000000000002</v>
      </c>
      <c r="J273" s="1">
        <v>2627.64</v>
      </c>
      <c r="L273">
        <v>0.43172093023255798</v>
      </c>
      <c r="M273">
        <v>3.9720139534883701</v>
      </c>
    </row>
    <row r="274" spans="8:13" x14ac:dyDescent="0.2">
      <c r="H274">
        <v>676</v>
      </c>
      <c r="I274">
        <v>282</v>
      </c>
      <c r="J274" s="1">
        <v>2554.4</v>
      </c>
      <c r="L274">
        <v>0.42627906976744201</v>
      </c>
      <c r="M274">
        <v>3.8613023255813999</v>
      </c>
    </row>
    <row r="275" spans="8:13" x14ac:dyDescent="0.2">
      <c r="H275">
        <v>678</v>
      </c>
      <c r="I275">
        <v>279.2</v>
      </c>
      <c r="J275" s="1">
        <v>2481.16</v>
      </c>
      <c r="L275">
        <v>0.42204651162790702</v>
      </c>
      <c r="M275">
        <v>3.7505906976744199</v>
      </c>
    </row>
    <row r="276" spans="8:13" x14ac:dyDescent="0.2">
      <c r="H276">
        <v>680</v>
      </c>
      <c r="I276">
        <v>277.60000000000002</v>
      </c>
      <c r="J276" s="1">
        <v>2407.92</v>
      </c>
      <c r="L276">
        <v>0.41962790697674401</v>
      </c>
      <c r="M276">
        <v>3.6398790697674399</v>
      </c>
    </row>
    <row r="277" spans="8:13" x14ac:dyDescent="0.2">
      <c r="H277">
        <v>682</v>
      </c>
      <c r="I277">
        <v>276</v>
      </c>
      <c r="J277" s="1">
        <v>2334.6799999999998</v>
      </c>
      <c r="L277">
        <v>0.41720930232558101</v>
      </c>
      <c r="M277">
        <v>3.5291674418604599</v>
      </c>
    </row>
    <row r="278" spans="8:13" x14ac:dyDescent="0.2">
      <c r="H278">
        <v>684</v>
      </c>
      <c r="I278">
        <v>274.39999999999998</v>
      </c>
      <c r="J278" s="1">
        <v>2261.48</v>
      </c>
      <c r="L278">
        <v>0.41479069767441901</v>
      </c>
      <c r="M278">
        <v>3.4185162790697698</v>
      </c>
    </row>
    <row r="279" spans="8:13" x14ac:dyDescent="0.2">
      <c r="H279">
        <v>686</v>
      </c>
      <c r="I279">
        <v>272.8</v>
      </c>
      <c r="J279" s="1">
        <v>2188.2399999999998</v>
      </c>
      <c r="L279">
        <v>0.412372093023256</v>
      </c>
      <c r="M279">
        <v>3.3078046511627899</v>
      </c>
    </row>
    <row r="280" spans="8:13" x14ac:dyDescent="0.2">
      <c r="H280">
        <v>688</v>
      </c>
      <c r="I280">
        <v>274.39999999999998</v>
      </c>
      <c r="J280" s="1">
        <v>2115</v>
      </c>
      <c r="L280">
        <v>0.41479069767441901</v>
      </c>
      <c r="M280">
        <v>3.1970930232558099</v>
      </c>
    </row>
    <row r="281" spans="8:13" x14ac:dyDescent="0.2">
      <c r="H281">
        <v>690</v>
      </c>
      <c r="I281">
        <v>276</v>
      </c>
      <c r="J281" s="1">
        <v>2051.96</v>
      </c>
      <c r="L281">
        <v>0.41720930232558101</v>
      </c>
      <c r="M281">
        <v>3.1017999999999999</v>
      </c>
    </row>
    <row r="282" spans="8:13" x14ac:dyDescent="0.2">
      <c r="H282">
        <v>692</v>
      </c>
      <c r="I282">
        <v>277.60000000000002</v>
      </c>
      <c r="J282" s="1">
        <v>2000.48</v>
      </c>
      <c r="L282">
        <v>0.41962790697674401</v>
      </c>
      <c r="M282">
        <v>3.0239813953488399</v>
      </c>
    </row>
    <row r="283" spans="8:13" x14ac:dyDescent="0.2">
      <c r="H283">
        <v>694</v>
      </c>
      <c r="I283">
        <v>279.2</v>
      </c>
      <c r="J283" s="1">
        <v>1949.04</v>
      </c>
      <c r="L283">
        <v>0.42204651162790702</v>
      </c>
      <c r="M283">
        <v>2.9462232558139498</v>
      </c>
    </row>
    <row r="284" spans="8:13" x14ac:dyDescent="0.2">
      <c r="H284">
        <v>696</v>
      </c>
      <c r="I284">
        <v>282</v>
      </c>
      <c r="J284" s="1">
        <v>1897.56</v>
      </c>
      <c r="L284">
        <v>0.42627906976744201</v>
      </c>
      <c r="M284">
        <v>2.8684046511627899</v>
      </c>
    </row>
    <row r="285" spans="8:13" x14ac:dyDescent="0.2">
      <c r="H285">
        <v>698</v>
      </c>
      <c r="I285">
        <v>286</v>
      </c>
      <c r="J285" s="1">
        <v>1846.08</v>
      </c>
      <c r="L285">
        <v>0.43232558139534899</v>
      </c>
      <c r="M285">
        <v>2.7905860465116299</v>
      </c>
    </row>
    <row r="286" spans="8:13" x14ac:dyDescent="0.2">
      <c r="H286">
        <v>700</v>
      </c>
      <c r="I286">
        <v>290</v>
      </c>
      <c r="J286" s="1">
        <v>1794.28</v>
      </c>
      <c r="L286">
        <v>0.43837209302325603</v>
      </c>
      <c r="M286">
        <v>2.71228372093023</v>
      </c>
    </row>
    <row r="287" spans="8:13" x14ac:dyDescent="0.2">
      <c r="H287">
        <v>702</v>
      </c>
      <c r="I287">
        <v>294</v>
      </c>
      <c r="J287" s="1">
        <v>1741</v>
      </c>
      <c r="L287">
        <v>0.44441860465116301</v>
      </c>
      <c r="M287">
        <v>2.6317441860465101</v>
      </c>
    </row>
    <row r="288" spans="8:13" x14ac:dyDescent="0.2">
      <c r="H288">
        <v>704</v>
      </c>
      <c r="I288">
        <v>298</v>
      </c>
      <c r="J288" s="1">
        <v>1687.76</v>
      </c>
      <c r="L288">
        <v>0.45046511627906999</v>
      </c>
      <c r="M288">
        <v>2.5512651162790698</v>
      </c>
    </row>
    <row r="289" spans="8:13" x14ac:dyDescent="0.2">
      <c r="H289">
        <v>706</v>
      </c>
      <c r="I289">
        <v>302.8</v>
      </c>
      <c r="J289" s="1">
        <v>1634.48</v>
      </c>
      <c r="L289">
        <v>0.457720930232558</v>
      </c>
      <c r="M289">
        <v>2.4707255813953499</v>
      </c>
    </row>
    <row r="290" spans="8:13" x14ac:dyDescent="0.2">
      <c r="H290">
        <v>708</v>
      </c>
      <c r="I290">
        <v>308.39999999999998</v>
      </c>
      <c r="J290" s="1">
        <v>1583.52</v>
      </c>
      <c r="L290">
        <v>0.46618604651162798</v>
      </c>
      <c r="M290">
        <v>2.39369302325581</v>
      </c>
    </row>
    <row r="291" spans="8:13" x14ac:dyDescent="0.2">
      <c r="H291">
        <v>710</v>
      </c>
      <c r="I291">
        <v>314</v>
      </c>
      <c r="J291" s="1">
        <v>1540.48</v>
      </c>
      <c r="L291">
        <v>0.47465116279069802</v>
      </c>
      <c r="M291">
        <v>2.32863255813953</v>
      </c>
    </row>
    <row r="292" spans="8:13" x14ac:dyDescent="0.2">
      <c r="H292">
        <v>712</v>
      </c>
      <c r="I292">
        <v>319.60000000000002</v>
      </c>
      <c r="J292" s="1">
        <v>1497.4</v>
      </c>
      <c r="L292">
        <v>0.48311627906976701</v>
      </c>
      <c r="M292">
        <v>2.26351162790698</v>
      </c>
    </row>
    <row r="293" spans="8:13" x14ac:dyDescent="0.2">
      <c r="H293">
        <v>714</v>
      </c>
      <c r="I293">
        <v>325.2</v>
      </c>
      <c r="J293" s="1">
        <v>1454.36</v>
      </c>
      <c r="L293">
        <v>0.49158139534883699</v>
      </c>
      <c r="M293">
        <v>2.1984511627907</v>
      </c>
    </row>
    <row r="294" spans="8:13" x14ac:dyDescent="0.2">
      <c r="H294">
        <v>716</v>
      </c>
      <c r="I294">
        <v>332</v>
      </c>
      <c r="J294" s="1">
        <v>1411.32</v>
      </c>
      <c r="L294">
        <v>0.50186046511627902</v>
      </c>
      <c r="M294">
        <v>2.1333906976744199</v>
      </c>
    </row>
    <row r="295" spans="8:13" x14ac:dyDescent="0.2">
      <c r="H295">
        <v>718</v>
      </c>
      <c r="I295">
        <v>340</v>
      </c>
      <c r="J295" s="1">
        <v>1368.28</v>
      </c>
      <c r="L295">
        <v>0.51395348837209298</v>
      </c>
      <c r="M295">
        <v>2.0683302325581399</v>
      </c>
    </row>
    <row r="296" spans="8:13" x14ac:dyDescent="0.2">
      <c r="H296">
        <v>720</v>
      </c>
      <c r="I296">
        <v>348</v>
      </c>
      <c r="J296" s="1">
        <v>1325.88</v>
      </c>
      <c r="L296">
        <v>0.52604651162790705</v>
      </c>
      <c r="M296">
        <v>2.00423720930233</v>
      </c>
    </row>
    <row r="297" spans="8:13" x14ac:dyDescent="0.2">
      <c r="H297">
        <v>722</v>
      </c>
      <c r="I297">
        <v>356</v>
      </c>
      <c r="J297" s="1">
        <v>1285.1600000000001</v>
      </c>
      <c r="L297">
        <v>0.53813953488372102</v>
      </c>
      <c r="M297">
        <v>1.9426837209302299</v>
      </c>
    </row>
    <row r="298" spans="8:13" x14ac:dyDescent="0.2">
      <c r="H298">
        <v>724</v>
      </c>
      <c r="I298">
        <v>364</v>
      </c>
      <c r="J298" s="1">
        <v>1244.44</v>
      </c>
      <c r="L298">
        <v>0.55023255813953498</v>
      </c>
      <c r="M298">
        <v>1.88113023255814</v>
      </c>
    </row>
    <row r="299" spans="8:13" x14ac:dyDescent="0.2">
      <c r="H299">
        <v>726</v>
      </c>
      <c r="I299">
        <v>372.4</v>
      </c>
      <c r="J299" s="1">
        <v>1203.68</v>
      </c>
      <c r="L299">
        <v>0.56293023255814001</v>
      </c>
      <c r="M299">
        <v>1.8195162790697701</v>
      </c>
    </row>
    <row r="300" spans="8:13" x14ac:dyDescent="0.2">
      <c r="H300">
        <v>728</v>
      </c>
      <c r="I300">
        <v>381.2</v>
      </c>
      <c r="J300" s="1">
        <v>1152.8</v>
      </c>
      <c r="L300">
        <v>0.576232558139535</v>
      </c>
      <c r="M300">
        <v>1.74260465116279</v>
      </c>
    </row>
    <row r="301" spans="8:13" x14ac:dyDescent="0.2">
      <c r="H301">
        <v>730</v>
      </c>
      <c r="I301">
        <v>390</v>
      </c>
      <c r="J301" s="1">
        <v>1102.2</v>
      </c>
      <c r="L301">
        <v>0.58953488372092999</v>
      </c>
      <c r="M301">
        <v>1.6661162790697699</v>
      </c>
    </row>
    <row r="302" spans="8:13" x14ac:dyDescent="0.2">
      <c r="H302">
        <v>732</v>
      </c>
      <c r="I302">
        <v>398.8</v>
      </c>
      <c r="J302" s="1">
        <v>1102.2</v>
      </c>
      <c r="L302">
        <v>0.60283720930232598</v>
      </c>
      <c r="M302">
        <v>1.6661162790697699</v>
      </c>
    </row>
    <row r="303" spans="8:13" x14ac:dyDescent="0.2">
      <c r="H303">
        <v>734</v>
      </c>
      <c r="I303">
        <v>407.6</v>
      </c>
      <c r="J303" s="1">
        <v>1102.2</v>
      </c>
      <c r="L303">
        <v>0.61613953488372097</v>
      </c>
      <c r="M303">
        <v>1.6661162790697699</v>
      </c>
    </row>
    <row r="304" spans="8:13" x14ac:dyDescent="0.2">
      <c r="H304">
        <v>736</v>
      </c>
      <c r="I304">
        <v>418.8</v>
      </c>
      <c r="J304" s="1">
        <v>1101.76</v>
      </c>
      <c r="L304">
        <v>0.63306976744186005</v>
      </c>
      <c r="M304">
        <v>1.6654511627907</v>
      </c>
    </row>
    <row r="305" spans="8:13" x14ac:dyDescent="0.2">
      <c r="H305">
        <v>738</v>
      </c>
      <c r="I305">
        <v>432.4</v>
      </c>
      <c r="J305" s="1">
        <v>1100.48</v>
      </c>
      <c r="L305">
        <v>0.653627906976744</v>
      </c>
      <c r="M305">
        <v>1.66351627906977</v>
      </c>
    </row>
    <row r="306" spans="8:13" x14ac:dyDescent="0.2">
      <c r="H306">
        <v>740</v>
      </c>
      <c r="I306">
        <v>446</v>
      </c>
      <c r="J306" s="1">
        <v>1115.8800000000001</v>
      </c>
      <c r="L306">
        <v>0.67418604651162795</v>
      </c>
      <c r="M306">
        <v>1.6867953488372101</v>
      </c>
    </row>
    <row r="307" spans="8:13" x14ac:dyDescent="0.2">
      <c r="H307">
        <v>742</v>
      </c>
      <c r="I307">
        <v>459.6</v>
      </c>
      <c r="J307" s="1">
        <v>1161.6400000000001</v>
      </c>
      <c r="L307">
        <v>0.694744186046512</v>
      </c>
      <c r="M307">
        <v>1.75596744186047</v>
      </c>
    </row>
    <row r="308" spans="8:13" x14ac:dyDescent="0.2">
      <c r="H308">
        <v>744</v>
      </c>
      <c r="I308">
        <v>473.2</v>
      </c>
      <c r="J308" s="1">
        <v>1207.4000000000001</v>
      </c>
      <c r="L308">
        <v>0.71530232558139495</v>
      </c>
      <c r="M308">
        <v>1.82513953488372</v>
      </c>
    </row>
    <row r="309" spans="8:13" x14ac:dyDescent="0.2">
      <c r="H309">
        <v>746</v>
      </c>
      <c r="I309">
        <v>487.6</v>
      </c>
      <c r="J309" s="1">
        <v>1266.04</v>
      </c>
      <c r="L309">
        <v>0.73706976744186004</v>
      </c>
      <c r="M309">
        <v>1.9137813953488401</v>
      </c>
    </row>
    <row r="310" spans="8:13" x14ac:dyDescent="0.2">
      <c r="H310">
        <v>748</v>
      </c>
      <c r="I310">
        <v>502.8</v>
      </c>
      <c r="J310" s="1">
        <v>1333.24</v>
      </c>
      <c r="L310">
        <v>0.76004651162790704</v>
      </c>
      <c r="M310">
        <v>2.0153627906976701</v>
      </c>
    </row>
    <row r="311" spans="8:13" x14ac:dyDescent="0.2">
      <c r="H311">
        <v>750</v>
      </c>
      <c r="I311">
        <v>518</v>
      </c>
      <c r="J311" s="1">
        <v>1405.24</v>
      </c>
      <c r="L311">
        <v>0.78302325581395305</v>
      </c>
      <c r="M311">
        <v>2.1242000000000001</v>
      </c>
    </row>
    <row r="312" spans="8:13" x14ac:dyDescent="0.2">
      <c r="H312">
        <v>752</v>
      </c>
      <c r="I312">
        <v>533.20000000000005</v>
      </c>
      <c r="J312" s="1">
        <v>1515.32</v>
      </c>
      <c r="L312">
        <v>0.80600000000000005</v>
      </c>
      <c r="M312">
        <v>2.2906</v>
      </c>
    </row>
    <row r="313" spans="8:13" x14ac:dyDescent="0.2">
      <c r="H313">
        <v>754</v>
      </c>
      <c r="I313">
        <v>548.4</v>
      </c>
      <c r="J313" s="1">
        <v>1541.76</v>
      </c>
      <c r="L313">
        <v>0.82897674418604606</v>
      </c>
      <c r="M313">
        <v>2.3305674418604601</v>
      </c>
    </row>
    <row r="314" spans="8:13" x14ac:dyDescent="0.2">
      <c r="H314">
        <v>756</v>
      </c>
      <c r="I314">
        <v>562</v>
      </c>
      <c r="J314" s="1">
        <v>1560.48</v>
      </c>
      <c r="L314">
        <v>0.84953488372093</v>
      </c>
      <c r="M314">
        <v>2.3588651162790701</v>
      </c>
    </row>
    <row r="315" spans="8:13" x14ac:dyDescent="0.2">
      <c r="H315">
        <v>758</v>
      </c>
      <c r="I315">
        <v>574</v>
      </c>
      <c r="J315" s="1">
        <v>1560.48</v>
      </c>
      <c r="L315">
        <v>0.867674418604651</v>
      </c>
      <c r="M315">
        <v>2.3588651162790701</v>
      </c>
    </row>
    <row r="316" spans="8:13" x14ac:dyDescent="0.2">
      <c r="H316">
        <v>760</v>
      </c>
      <c r="I316">
        <v>586</v>
      </c>
      <c r="J316" s="1">
        <v>1548.52</v>
      </c>
      <c r="L316">
        <v>0.885813953488372</v>
      </c>
      <c r="M316">
        <v>2.3407860465116301</v>
      </c>
    </row>
    <row r="317" spans="8:13" x14ac:dyDescent="0.2">
      <c r="H317">
        <v>762</v>
      </c>
      <c r="I317">
        <v>598</v>
      </c>
      <c r="J317" s="1">
        <v>1508.44</v>
      </c>
      <c r="L317">
        <v>0.90395348837209299</v>
      </c>
      <c r="M317">
        <v>2.2801999999999998</v>
      </c>
    </row>
    <row r="318" spans="8:13" x14ac:dyDescent="0.2">
      <c r="H318">
        <v>764</v>
      </c>
      <c r="I318">
        <v>610</v>
      </c>
      <c r="J318" s="1">
        <v>1459.56</v>
      </c>
      <c r="L318">
        <v>0.92209302325581399</v>
      </c>
      <c r="M318">
        <v>2.2063116279069801</v>
      </c>
    </row>
    <row r="319" spans="8:13" x14ac:dyDescent="0.2">
      <c r="H319">
        <v>766</v>
      </c>
      <c r="I319">
        <v>622.79999999999995</v>
      </c>
      <c r="J319" s="1">
        <v>1410.52</v>
      </c>
      <c r="L319">
        <v>0.94144186046511602</v>
      </c>
      <c r="M319">
        <v>2.13218139534884</v>
      </c>
    </row>
    <row r="320" spans="8:13" x14ac:dyDescent="0.2">
      <c r="H320">
        <v>768</v>
      </c>
      <c r="I320">
        <v>636.4</v>
      </c>
      <c r="J320" s="1">
        <v>1361.32</v>
      </c>
      <c r="L320">
        <v>0.96199999999999997</v>
      </c>
      <c r="M320">
        <v>2.0578093023255799</v>
      </c>
    </row>
    <row r="321" spans="8:13" x14ac:dyDescent="0.2">
      <c r="H321">
        <v>770</v>
      </c>
      <c r="I321">
        <v>650</v>
      </c>
      <c r="J321" s="1">
        <v>1311.88</v>
      </c>
      <c r="L321">
        <v>0.98255813953488402</v>
      </c>
      <c r="M321">
        <v>1.9830744186046501</v>
      </c>
    </row>
    <row r="322" spans="8:13" x14ac:dyDescent="0.2">
      <c r="H322">
        <v>772</v>
      </c>
      <c r="I322">
        <v>663.6</v>
      </c>
      <c r="J322" s="1">
        <v>1262.44</v>
      </c>
      <c r="L322">
        <v>1.0031162790697701</v>
      </c>
      <c r="M322">
        <v>1.90833953488372</v>
      </c>
    </row>
    <row r="323" spans="8:13" x14ac:dyDescent="0.2">
      <c r="H323">
        <v>774</v>
      </c>
      <c r="I323">
        <v>677.2</v>
      </c>
      <c r="J323" s="1">
        <v>1213</v>
      </c>
      <c r="L323">
        <v>1.02367441860465</v>
      </c>
      <c r="M323">
        <v>1.8336046511627899</v>
      </c>
    </row>
    <row r="324" spans="8:13" x14ac:dyDescent="0.2">
      <c r="H324">
        <v>776</v>
      </c>
      <c r="I324">
        <v>689.2</v>
      </c>
      <c r="J324" s="1">
        <v>1163.56</v>
      </c>
      <c r="L324">
        <v>1.0418139534883699</v>
      </c>
      <c r="M324">
        <v>1.7588697674418601</v>
      </c>
    </row>
    <row r="325" spans="8:13" x14ac:dyDescent="0.2">
      <c r="H325">
        <v>778</v>
      </c>
      <c r="I325">
        <v>699.6</v>
      </c>
      <c r="J325" s="1">
        <v>1114.8</v>
      </c>
      <c r="L325">
        <v>1.05753488372093</v>
      </c>
      <c r="M325">
        <v>1.6851627906976701</v>
      </c>
    </row>
    <row r="326" spans="8:13" x14ac:dyDescent="0.2">
      <c r="H326">
        <v>780</v>
      </c>
      <c r="I326">
        <v>710</v>
      </c>
      <c r="J326" s="1">
        <v>1075.44</v>
      </c>
      <c r="L326">
        <v>1.07325581395349</v>
      </c>
      <c r="M326">
        <v>1.6256651162790701</v>
      </c>
    </row>
    <row r="327" spans="8:13" x14ac:dyDescent="0.2">
      <c r="H327">
        <v>782</v>
      </c>
      <c r="I327">
        <v>720.4</v>
      </c>
      <c r="J327" s="1">
        <v>1036.08</v>
      </c>
      <c r="L327">
        <v>1.0889767441860501</v>
      </c>
      <c r="M327">
        <v>1.5661674418604701</v>
      </c>
    </row>
    <row r="328" spans="8:13" x14ac:dyDescent="0.2">
      <c r="H328">
        <v>784</v>
      </c>
      <c r="I328">
        <v>730.8</v>
      </c>
      <c r="J328" s="1">
        <v>996.72</v>
      </c>
      <c r="L328">
        <v>1.1046976744185999</v>
      </c>
      <c r="M328">
        <v>1.5066697674418601</v>
      </c>
    </row>
    <row r="329" spans="8:13" x14ac:dyDescent="0.2">
      <c r="H329">
        <v>786</v>
      </c>
      <c r="I329">
        <v>740</v>
      </c>
      <c r="J329" s="1">
        <v>957.36</v>
      </c>
      <c r="L329">
        <v>1.1186046511627901</v>
      </c>
      <c r="M329">
        <v>1.4471720930232601</v>
      </c>
    </row>
    <row r="330" spans="8:13" x14ac:dyDescent="0.2">
      <c r="H330">
        <v>788</v>
      </c>
      <c r="I330">
        <v>748</v>
      </c>
      <c r="J330" s="1">
        <v>921.8</v>
      </c>
      <c r="L330">
        <v>1.1306976744185999</v>
      </c>
      <c r="M330">
        <v>1.3934186046511601</v>
      </c>
    </row>
    <row r="331" spans="8:13" x14ac:dyDescent="0.2">
      <c r="H331">
        <v>790</v>
      </c>
      <c r="I331">
        <v>756</v>
      </c>
      <c r="J331" s="1">
        <v>890.8</v>
      </c>
      <c r="L331">
        <v>1.14279069767442</v>
      </c>
      <c r="M331">
        <v>1.34655813953488</v>
      </c>
    </row>
    <row r="332" spans="8:13" x14ac:dyDescent="0.2">
      <c r="H332">
        <v>792</v>
      </c>
      <c r="I332">
        <v>764</v>
      </c>
      <c r="J332" s="1">
        <v>859.8</v>
      </c>
      <c r="L332">
        <v>1.1548837209302301</v>
      </c>
      <c r="M332">
        <v>1.2996976744186</v>
      </c>
    </row>
    <row r="333" spans="8:13" x14ac:dyDescent="0.2">
      <c r="H333">
        <v>794</v>
      </c>
      <c r="I333">
        <v>772</v>
      </c>
      <c r="J333" s="1">
        <v>828.8</v>
      </c>
      <c r="L333">
        <v>1.1669767441860499</v>
      </c>
      <c r="M333">
        <v>1.2528372093023299</v>
      </c>
    </row>
    <row r="334" spans="8:13" x14ac:dyDescent="0.2">
      <c r="H334">
        <v>796</v>
      </c>
      <c r="I334">
        <v>786.4</v>
      </c>
      <c r="J334" s="1">
        <v>802.96</v>
      </c>
      <c r="L334">
        <v>1.18874418604651</v>
      </c>
      <c r="M334">
        <v>1.2137767441860501</v>
      </c>
    </row>
    <row r="335" spans="8:13" x14ac:dyDescent="0.2">
      <c r="H335">
        <v>798</v>
      </c>
      <c r="I335">
        <v>807.2</v>
      </c>
      <c r="J335" s="1">
        <v>782.36</v>
      </c>
      <c r="L335">
        <v>1.2201860465116301</v>
      </c>
      <c r="M335">
        <v>1.1826372093023301</v>
      </c>
    </row>
    <row r="336" spans="8:13" x14ac:dyDescent="0.2">
      <c r="H336">
        <v>800</v>
      </c>
      <c r="I336">
        <v>816</v>
      </c>
      <c r="J336" s="1">
        <v>761.72</v>
      </c>
      <c r="L336">
        <v>1.2334883720930201</v>
      </c>
      <c r="M336">
        <v>1.15143720930233</v>
      </c>
    </row>
    <row r="337" spans="8:13" x14ac:dyDescent="0.2">
      <c r="H337">
        <v>802</v>
      </c>
      <c r="I337">
        <v>828</v>
      </c>
      <c r="J337" s="1">
        <v>743.84</v>
      </c>
      <c r="L337">
        <v>1.25162790697674</v>
      </c>
      <c r="M337">
        <v>1.1244093023255799</v>
      </c>
    </row>
    <row r="338" spans="8:13" x14ac:dyDescent="0.2">
      <c r="H338">
        <v>804</v>
      </c>
      <c r="I338">
        <v>836</v>
      </c>
      <c r="J338" s="1">
        <v>737.08</v>
      </c>
      <c r="L338">
        <v>1.26372093023256</v>
      </c>
      <c r="M338">
        <v>1.11419069767442</v>
      </c>
    </row>
    <row r="339" spans="8:13" x14ac:dyDescent="0.2">
      <c r="H339">
        <v>806</v>
      </c>
      <c r="I339">
        <v>844</v>
      </c>
      <c r="J339" s="1">
        <v>730.28</v>
      </c>
      <c r="L339">
        <v>1.2758139534883699</v>
      </c>
      <c r="M339">
        <v>1.1039116279069801</v>
      </c>
    </row>
    <row r="340" spans="8:13" x14ac:dyDescent="0.2">
      <c r="H340">
        <v>808</v>
      </c>
      <c r="I340">
        <v>856</v>
      </c>
      <c r="J340" s="1">
        <v>723.52</v>
      </c>
      <c r="L340">
        <v>1.29395348837209</v>
      </c>
      <c r="M340">
        <v>1.09369302325581</v>
      </c>
    </row>
    <row r="341" spans="8:13" x14ac:dyDescent="0.2">
      <c r="H341">
        <v>810</v>
      </c>
      <c r="I341">
        <v>864</v>
      </c>
      <c r="J341" s="1">
        <v>717.08</v>
      </c>
      <c r="L341">
        <v>1.3060465116279101</v>
      </c>
      <c r="M341">
        <v>1.0839581395348801</v>
      </c>
    </row>
    <row r="342" spans="8:13" x14ac:dyDescent="0.2">
      <c r="H342">
        <v>812</v>
      </c>
      <c r="I342">
        <v>872</v>
      </c>
      <c r="J342" s="1">
        <v>711.84</v>
      </c>
      <c r="L342">
        <v>1.3181395348837199</v>
      </c>
      <c r="M342">
        <v>1.07603720930233</v>
      </c>
    </row>
    <row r="343" spans="8:13" x14ac:dyDescent="0.2">
      <c r="H343">
        <v>814</v>
      </c>
      <c r="I343">
        <v>880</v>
      </c>
      <c r="J343" s="1">
        <v>706.6</v>
      </c>
      <c r="L343">
        <v>1.33023255813954</v>
      </c>
      <c r="M343">
        <v>1.06811627906977</v>
      </c>
    </row>
    <row r="344" spans="8:13" x14ac:dyDescent="0.2">
      <c r="H344">
        <v>816</v>
      </c>
      <c r="I344">
        <v>887.2</v>
      </c>
      <c r="J344" s="1">
        <v>701.32</v>
      </c>
      <c r="L344">
        <v>1.3411162790697699</v>
      </c>
      <c r="M344">
        <v>1.0601348837209299</v>
      </c>
    </row>
    <row r="345" spans="8:13" x14ac:dyDescent="0.2">
      <c r="H345">
        <v>818</v>
      </c>
      <c r="I345">
        <v>901.6</v>
      </c>
      <c r="J345" s="1">
        <v>696.08</v>
      </c>
      <c r="L345">
        <v>1.36288372093023</v>
      </c>
      <c r="M345">
        <v>1.0522139534883701</v>
      </c>
    </row>
    <row r="346" spans="8:13" x14ac:dyDescent="0.2">
      <c r="H346">
        <v>820</v>
      </c>
      <c r="I346">
        <v>916</v>
      </c>
      <c r="J346" s="1">
        <v>693.76</v>
      </c>
      <c r="L346">
        <v>1.3846511627907001</v>
      </c>
      <c r="M346">
        <v>1.0487069767441899</v>
      </c>
    </row>
    <row r="347" spans="8:13" x14ac:dyDescent="0.2">
      <c r="H347">
        <v>822</v>
      </c>
      <c r="I347">
        <v>930.4</v>
      </c>
      <c r="J347" s="1">
        <v>693.6</v>
      </c>
      <c r="L347">
        <v>1.40641860465116</v>
      </c>
      <c r="M347">
        <v>1.0484651162790699</v>
      </c>
    </row>
    <row r="348" spans="8:13" x14ac:dyDescent="0.2">
      <c r="H348">
        <v>824</v>
      </c>
      <c r="I348">
        <v>944.8</v>
      </c>
      <c r="J348" s="1">
        <v>693.48</v>
      </c>
      <c r="L348">
        <v>1.4281860465116301</v>
      </c>
      <c r="M348">
        <v>1.04828372093023</v>
      </c>
    </row>
    <row r="349" spans="8:13" x14ac:dyDescent="0.2">
      <c r="H349">
        <v>826</v>
      </c>
      <c r="I349">
        <v>956.4</v>
      </c>
      <c r="J349" s="1">
        <v>693.32</v>
      </c>
      <c r="L349">
        <v>1.44572093023256</v>
      </c>
      <c r="M349">
        <v>1.04804186046512</v>
      </c>
    </row>
    <row r="350" spans="8:13" x14ac:dyDescent="0.2">
      <c r="H350">
        <v>828</v>
      </c>
      <c r="I350">
        <v>965.2</v>
      </c>
      <c r="J350" s="1">
        <v>693.2</v>
      </c>
      <c r="L350">
        <v>1.45902325581395</v>
      </c>
      <c r="M350">
        <v>1.0478604651162799</v>
      </c>
    </row>
    <row r="351" spans="8:13" x14ac:dyDescent="0.2">
      <c r="H351">
        <v>830</v>
      </c>
      <c r="I351">
        <v>974</v>
      </c>
      <c r="J351" s="1">
        <v>693.04</v>
      </c>
      <c r="L351">
        <v>1.47232558139535</v>
      </c>
      <c r="M351">
        <v>1.04761860465116</v>
      </c>
    </row>
    <row r="352" spans="8:13" x14ac:dyDescent="0.2">
      <c r="H352">
        <v>832</v>
      </c>
      <c r="I352">
        <v>982.8</v>
      </c>
      <c r="J352" s="1">
        <v>692.92</v>
      </c>
      <c r="L352">
        <v>1.48562790697674</v>
      </c>
      <c r="M352">
        <v>1.0474372093023301</v>
      </c>
    </row>
    <row r="353" spans="8:13" x14ac:dyDescent="0.2">
      <c r="H353">
        <v>834</v>
      </c>
      <c r="I353">
        <v>991.6</v>
      </c>
      <c r="J353" s="1">
        <v>692.76</v>
      </c>
      <c r="L353">
        <v>1.49893023255814</v>
      </c>
      <c r="M353">
        <v>1.0471953488372101</v>
      </c>
    </row>
    <row r="354" spans="8:13" x14ac:dyDescent="0.2">
      <c r="H354">
        <v>836</v>
      </c>
      <c r="I354">
        <v>1001.2</v>
      </c>
      <c r="J354" s="1">
        <v>692.64</v>
      </c>
      <c r="L354">
        <v>1.5134418604651201</v>
      </c>
      <c r="M354">
        <v>1.04701395348837</v>
      </c>
    </row>
    <row r="355" spans="8:13" x14ac:dyDescent="0.2">
      <c r="H355">
        <v>838</v>
      </c>
      <c r="I355">
        <v>1011.6</v>
      </c>
      <c r="J355" s="1">
        <v>692.48</v>
      </c>
      <c r="L355">
        <v>1.5291627906976699</v>
      </c>
      <c r="M355">
        <v>1.04677209302326</v>
      </c>
    </row>
    <row r="356" spans="8:13" x14ac:dyDescent="0.2">
      <c r="H356">
        <v>840</v>
      </c>
      <c r="I356">
        <v>1022</v>
      </c>
      <c r="J356" s="1">
        <v>692.36</v>
      </c>
      <c r="L356">
        <v>1.54488372093023</v>
      </c>
      <c r="M356">
        <v>1.0465906976744199</v>
      </c>
    </row>
    <row r="357" spans="8:13" x14ac:dyDescent="0.2">
      <c r="H357">
        <v>842</v>
      </c>
      <c r="I357">
        <v>1032.4000000000001</v>
      </c>
      <c r="J357" s="1">
        <v>692.2</v>
      </c>
      <c r="L357">
        <v>1.56060465116279</v>
      </c>
      <c r="M357">
        <v>1.0463488372092999</v>
      </c>
    </row>
    <row r="358" spans="8:13" x14ac:dyDescent="0.2">
      <c r="H358">
        <v>844</v>
      </c>
      <c r="I358">
        <v>1042.8</v>
      </c>
      <c r="J358" s="1">
        <v>691.96</v>
      </c>
      <c r="L358">
        <v>1.5763255813953501</v>
      </c>
      <c r="M358">
        <v>1.04598604651163</v>
      </c>
    </row>
    <row r="359" spans="8:13" x14ac:dyDescent="0.2">
      <c r="H359">
        <v>846</v>
      </c>
      <c r="I359">
        <v>1050</v>
      </c>
      <c r="J359" s="1">
        <v>691.76</v>
      </c>
      <c r="L359">
        <v>1.58720930232558</v>
      </c>
      <c r="M359">
        <v>1.0456837209302301</v>
      </c>
    </row>
    <row r="360" spans="8:13" x14ac:dyDescent="0.2">
      <c r="H360">
        <v>848</v>
      </c>
      <c r="I360">
        <v>1054</v>
      </c>
      <c r="J360" s="1">
        <v>691.52</v>
      </c>
      <c r="L360">
        <v>1.59325581395349</v>
      </c>
      <c r="M360">
        <v>1.0453209302325599</v>
      </c>
    </row>
    <row r="361" spans="8:13" x14ac:dyDescent="0.2">
      <c r="H361">
        <v>850</v>
      </c>
      <c r="I361">
        <v>1058</v>
      </c>
      <c r="J361" s="1">
        <v>691.32</v>
      </c>
      <c r="L361">
        <v>1.5993023255814001</v>
      </c>
      <c r="M361">
        <v>1.04501860465116</v>
      </c>
    </row>
    <row r="362" spans="8:13" x14ac:dyDescent="0.2">
      <c r="H362">
        <v>852</v>
      </c>
      <c r="I362">
        <v>1062</v>
      </c>
      <c r="J362" s="1">
        <v>691.08</v>
      </c>
      <c r="L362">
        <v>1.6053488372093001</v>
      </c>
      <c r="M362">
        <v>1.0446558139534901</v>
      </c>
    </row>
    <row r="363" spans="8:13" x14ac:dyDescent="0.2">
      <c r="H363">
        <v>854</v>
      </c>
      <c r="I363">
        <v>1066</v>
      </c>
      <c r="J363" s="1">
        <v>690.88</v>
      </c>
      <c r="L363">
        <v>1.6113953488372099</v>
      </c>
      <c r="M363">
        <v>1.04435348837209</v>
      </c>
    </row>
    <row r="364" spans="8:13" x14ac:dyDescent="0.2">
      <c r="H364">
        <v>856</v>
      </c>
      <c r="I364">
        <v>1072.8</v>
      </c>
      <c r="J364" s="1">
        <v>690.64</v>
      </c>
      <c r="L364">
        <v>1.6216744186046499</v>
      </c>
      <c r="M364">
        <v>1.04399069767442</v>
      </c>
    </row>
    <row r="365" spans="8:13" x14ac:dyDescent="0.2">
      <c r="H365">
        <v>858</v>
      </c>
      <c r="I365">
        <v>1082.4000000000001</v>
      </c>
      <c r="J365" s="1">
        <v>692.44</v>
      </c>
      <c r="L365">
        <v>1.63618604651163</v>
      </c>
      <c r="M365">
        <v>1.0467116279069799</v>
      </c>
    </row>
    <row r="366" spans="8:13" x14ac:dyDescent="0.2">
      <c r="H366">
        <v>860</v>
      </c>
      <c r="I366">
        <v>1092</v>
      </c>
      <c r="J366" s="1">
        <v>694.32</v>
      </c>
      <c r="L366">
        <v>1.6506976744185999</v>
      </c>
      <c r="M366">
        <v>1.0495534883720901</v>
      </c>
    </row>
    <row r="367" spans="8:13" x14ac:dyDescent="0.2">
      <c r="H367">
        <v>862</v>
      </c>
      <c r="I367">
        <v>1101.5999999999999</v>
      </c>
      <c r="J367" s="1">
        <v>696.2</v>
      </c>
      <c r="L367">
        <v>1.6652093023255801</v>
      </c>
      <c r="M367">
        <v>1.05239534883721</v>
      </c>
    </row>
    <row r="368" spans="8:13" x14ac:dyDescent="0.2">
      <c r="H368">
        <v>864</v>
      </c>
      <c r="I368">
        <v>1111.2</v>
      </c>
      <c r="J368" s="1">
        <v>698.04</v>
      </c>
      <c r="L368">
        <v>1.67972093023256</v>
      </c>
      <c r="M368">
        <v>1.05517674418605</v>
      </c>
    </row>
    <row r="369" spans="8:13" x14ac:dyDescent="0.2">
      <c r="H369">
        <v>866</v>
      </c>
      <c r="I369">
        <v>1118.4000000000001</v>
      </c>
      <c r="J369" s="1">
        <v>699.92</v>
      </c>
      <c r="L369">
        <v>1.6906046511627899</v>
      </c>
      <c r="M369">
        <v>1.0580186046511599</v>
      </c>
    </row>
    <row r="370" spans="8:13" x14ac:dyDescent="0.2">
      <c r="H370">
        <v>868</v>
      </c>
      <c r="I370">
        <v>1123.2</v>
      </c>
      <c r="J370" s="1">
        <v>701.8</v>
      </c>
      <c r="L370">
        <v>1.6978604651162801</v>
      </c>
      <c r="M370">
        <v>1.0608604651162801</v>
      </c>
    </row>
    <row r="371" spans="8:13" x14ac:dyDescent="0.2">
      <c r="H371">
        <v>870</v>
      </c>
      <c r="I371">
        <v>1128</v>
      </c>
      <c r="J371" s="1">
        <v>705.84</v>
      </c>
      <c r="L371">
        <v>1.70511627906977</v>
      </c>
      <c r="M371">
        <v>1.06696744186047</v>
      </c>
    </row>
    <row r="372" spans="8:13" x14ac:dyDescent="0.2">
      <c r="H372">
        <v>872</v>
      </c>
      <c r="I372">
        <v>1132.8</v>
      </c>
      <c r="J372" s="1">
        <v>709.96</v>
      </c>
      <c r="L372">
        <v>1.71237209302326</v>
      </c>
      <c r="M372">
        <v>1.0731953488372099</v>
      </c>
    </row>
    <row r="373" spans="8:13" x14ac:dyDescent="0.2">
      <c r="H373">
        <v>874</v>
      </c>
      <c r="I373">
        <v>1137.5999999999999</v>
      </c>
      <c r="J373" s="1">
        <v>714.08</v>
      </c>
      <c r="L373">
        <v>1.71962790697674</v>
      </c>
      <c r="M373">
        <v>1.07942325581395</v>
      </c>
    </row>
    <row r="374" spans="8:13" x14ac:dyDescent="0.2">
      <c r="H374">
        <v>876</v>
      </c>
      <c r="I374">
        <v>1142.8</v>
      </c>
      <c r="J374" s="1">
        <v>718.2</v>
      </c>
      <c r="L374">
        <v>1.7274883720930201</v>
      </c>
      <c r="M374">
        <v>1.0856511627907</v>
      </c>
    </row>
    <row r="375" spans="8:13" x14ac:dyDescent="0.2">
      <c r="H375">
        <v>878</v>
      </c>
      <c r="I375">
        <v>1148.4000000000001</v>
      </c>
      <c r="J375" s="1">
        <v>722.32</v>
      </c>
      <c r="L375">
        <v>1.73595348837209</v>
      </c>
      <c r="M375">
        <v>1.0918790697674401</v>
      </c>
    </row>
    <row r="376" spans="8:13" x14ac:dyDescent="0.2">
      <c r="H376">
        <v>880</v>
      </c>
      <c r="I376">
        <v>1154</v>
      </c>
      <c r="J376" s="1">
        <v>726.44</v>
      </c>
      <c r="L376">
        <v>1.7444186046511601</v>
      </c>
      <c r="M376">
        <v>1.09810697674419</v>
      </c>
    </row>
    <row r="377" spans="8:13" x14ac:dyDescent="0.2">
      <c r="H377">
        <v>882</v>
      </c>
      <c r="I377">
        <v>1159.5999999999999</v>
      </c>
      <c r="J377" s="1">
        <v>729.84</v>
      </c>
      <c r="L377">
        <v>1.7528837209302299</v>
      </c>
      <c r="M377">
        <v>1.10324651162791</v>
      </c>
    </row>
    <row r="378" spans="8:13" x14ac:dyDescent="0.2">
      <c r="H378">
        <v>884</v>
      </c>
      <c r="I378">
        <v>1165.2</v>
      </c>
      <c r="J378" s="1">
        <v>733.2</v>
      </c>
      <c r="L378">
        <v>1.7613488372093</v>
      </c>
      <c r="M378">
        <v>1.1083255813953501</v>
      </c>
    </row>
    <row r="379" spans="8:13" x14ac:dyDescent="0.2">
      <c r="H379">
        <v>886</v>
      </c>
      <c r="I379">
        <v>1170</v>
      </c>
      <c r="J379" s="1">
        <v>736.6</v>
      </c>
      <c r="L379">
        <v>1.76860465116279</v>
      </c>
      <c r="M379">
        <v>1.1134651162790701</v>
      </c>
    </row>
    <row r="380" spans="8:13" x14ac:dyDescent="0.2">
      <c r="H380">
        <v>888</v>
      </c>
      <c r="I380">
        <v>1174</v>
      </c>
      <c r="J380" s="1">
        <v>739.96</v>
      </c>
      <c r="L380">
        <v>1.7746511627907</v>
      </c>
      <c r="M380">
        <v>1.11854418604651</v>
      </c>
    </row>
    <row r="381" spans="8:13" x14ac:dyDescent="0.2">
      <c r="H381">
        <v>890</v>
      </c>
      <c r="I381">
        <v>1178</v>
      </c>
      <c r="J381" s="1">
        <v>743.6</v>
      </c>
      <c r="L381">
        <v>1.7806976744186001</v>
      </c>
      <c r="M381">
        <v>1.1240465116279099</v>
      </c>
    </row>
    <row r="382" spans="8:13" x14ac:dyDescent="0.2">
      <c r="H382">
        <v>892</v>
      </c>
      <c r="I382">
        <v>1182</v>
      </c>
      <c r="J382" s="1">
        <v>747.24</v>
      </c>
      <c r="L382">
        <v>1.7867441860465101</v>
      </c>
      <c r="M382">
        <v>1.1295488372093001</v>
      </c>
    </row>
    <row r="383" spans="8:13" x14ac:dyDescent="0.2">
      <c r="H383">
        <v>894</v>
      </c>
      <c r="I383">
        <v>1186</v>
      </c>
      <c r="J383" s="1">
        <v>750.88</v>
      </c>
      <c r="L383">
        <v>1.7927906976744199</v>
      </c>
      <c r="M383">
        <v>1.1350511627907001</v>
      </c>
    </row>
    <row r="384" spans="8:13" x14ac:dyDescent="0.2">
      <c r="H384">
        <v>896</v>
      </c>
      <c r="I384">
        <v>1190</v>
      </c>
      <c r="J384" s="1">
        <v>754.52</v>
      </c>
      <c r="L384">
        <v>1.7988372093023299</v>
      </c>
      <c r="M384">
        <v>1.14055348837209</v>
      </c>
    </row>
    <row r="385" spans="8:13" x14ac:dyDescent="0.2">
      <c r="H385">
        <v>898</v>
      </c>
      <c r="I385">
        <v>1194</v>
      </c>
      <c r="J385" s="1">
        <v>758.16</v>
      </c>
      <c r="L385">
        <v>1.80488372093023</v>
      </c>
      <c r="M385">
        <v>1.14605581395349</v>
      </c>
    </row>
    <row r="386" spans="8:13" x14ac:dyDescent="0.2">
      <c r="H386">
        <v>900</v>
      </c>
      <c r="I386">
        <v>1198</v>
      </c>
      <c r="J386" s="1">
        <v>761.84</v>
      </c>
      <c r="L386">
        <v>1.81093023255814</v>
      </c>
      <c r="M386">
        <v>1.1516186046511601</v>
      </c>
    </row>
    <row r="387" spans="8:13" x14ac:dyDescent="0.2">
      <c r="H387">
        <v>902</v>
      </c>
      <c r="I387">
        <v>1202</v>
      </c>
      <c r="J387" s="1">
        <v>765.04</v>
      </c>
      <c r="L387">
        <v>1.81697674418605</v>
      </c>
      <c r="M387">
        <v>1.15645581395349</v>
      </c>
    </row>
    <row r="388" spans="8:13" x14ac:dyDescent="0.2">
      <c r="H388">
        <v>904</v>
      </c>
      <c r="I388">
        <v>1206</v>
      </c>
      <c r="J388" s="1">
        <v>767.44</v>
      </c>
      <c r="L388">
        <v>1.8230232558139501</v>
      </c>
      <c r="M388">
        <v>1.1600837209302299</v>
      </c>
    </row>
    <row r="389" spans="8:13" x14ac:dyDescent="0.2">
      <c r="H389">
        <v>906</v>
      </c>
      <c r="I389">
        <v>1209.2</v>
      </c>
      <c r="J389" s="1">
        <v>769.8</v>
      </c>
      <c r="L389">
        <v>1.82786046511628</v>
      </c>
      <c r="M389">
        <v>1.1636511627907</v>
      </c>
    </row>
    <row r="390" spans="8:13" x14ac:dyDescent="0.2">
      <c r="H390">
        <v>908</v>
      </c>
      <c r="I390">
        <v>1211.5999999999999</v>
      </c>
      <c r="J390" s="1">
        <v>772.16</v>
      </c>
      <c r="L390">
        <v>1.83148837209302</v>
      </c>
      <c r="M390">
        <v>1.1672186046511599</v>
      </c>
    </row>
    <row r="391" spans="8:13" x14ac:dyDescent="0.2">
      <c r="H391">
        <v>910</v>
      </c>
      <c r="I391">
        <v>1214</v>
      </c>
      <c r="J391" s="1">
        <v>774.56</v>
      </c>
      <c r="L391">
        <v>1.8351162790697699</v>
      </c>
      <c r="M391">
        <v>1.1708465116279101</v>
      </c>
    </row>
    <row r="392" spans="8:13" x14ac:dyDescent="0.2">
      <c r="H392">
        <v>912</v>
      </c>
      <c r="I392">
        <v>1216.4000000000001</v>
      </c>
      <c r="J392" s="1">
        <v>776.92</v>
      </c>
      <c r="L392">
        <v>1.8387441860465099</v>
      </c>
      <c r="M392">
        <v>1.17441395348837</v>
      </c>
    </row>
    <row r="393" spans="8:13" x14ac:dyDescent="0.2">
      <c r="H393">
        <v>914</v>
      </c>
      <c r="I393">
        <v>1218.8</v>
      </c>
      <c r="J393" s="1">
        <v>778.4</v>
      </c>
      <c r="L393">
        <v>1.8423720930232601</v>
      </c>
      <c r="M393">
        <v>1.1766511627906999</v>
      </c>
    </row>
    <row r="394" spans="8:13" x14ac:dyDescent="0.2">
      <c r="H394">
        <v>916</v>
      </c>
      <c r="I394">
        <v>1220.8</v>
      </c>
      <c r="J394" s="1">
        <v>778.04</v>
      </c>
      <c r="L394">
        <v>1.8453953488372099</v>
      </c>
      <c r="M394">
        <v>1.1761069767441901</v>
      </c>
    </row>
    <row r="395" spans="8:13" x14ac:dyDescent="0.2">
      <c r="H395">
        <v>918</v>
      </c>
      <c r="I395">
        <v>1222.4000000000001</v>
      </c>
      <c r="J395" s="1">
        <v>777.72</v>
      </c>
      <c r="L395">
        <v>1.84781395348837</v>
      </c>
      <c r="M395">
        <v>1.1756232558139501</v>
      </c>
    </row>
    <row r="396" spans="8:13" x14ac:dyDescent="0.2">
      <c r="H396">
        <v>920</v>
      </c>
      <c r="I396">
        <v>1224</v>
      </c>
      <c r="J396" s="1">
        <v>777.36</v>
      </c>
      <c r="L396">
        <v>1.85023255813954</v>
      </c>
      <c r="M396">
        <v>1.17507906976744</v>
      </c>
    </row>
    <row r="397" spans="8:13" x14ac:dyDescent="0.2">
      <c r="H397">
        <v>922</v>
      </c>
      <c r="I397">
        <v>1225.5999999999999</v>
      </c>
      <c r="J397" s="1">
        <v>777.04</v>
      </c>
      <c r="L397">
        <v>1.8526511627907001</v>
      </c>
      <c r="M397">
        <v>1.1745953488372101</v>
      </c>
    </row>
    <row r="398" spans="8:13" x14ac:dyDescent="0.2">
      <c r="H398">
        <v>924</v>
      </c>
      <c r="I398">
        <v>1227.2</v>
      </c>
      <c r="J398" s="1">
        <v>776.64</v>
      </c>
      <c r="L398">
        <v>1.8550697674418599</v>
      </c>
      <c r="M398">
        <v>1.1739906976744201</v>
      </c>
    </row>
    <row r="399" spans="8:13" x14ac:dyDescent="0.2">
      <c r="H399">
        <v>926</v>
      </c>
      <c r="I399">
        <v>1226.8</v>
      </c>
      <c r="J399" s="1">
        <v>772.36</v>
      </c>
      <c r="L399">
        <v>1.85446511627907</v>
      </c>
      <c r="M399">
        <v>1.16752093023256</v>
      </c>
    </row>
    <row r="400" spans="8:13" x14ac:dyDescent="0.2">
      <c r="H400">
        <v>928</v>
      </c>
      <c r="I400">
        <v>1224.4000000000001</v>
      </c>
      <c r="J400" s="1">
        <v>768.08</v>
      </c>
      <c r="L400">
        <v>1.85083720930233</v>
      </c>
      <c r="M400">
        <v>1.1610511627907001</v>
      </c>
    </row>
    <row r="401" spans="8:13" x14ac:dyDescent="0.2">
      <c r="H401">
        <v>930</v>
      </c>
      <c r="I401">
        <v>1222</v>
      </c>
      <c r="J401" s="1">
        <v>763.84</v>
      </c>
      <c r="L401">
        <v>1.84720930232558</v>
      </c>
      <c r="M401">
        <v>1.1546418604651201</v>
      </c>
    </row>
    <row r="402" spans="8:13" x14ac:dyDescent="0.2">
      <c r="H402">
        <v>932</v>
      </c>
      <c r="I402">
        <v>1219.5999999999999</v>
      </c>
      <c r="J402" s="1">
        <v>752.28</v>
      </c>
      <c r="L402">
        <v>1.84358139534884</v>
      </c>
      <c r="M402">
        <v>1.13716744186047</v>
      </c>
    </row>
    <row r="403" spans="8:13" x14ac:dyDescent="0.2">
      <c r="H403">
        <v>934</v>
      </c>
      <c r="I403">
        <v>1217.2</v>
      </c>
      <c r="J403" s="1">
        <v>737.56</v>
      </c>
      <c r="L403">
        <v>1.8399534883720901</v>
      </c>
      <c r="M403">
        <v>1.11491627906977</v>
      </c>
    </row>
    <row r="404" spans="8:13" x14ac:dyDescent="0.2">
      <c r="H404">
        <v>936</v>
      </c>
      <c r="I404">
        <v>1215.5999999999999</v>
      </c>
      <c r="J404" s="1">
        <v>722.88</v>
      </c>
      <c r="L404">
        <v>1.83753488372093</v>
      </c>
      <c r="M404">
        <v>1.09272558139535</v>
      </c>
    </row>
    <row r="405" spans="8:13" x14ac:dyDescent="0.2">
      <c r="H405">
        <v>938</v>
      </c>
      <c r="I405">
        <v>1214.8</v>
      </c>
      <c r="J405" s="1">
        <v>708.16</v>
      </c>
      <c r="L405">
        <v>1.8363255813953501</v>
      </c>
      <c r="M405">
        <v>1.07047441860465</v>
      </c>
    </row>
    <row r="406" spans="8:13" x14ac:dyDescent="0.2">
      <c r="H406">
        <v>940</v>
      </c>
      <c r="I406">
        <v>1214</v>
      </c>
      <c r="J406" s="1">
        <v>693.44</v>
      </c>
      <c r="L406">
        <v>1.8351162790697699</v>
      </c>
      <c r="M406">
        <v>1.0482232558139499</v>
      </c>
    </row>
    <row r="407" spans="8:13" x14ac:dyDescent="0.2">
      <c r="H407">
        <v>942</v>
      </c>
      <c r="I407">
        <v>1213.2</v>
      </c>
      <c r="J407" s="1">
        <v>678.72</v>
      </c>
      <c r="L407">
        <v>1.83390697674419</v>
      </c>
      <c r="M407">
        <v>1.0259720930232601</v>
      </c>
    </row>
    <row r="408" spans="8:13" x14ac:dyDescent="0.2">
      <c r="H408">
        <v>944</v>
      </c>
      <c r="I408">
        <v>1212.4000000000001</v>
      </c>
      <c r="J408" s="1">
        <v>660.52</v>
      </c>
      <c r="L408">
        <v>1.8326976744186001</v>
      </c>
      <c r="M408">
        <v>0.99846046511627895</v>
      </c>
    </row>
    <row r="409" spans="8:13" x14ac:dyDescent="0.2">
      <c r="H409">
        <v>946</v>
      </c>
      <c r="I409">
        <v>1210.4000000000001</v>
      </c>
      <c r="J409" s="1">
        <v>641.08000000000004</v>
      </c>
      <c r="L409">
        <v>1.8296744186046501</v>
      </c>
      <c r="M409">
        <v>0.96907441860465104</v>
      </c>
    </row>
    <row r="410" spans="8:13" x14ac:dyDescent="0.2">
      <c r="H410">
        <v>948</v>
      </c>
      <c r="I410">
        <v>1207.2</v>
      </c>
      <c r="J410" s="1">
        <v>621.64</v>
      </c>
      <c r="L410">
        <v>1.82483720930233</v>
      </c>
      <c r="M410">
        <v>0.93968837209302303</v>
      </c>
    </row>
    <row r="411" spans="8:13" x14ac:dyDescent="0.2">
      <c r="H411">
        <v>950</v>
      </c>
      <c r="I411">
        <v>1204</v>
      </c>
      <c r="J411" s="1">
        <v>602.24</v>
      </c>
      <c r="L411">
        <v>1.82</v>
      </c>
      <c r="M411">
        <v>0.91036279069767401</v>
      </c>
    </row>
    <row r="412" spans="8:13" x14ac:dyDescent="0.2">
      <c r="H412">
        <v>952</v>
      </c>
      <c r="I412">
        <v>1200.8</v>
      </c>
      <c r="J412" s="1">
        <v>583.4</v>
      </c>
      <c r="L412">
        <v>1.8151627906976699</v>
      </c>
      <c r="M412">
        <v>0.88188372093023304</v>
      </c>
    </row>
    <row r="413" spans="8:13" x14ac:dyDescent="0.2">
      <c r="H413">
        <v>954</v>
      </c>
      <c r="I413">
        <v>1197.5999999999999</v>
      </c>
      <c r="J413" s="1">
        <v>568.91999999999996</v>
      </c>
      <c r="L413">
        <v>1.81032558139535</v>
      </c>
      <c r="M413">
        <v>0.85999534883720896</v>
      </c>
    </row>
    <row r="414" spans="8:13" x14ac:dyDescent="0.2">
      <c r="H414">
        <v>956</v>
      </c>
      <c r="I414">
        <v>1194</v>
      </c>
      <c r="J414" s="1">
        <v>554.48</v>
      </c>
      <c r="L414">
        <v>1.80488372093023</v>
      </c>
      <c r="M414">
        <v>0.83816744186046499</v>
      </c>
    </row>
    <row r="415" spans="8:13" x14ac:dyDescent="0.2">
      <c r="H415">
        <v>958</v>
      </c>
      <c r="I415">
        <v>1190</v>
      </c>
      <c r="J415" s="1">
        <v>540.04</v>
      </c>
      <c r="L415">
        <v>1.7988372093023299</v>
      </c>
      <c r="M415">
        <v>0.81633953488372102</v>
      </c>
    </row>
    <row r="416" spans="8:13" x14ac:dyDescent="0.2">
      <c r="H416">
        <v>960</v>
      </c>
      <c r="I416">
        <v>1186</v>
      </c>
      <c r="J416" s="1">
        <v>525.55999999999995</v>
      </c>
      <c r="L416">
        <v>1.7927906976744199</v>
      </c>
      <c r="M416">
        <v>0.79445116279069805</v>
      </c>
    </row>
    <row r="417" spans="8:13" x14ac:dyDescent="0.2">
      <c r="H417">
        <v>962</v>
      </c>
      <c r="I417">
        <v>1182</v>
      </c>
      <c r="J417" s="1">
        <v>511.12</v>
      </c>
      <c r="L417">
        <v>1.7867441860465101</v>
      </c>
      <c r="M417">
        <v>0.77262325581395397</v>
      </c>
    </row>
    <row r="418" spans="8:13" x14ac:dyDescent="0.2">
      <c r="H418">
        <v>964</v>
      </c>
      <c r="I418">
        <v>1178</v>
      </c>
      <c r="J418" s="1">
        <v>495.36</v>
      </c>
      <c r="L418">
        <v>1.7806976744186001</v>
      </c>
      <c r="M418">
        <v>0.74880000000000002</v>
      </c>
    </row>
    <row r="419" spans="8:13" x14ac:dyDescent="0.2">
      <c r="H419">
        <v>966</v>
      </c>
      <c r="I419">
        <v>1173.2</v>
      </c>
      <c r="J419" s="1">
        <v>473.32</v>
      </c>
      <c r="L419">
        <v>1.7734418604651201</v>
      </c>
      <c r="M419">
        <v>0.71548372093023205</v>
      </c>
    </row>
    <row r="420" spans="8:13" x14ac:dyDescent="0.2">
      <c r="H420">
        <v>968</v>
      </c>
      <c r="I420">
        <v>1167.5999999999999</v>
      </c>
      <c r="J420" s="1">
        <v>451.32</v>
      </c>
      <c r="L420">
        <v>1.76497674418605</v>
      </c>
      <c r="M420">
        <v>0.68222790697674396</v>
      </c>
    </row>
    <row r="421" spans="8:13" x14ac:dyDescent="0.2">
      <c r="H421">
        <v>970</v>
      </c>
      <c r="I421">
        <v>1162</v>
      </c>
      <c r="J421" s="1">
        <v>429.32</v>
      </c>
      <c r="L421">
        <v>1.7565116279069799</v>
      </c>
      <c r="M421">
        <v>0.64897209302325598</v>
      </c>
    </row>
    <row r="422" spans="8:13" x14ac:dyDescent="0.2">
      <c r="H422">
        <v>972</v>
      </c>
      <c r="I422">
        <v>1156.4000000000001</v>
      </c>
      <c r="J422" s="1">
        <v>415.28</v>
      </c>
      <c r="L422">
        <v>1.74804651162791</v>
      </c>
      <c r="M422">
        <v>0.62774883720930197</v>
      </c>
    </row>
    <row r="423" spans="8:13" x14ac:dyDescent="0.2">
      <c r="H423">
        <v>974</v>
      </c>
      <c r="I423">
        <v>1150.8</v>
      </c>
      <c r="J423" s="1">
        <v>402.28</v>
      </c>
      <c r="L423">
        <v>1.7395813953488399</v>
      </c>
      <c r="M423">
        <v>0.60809767441860496</v>
      </c>
    </row>
    <row r="424" spans="8:13" x14ac:dyDescent="0.2">
      <c r="H424">
        <v>976</v>
      </c>
      <c r="I424">
        <v>1144</v>
      </c>
      <c r="J424" s="1">
        <v>389.28800000000001</v>
      </c>
      <c r="L424">
        <v>1.7293023255814</v>
      </c>
      <c r="M424">
        <v>0.58845860465116295</v>
      </c>
    </row>
    <row r="425" spans="8:13" x14ac:dyDescent="0.2">
      <c r="H425">
        <v>978</v>
      </c>
      <c r="I425">
        <v>1136</v>
      </c>
      <c r="J425" s="1">
        <v>374.94400000000002</v>
      </c>
      <c r="L425">
        <v>1.7172093023255799</v>
      </c>
      <c r="M425">
        <v>0.56677581395348797</v>
      </c>
    </row>
    <row r="426" spans="8:13" x14ac:dyDescent="0.2">
      <c r="H426">
        <v>980</v>
      </c>
      <c r="I426">
        <v>1128</v>
      </c>
      <c r="J426" s="1">
        <v>359.65600000000001</v>
      </c>
      <c r="L426">
        <v>1.70511627906977</v>
      </c>
      <c r="M426">
        <v>0.54366604651162798</v>
      </c>
    </row>
    <row r="427" spans="8:13" x14ac:dyDescent="0.2">
      <c r="H427">
        <v>982</v>
      </c>
      <c r="I427">
        <v>1120</v>
      </c>
      <c r="J427" s="1">
        <v>344.37200000000001</v>
      </c>
      <c r="L427">
        <v>1.69302325581395</v>
      </c>
      <c r="M427">
        <v>0.52056232558139504</v>
      </c>
    </row>
    <row r="428" spans="8:13" x14ac:dyDescent="0.2">
      <c r="H428">
        <v>984</v>
      </c>
      <c r="I428">
        <v>1112</v>
      </c>
      <c r="J428" s="1">
        <v>329.084</v>
      </c>
      <c r="L428">
        <v>1.6809302325581399</v>
      </c>
      <c r="M428">
        <v>0.49745255813953498</v>
      </c>
    </row>
    <row r="429" spans="8:13" x14ac:dyDescent="0.2">
      <c r="H429">
        <v>986</v>
      </c>
      <c r="I429">
        <v>1102.4000000000001</v>
      </c>
      <c r="J429" s="1">
        <v>313.79599999999999</v>
      </c>
      <c r="L429">
        <v>1.66641860465116</v>
      </c>
      <c r="M429">
        <v>0.47434279069767399</v>
      </c>
    </row>
    <row r="430" spans="8:13" x14ac:dyDescent="0.2">
      <c r="H430">
        <v>988</v>
      </c>
      <c r="I430">
        <v>1091.2</v>
      </c>
      <c r="J430" s="1">
        <v>298.50799999999998</v>
      </c>
      <c r="L430">
        <v>1.64948837209302</v>
      </c>
      <c r="M430">
        <v>0.45123302325581399</v>
      </c>
    </row>
    <row r="431" spans="8:13" x14ac:dyDescent="0.2">
      <c r="H431">
        <v>990</v>
      </c>
      <c r="I431">
        <v>1080</v>
      </c>
      <c r="J431" s="1">
        <v>283.22000000000003</v>
      </c>
      <c r="L431">
        <v>1.63255813953488</v>
      </c>
      <c r="M431">
        <v>0.428123255813954</v>
      </c>
    </row>
    <row r="432" spans="8:13" x14ac:dyDescent="0.2">
      <c r="H432">
        <v>992</v>
      </c>
      <c r="I432">
        <v>1068.8</v>
      </c>
      <c r="J432" s="1">
        <v>267.93200000000002</v>
      </c>
      <c r="L432">
        <v>1.6156279069767401</v>
      </c>
      <c r="M432">
        <v>0.405013488372093</v>
      </c>
    </row>
    <row r="433" spans="8:13" x14ac:dyDescent="0.2">
      <c r="H433">
        <v>994</v>
      </c>
      <c r="I433">
        <v>1057.5999999999999</v>
      </c>
      <c r="J433" s="1">
        <v>252.648</v>
      </c>
      <c r="L433">
        <v>1.5986976744185999</v>
      </c>
      <c r="M433">
        <v>0.38190976744186</v>
      </c>
    </row>
    <row r="434" spans="8:13" x14ac:dyDescent="0.2">
      <c r="H434">
        <v>996</v>
      </c>
      <c r="I434">
        <v>1046.4000000000001</v>
      </c>
      <c r="J434" s="1">
        <v>237.36</v>
      </c>
      <c r="L434">
        <v>1.5817674418604699</v>
      </c>
      <c r="M434">
        <v>0.35880000000000001</v>
      </c>
    </row>
    <row r="435" spans="8:13" x14ac:dyDescent="0.2">
      <c r="H435" s="1">
        <v>998</v>
      </c>
      <c r="I435">
        <v>1035.2</v>
      </c>
      <c r="J435">
        <v>222.072</v>
      </c>
      <c r="L435">
        <v>1.5648372093023299</v>
      </c>
      <c r="M435">
        <v>0.33569023255814001</v>
      </c>
    </row>
    <row r="436" spans="8:13" x14ac:dyDescent="0.2">
      <c r="H436" s="1">
        <v>1000</v>
      </c>
      <c r="I436">
        <v>1024</v>
      </c>
      <c r="J436">
        <v>206.78399999999999</v>
      </c>
      <c r="L436">
        <v>1.54790697674419</v>
      </c>
      <c r="M436">
        <v>0.31258046511627902</v>
      </c>
    </row>
  </sheetData>
  <hyperlinks>
    <hyperlink ref="K60" r:id="rId1"/>
  </hyperlinks>
  <pageMargins left="0" right="0" top="0.39370078740157483" bottom="0.39370078740157483" header="0" footer="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abSelected="1" topLeftCell="A61" zoomScale="70" zoomScaleNormal="70" workbookViewId="0">
      <selection activeCell="L45" sqref="L45"/>
    </sheetView>
  </sheetViews>
  <sheetFormatPr defaultRowHeight="14.25" x14ac:dyDescent="0.2"/>
  <cols>
    <col min="1" max="1" width="17.5" customWidth="1"/>
    <col min="2" max="2" width="11.875" customWidth="1"/>
    <col min="3" max="3" width="11.5" customWidth="1"/>
    <col min="4" max="4" width="11.25" customWidth="1"/>
    <col min="5" max="5" width="10.125" customWidth="1"/>
    <col min="6" max="6" width="10.75" customWidth="1"/>
    <col min="7" max="7" width="12.375" customWidth="1"/>
    <col min="9" max="9" width="11.875" customWidth="1"/>
    <col min="10" max="10" width="17.625" customWidth="1"/>
    <col min="11" max="11" width="10.25" customWidth="1"/>
    <col min="13" max="13" width="17.625" customWidth="1"/>
    <col min="14" max="14" width="11" customWidth="1"/>
    <col min="15" max="15" width="12.875" customWidth="1"/>
    <col min="16" max="16" width="12.75" customWidth="1"/>
    <col min="17" max="17" width="11.5" customWidth="1"/>
    <col min="18" max="18" width="11.375" customWidth="1"/>
    <col min="19" max="19" width="12.75" customWidth="1"/>
    <col min="20" max="20" width="9.375" customWidth="1"/>
    <col min="21" max="21" width="18.5" customWidth="1"/>
    <col min="23" max="23" width="12.375" customWidth="1"/>
    <col min="24" max="24" width="13.625" customWidth="1"/>
    <col min="25" max="25" width="11.75" customWidth="1"/>
    <col min="26" max="26" width="11.5" customWidth="1"/>
    <col min="27" max="27" width="12.75" customWidth="1"/>
    <col min="29" max="29" width="11.875" customWidth="1"/>
    <col min="30" max="30" width="17.625" customWidth="1"/>
    <col min="32" max="32" width="18.875" customWidth="1"/>
    <col min="34" max="34" width="13.75" customWidth="1"/>
    <col min="35" max="35" width="12" customWidth="1"/>
    <col min="36" max="36" width="12.75" customWidth="1"/>
    <col min="37" max="37" width="11.75" customWidth="1"/>
    <col min="38" max="38" width="13.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77</v>
      </c>
      <c r="J1" s="1" t="s">
        <v>78</v>
      </c>
      <c r="M1" s="1" t="s">
        <v>7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U1" s="1" t="s">
        <v>52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C1" s="1" t="s">
        <v>77</v>
      </c>
      <c r="AD1" s="1" t="s">
        <v>78</v>
      </c>
      <c r="AF1" s="1" t="s">
        <v>14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</row>
    <row r="2" spans="1:38" x14ac:dyDescent="0.2">
      <c r="A2" s="1" t="s">
        <v>54</v>
      </c>
      <c r="B2">
        <v>127</v>
      </c>
      <c r="C2">
        <v>32</v>
      </c>
      <c r="D2">
        <v>8.4</v>
      </c>
      <c r="E2">
        <v>1.1000000000000001</v>
      </c>
      <c r="F2">
        <v>2.35</v>
      </c>
      <c r="G2">
        <v>2.2400000000000002</v>
      </c>
      <c r="I2">
        <f>B2/G2</f>
        <v>56.696428571428569</v>
      </c>
      <c r="J2" s="11">
        <f>LOG10((1.04*D2)/F2)</f>
        <v>0.57024476308892569</v>
      </c>
      <c r="M2" s="1" t="s">
        <v>54</v>
      </c>
      <c r="N2">
        <f t="shared" ref="N2:S2" si="0">AVERAGE(B2:B6)</f>
        <v>124.774</v>
      </c>
      <c r="O2">
        <f t="shared" si="0"/>
        <v>37.924400000000006</v>
      </c>
      <c r="P2">
        <f t="shared" si="0"/>
        <v>9.516</v>
      </c>
      <c r="Q2">
        <f t="shared" si="0"/>
        <v>1.5760000000000001</v>
      </c>
      <c r="R2">
        <f t="shared" si="0"/>
        <v>2.3519999999999999</v>
      </c>
      <c r="S2">
        <f t="shared" si="0"/>
        <v>2.6879999999999997</v>
      </c>
      <c r="U2" s="1" t="s">
        <v>54</v>
      </c>
      <c r="V2">
        <f>B2/C2</f>
        <v>3.96875</v>
      </c>
      <c r="W2">
        <f>C2/$C2</f>
        <v>1</v>
      </c>
      <c r="X2">
        <f>D2/$C2</f>
        <v>0.26250000000000001</v>
      </c>
      <c r="Y2">
        <f>E2/$C2</f>
        <v>3.4375000000000003E-2</v>
      </c>
      <c r="Z2">
        <f>F2/$C2</f>
        <v>7.3437500000000003E-2</v>
      </c>
      <c r="AA2">
        <f>G2/$C2</f>
        <v>7.0000000000000007E-2</v>
      </c>
      <c r="AC2">
        <f>V2/AA2</f>
        <v>56.696428571428569</v>
      </c>
      <c r="AF2" s="1" t="s">
        <v>54</v>
      </c>
      <c r="AG2">
        <f t="shared" ref="AG2:AL2" si="1">AVERAGE(V2:V6)</f>
        <v>3.3151430084275857</v>
      </c>
      <c r="AH2">
        <f t="shared" si="1"/>
        <v>1</v>
      </c>
      <c r="AI2">
        <f t="shared" si="1"/>
        <v>0.2517618188016193</v>
      </c>
      <c r="AJ2">
        <f t="shared" si="1"/>
        <v>4.0626488211522246E-2</v>
      </c>
      <c r="AK2">
        <f t="shared" si="1"/>
        <v>6.2709472186078447E-2</v>
      </c>
      <c r="AL2">
        <f t="shared" si="1"/>
        <v>7.031734185084379E-2</v>
      </c>
    </row>
    <row r="3" spans="1:38" x14ac:dyDescent="0.2">
      <c r="B3">
        <v>112</v>
      </c>
      <c r="C3">
        <v>36</v>
      </c>
      <c r="D3">
        <v>9.33</v>
      </c>
      <c r="E3">
        <v>1.1299999999999999</v>
      </c>
      <c r="F3">
        <v>2.35</v>
      </c>
      <c r="G3">
        <v>2.2400000000000002</v>
      </c>
      <c r="I3">
        <f t="shared" ref="I3:I6" si="2">B3/G3</f>
        <v>49.999999999999993</v>
      </c>
      <c r="J3" s="11">
        <f t="shared" ref="J3:J42" si="3">LOG10((1.04*D3)/F3)</f>
        <v>0.61584712077354409</v>
      </c>
      <c r="N3">
        <f t="shared" ref="N3:S3" si="4">_xlfn.STDEV.S(B2:B6)</f>
        <v>9.7262212600783506</v>
      </c>
      <c r="O3">
        <f t="shared" si="4"/>
        <v>4.4198660952566557</v>
      </c>
      <c r="P3">
        <f t="shared" si="4"/>
        <v>0.77809382467669008</v>
      </c>
      <c r="Q3">
        <f t="shared" si="4"/>
        <v>0.62452381860101935</v>
      </c>
      <c r="R3">
        <f t="shared" si="4"/>
        <v>2.7386127875257721E-3</v>
      </c>
      <c r="S3">
        <f t="shared" si="4"/>
        <v>0.61344926440578729</v>
      </c>
      <c r="V3">
        <f t="shared" ref="V3:V6" si="5">B3/C3</f>
        <v>3.1111111111111112</v>
      </c>
      <c r="W3">
        <f t="shared" ref="W3:W6" si="6">C3/$C3</f>
        <v>1</v>
      </c>
      <c r="X3">
        <f t="shared" ref="X3:X6" si="7">D3/$C3</f>
        <v>0.25916666666666666</v>
      </c>
      <c r="Y3">
        <f t="shared" ref="Y3:Y6" si="8">E3/$C3</f>
        <v>3.1388888888888883E-2</v>
      </c>
      <c r="Z3">
        <f t="shared" ref="Z3:Z6" si="9">F3/$C3</f>
        <v>6.5277777777777782E-2</v>
      </c>
      <c r="AA3">
        <f t="shared" ref="AA3:AA6" si="10">G3/$C3</f>
        <v>6.2222222222222227E-2</v>
      </c>
      <c r="AC3">
        <f t="shared" ref="AC3:AC6" si="11">V3/AA3</f>
        <v>50</v>
      </c>
      <c r="AG3">
        <f t="shared" ref="AG3:AL3" si="12">_xlfn.STDEV.S(V2:V6)</f>
        <v>0.36784950564441216</v>
      </c>
      <c r="AH3">
        <f t="shared" si="12"/>
        <v>0</v>
      </c>
      <c r="AI3">
        <f t="shared" si="12"/>
        <v>9.2497150305715457E-3</v>
      </c>
      <c r="AJ3">
        <f t="shared" si="12"/>
        <v>1.1759909644615731E-2</v>
      </c>
      <c r="AK3">
        <f t="shared" si="12"/>
        <v>7.4455278632739232E-3</v>
      </c>
      <c r="AL3">
        <f t="shared" si="12"/>
        <v>9.0366220449175812E-3</v>
      </c>
    </row>
    <row r="4" spans="1:38" x14ac:dyDescent="0.2">
      <c r="B4">
        <v>135.55000000000001</v>
      </c>
      <c r="C4">
        <v>42.311</v>
      </c>
      <c r="D4">
        <v>10.26</v>
      </c>
      <c r="E4">
        <v>2.2599999999999998</v>
      </c>
      <c r="F4">
        <v>2.355</v>
      </c>
      <c r="G4">
        <v>3.36</v>
      </c>
      <c r="I4">
        <f t="shared" si="2"/>
        <v>40.342261904761912</v>
      </c>
      <c r="J4" s="11">
        <f t="shared" si="3"/>
        <v>0.65618978860966293</v>
      </c>
      <c r="V4">
        <f t="shared" si="5"/>
        <v>3.2036586230531072</v>
      </c>
      <c r="W4">
        <f t="shared" si="6"/>
        <v>1</v>
      </c>
      <c r="X4">
        <f t="shared" si="7"/>
        <v>0.24249013258963389</v>
      </c>
      <c r="Y4">
        <f t="shared" si="8"/>
        <v>5.3414005814090892E-2</v>
      </c>
      <c r="Z4">
        <f t="shared" si="9"/>
        <v>5.5659284819550472E-2</v>
      </c>
      <c r="AA4">
        <f t="shared" si="10"/>
        <v>7.941197324572806E-2</v>
      </c>
      <c r="AC4">
        <f t="shared" si="11"/>
        <v>40.342261904761912</v>
      </c>
    </row>
    <row r="5" spans="1:38" x14ac:dyDescent="0.2">
      <c r="B5">
        <v>117.8</v>
      </c>
      <c r="C5">
        <v>37</v>
      </c>
      <c r="D5">
        <v>9.33</v>
      </c>
      <c r="E5">
        <v>1.1299999999999999</v>
      </c>
      <c r="F5">
        <v>2.35</v>
      </c>
      <c r="G5">
        <v>2.2400000000000002</v>
      </c>
      <c r="I5">
        <f t="shared" si="2"/>
        <v>52.589285714285708</v>
      </c>
      <c r="J5" s="11">
        <f t="shared" si="3"/>
        <v>0.61584712077354409</v>
      </c>
      <c r="V5">
        <f t="shared" si="5"/>
        <v>3.1837837837837837</v>
      </c>
      <c r="W5">
        <f t="shared" si="6"/>
        <v>1</v>
      </c>
      <c r="X5">
        <f t="shared" si="7"/>
        <v>0.25216216216216214</v>
      </c>
      <c r="Y5">
        <f t="shared" si="8"/>
        <v>3.0540540540540537E-2</v>
      </c>
      <c r="Z5">
        <f t="shared" si="9"/>
        <v>6.3513513513513517E-2</v>
      </c>
      <c r="AA5">
        <f t="shared" si="10"/>
        <v>6.0540540540540547E-2</v>
      </c>
      <c r="AC5">
        <f t="shared" si="11"/>
        <v>52.589285714285708</v>
      </c>
    </row>
    <row r="6" spans="1:38" x14ac:dyDescent="0.2">
      <c r="B6">
        <v>131.52000000000001</v>
      </c>
      <c r="C6">
        <v>42.311</v>
      </c>
      <c r="D6">
        <v>10.26</v>
      </c>
      <c r="E6">
        <v>2.2599999999999998</v>
      </c>
      <c r="F6">
        <v>2.355</v>
      </c>
      <c r="G6">
        <v>3.36</v>
      </c>
      <c r="I6">
        <f t="shared" si="2"/>
        <v>39.142857142857146</v>
      </c>
      <c r="J6" s="11">
        <f t="shared" si="3"/>
        <v>0.65618978860966293</v>
      </c>
      <c r="V6">
        <f t="shared" si="5"/>
        <v>3.1084115241899273</v>
      </c>
      <c r="W6">
        <f t="shared" si="6"/>
        <v>1</v>
      </c>
      <c r="X6">
        <f t="shared" si="7"/>
        <v>0.24249013258963389</v>
      </c>
      <c r="Y6">
        <f t="shared" si="8"/>
        <v>5.3414005814090892E-2</v>
      </c>
      <c r="Z6">
        <f t="shared" si="9"/>
        <v>5.5659284819550472E-2</v>
      </c>
      <c r="AA6">
        <f t="shared" si="10"/>
        <v>7.941197324572806E-2</v>
      </c>
      <c r="AC6">
        <f t="shared" si="11"/>
        <v>39.142857142857146</v>
      </c>
    </row>
    <row r="7" spans="1:38" x14ac:dyDescent="0.2">
      <c r="A7" s="1" t="s">
        <v>53</v>
      </c>
      <c r="B7">
        <v>204</v>
      </c>
      <c r="C7">
        <v>71</v>
      </c>
      <c r="D7">
        <v>30</v>
      </c>
      <c r="E7">
        <v>3.39</v>
      </c>
      <c r="F7">
        <v>10.5</v>
      </c>
      <c r="G7">
        <v>4.4800000000000004</v>
      </c>
      <c r="I7">
        <f t="shared" ref="I7:I42" si="13">B7/G7</f>
        <v>45.535714285714285</v>
      </c>
      <c r="J7" s="11">
        <f t="shared" si="3"/>
        <v>0.47296529494850476</v>
      </c>
      <c r="M7" s="1" t="s">
        <v>53</v>
      </c>
      <c r="N7">
        <f t="shared" ref="N7:S7" si="14">AVERAGE(B7:B11)</f>
        <v>201.054</v>
      </c>
      <c r="O7">
        <f t="shared" si="14"/>
        <v>69.599999999999994</v>
      </c>
      <c r="P7">
        <f t="shared" si="14"/>
        <v>30.177999999999997</v>
      </c>
      <c r="Q7">
        <f t="shared" si="14"/>
        <v>3.1640000000000001</v>
      </c>
      <c r="R7">
        <f t="shared" si="14"/>
        <v>8.9675999999999991</v>
      </c>
      <c r="S7">
        <f t="shared" si="14"/>
        <v>4.7039999999999997</v>
      </c>
      <c r="U7" s="1" t="s">
        <v>53</v>
      </c>
      <c r="V7">
        <f t="shared" ref="V7:V37" si="15">B7/C7</f>
        <v>2.8732394366197185</v>
      </c>
      <c r="W7">
        <f t="shared" ref="W7:W42" si="16">C7/$C7</f>
        <v>1</v>
      </c>
      <c r="X7">
        <f t="shared" ref="X7:X42" si="17">D7/$C7</f>
        <v>0.42253521126760563</v>
      </c>
      <c r="Y7">
        <f t="shared" ref="Y7:Y42" si="18">E7/$C7</f>
        <v>4.7746478873239441E-2</v>
      </c>
      <c r="Z7">
        <f t="shared" ref="Z7:Z42" si="19">F7/$C7</f>
        <v>0.14788732394366197</v>
      </c>
      <c r="AA7">
        <f t="shared" ref="AA7:AA42" si="20">G7/$C7</f>
        <v>6.3098591549295785E-2</v>
      </c>
      <c r="AC7">
        <f t="shared" ref="AC7:AC42" si="21">V7/AA7</f>
        <v>45.535714285714278</v>
      </c>
      <c r="AF7" s="1" t="s">
        <v>53</v>
      </c>
      <c r="AG7">
        <f t="shared" ref="AG7:AL7" si="22">AVERAGE(V7:V11)</f>
        <v>2.8940616783384212</v>
      </c>
      <c r="AH7">
        <f t="shared" si="22"/>
        <v>1</v>
      </c>
      <c r="AI7">
        <f t="shared" si="22"/>
        <v>0.43781250719285331</v>
      </c>
      <c r="AJ7">
        <f t="shared" si="22"/>
        <v>4.5793937860251072E-2</v>
      </c>
      <c r="AK7">
        <f t="shared" si="22"/>
        <v>0.11923327549214036</v>
      </c>
      <c r="AL7">
        <f t="shared" si="22"/>
        <v>6.792231655067249E-2</v>
      </c>
    </row>
    <row r="8" spans="1:38" x14ac:dyDescent="0.2">
      <c r="A8" s="1"/>
      <c r="B8">
        <v>222</v>
      </c>
      <c r="C8">
        <v>78</v>
      </c>
      <c r="D8">
        <v>32</v>
      </c>
      <c r="E8">
        <v>3.39</v>
      </c>
      <c r="F8">
        <v>10.58</v>
      </c>
      <c r="G8">
        <v>5.6</v>
      </c>
      <c r="I8">
        <f t="shared" si="13"/>
        <v>39.642857142857146</v>
      </c>
      <c r="J8" s="11">
        <f t="shared" si="3"/>
        <v>0.49769764991951942</v>
      </c>
      <c r="M8" s="1"/>
      <c r="N8">
        <f t="shared" ref="N8:S8" si="23">_xlfn.STDEV.S(B7:B11)</f>
        <v>37.183055011658269</v>
      </c>
      <c r="O8">
        <f t="shared" si="23"/>
        <v>13.464768843169947</v>
      </c>
      <c r="P8">
        <f t="shared" si="23"/>
        <v>4.6369084528379663</v>
      </c>
      <c r="Q8">
        <f t="shared" si="23"/>
        <v>0.50535136291495308</v>
      </c>
      <c r="R8">
        <f t="shared" si="23"/>
        <v>4.9180533547329492</v>
      </c>
      <c r="S8">
        <f t="shared" si="23"/>
        <v>0.9370592297181668</v>
      </c>
      <c r="U8" s="1"/>
      <c r="V8">
        <f t="shared" si="15"/>
        <v>2.8461538461538463</v>
      </c>
      <c r="W8">
        <f t="shared" si="16"/>
        <v>1</v>
      </c>
      <c r="X8">
        <f t="shared" si="17"/>
        <v>0.41025641025641024</v>
      </c>
      <c r="Y8">
        <f t="shared" si="18"/>
        <v>4.3461538461538461E-2</v>
      </c>
      <c r="Z8">
        <f t="shared" si="19"/>
        <v>0.13564102564102565</v>
      </c>
      <c r="AA8">
        <f t="shared" si="20"/>
        <v>7.179487179487179E-2</v>
      </c>
      <c r="AC8">
        <f t="shared" si="21"/>
        <v>39.642857142857146</v>
      </c>
      <c r="AF8" s="1"/>
      <c r="AG8">
        <f t="shared" ref="AG8:AL8" si="24">_xlfn.STDEV.S(V7:V11)</f>
        <v>4.0779989688102508E-2</v>
      </c>
      <c r="AH8">
        <f t="shared" si="24"/>
        <v>0</v>
      </c>
      <c r="AI8">
        <f t="shared" si="24"/>
        <v>3.2175186535676387E-2</v>
      </c>
      <c r="AJ8">
        <f t="shared" si="24"/>
        <v>2.4961649956859811E-3</v>
      </c>
      <c r="AK8">
        <f t="shared" si="24"/>
        <v>6.4191428580545606E-2</v>
      </c>
      <c r="AL8">
        <f t="shared" si="24"/>
        <v>6.4832206899558481E-3</v>
      </c>
    </row>
    <row r="9" spans="1:38" x14ac:dyDescent="0.2">
      <c r="A9" s="1"/>
      <c r="B9">
        <v>136</v>
      </c>
      <c r="C9">
        <v>46</v>
      </c>
      <c r="D9">
        <v>22.39</v>
      </c>
      <c r="E9">
        <v>2.2599999999999998</v>
      </c>
      <c r="F9">
        <v>0.23799999999999999</v>
      </c>
      <c r="G9">
        <v>3.36</v>
      </c>
      <c r="I9">
        <f t="shared" si="13"/>
        <v>40.476190476190474</v>
      </c>
      <c r="J9" s="11">
        <f t="shared" si="3"/>
        <v>1.9905104758212988</v>
      </c>
      <c r="M9" s="1"/>
      <c r="U9" s="1"/>
      <c r="V9">
        <f t="shared" si="15"/>
        <v>2.9565217391304346</v>
      </c>
      <c r="W9">
        <f t="shared" si="16"/>
        <v>1</v>
      </c>
      <c r="X9">
        <f t="shared" si="17"/>
        <v>0.48673913043478262</v>
      </c>
      <c r="Y9">
        <f t="shared" si="18"/>
        <v>4.9130434782608694E-2</v>
      </c>
      <c r="Z9">
        <f t="shared" si="19"/>
        <v>5.1739130434782605E-3</v>
      </c>
      <c r="AA9">
        <f t="shared" si="20"/>
        <v>7.3043478260869557E-2</v>
      </c>
      <c r="AC9">
        <f t="shared" si="21"/>
        <v>40.476190476190482</v>
      </c>
      <c r="AF9" s="1"/>
    </row>
    <row r="10" spans="1:38" x14ac:dyDescent="0.2">
      <c r="A10" s="1"/>
      <c r="B10">
        <v>223</v>
      </c>
      <c r="C10">
        <v>77</v>
      </c>
      <c r="D10">
        <v>32</v>
      </c>
      <c r="E10">
        <v>3.39</v>
      </c>
      <c r="F10">
        <v>11.76</v>
      </c>
      <c r="G10">
        <v>5.6</v>
      </c>
      <c r="I10">
        <f t="shared" si="13"/>
        <v>39.821428571428577</v>
      </c>
      <c r="J10" s="11">
        <f t="shared" si="3"/>
        <v>0.45177599587856665</v>
      </c>
      <c r="M10" s="1"/>
      <c r="U10" s="1"/>
      <c r="V10">
        <f t="shared" si="15"/>
        <v>2.8961038961038961</v>
      </c>
      <c r="W10">
        <f t="shared" si="16"/>
        <v>1</v>
      </c>
      <c r="X10">
        <f t="shared" si="17"/>
        <v>0.41558441558441561</v>
      </c>
      <c r="Y10">
        <f t="shared" si="18"/>
        <v>4.4025974025974031E-2</v>
      </c>
      <c r="Z10">
        <f t="shared" si="19"/>
        <v>0.15272727272727271</v>
      </c>
      <c r="AA10">
        <f t="shared" si="20"/>
        <v>7.2727272727272724E-2</v>
      </c>
      <c r="AC10">
        <f t="shared" si="21"/>
        <v>39.821428571428569</v>
      </c>
      <c r="AF10" s="1"/>
    </row>
    <row r="11" spans="1:38" x14ac:dyDescent="0.2">
      <c r="A11" s="1"/>
      <c r="B11">
        <v>220.27</v>
      </c>
      <c r="C11">
        <v>76</v>
      </c>
      <c r="D11">
        <v>34.5</v>
      </c>
      <c r="E11">
        <v>3.39</v>
      </c>
      <c r="F11">
        <v>11.76</v>
      </c>
      <c r="G11">
        <v>4.4800000000000004</v>
      </c>
      <c r="I11">
        <f t="shared" si="13"/>
        <v>49.167410714285715</v>
      </c>
      <c r="J11" s="11">
        <f t="shared" si="3"/>
        <v>0.48444511263193485</v>
      </c>
      <c r="M11" s="1"/>
      <c r="U11" s="1"/>
      <c r="V11">
        <f t="shared" si="15"/>
        <v>2.8982894736842106</v>
      </c>
      <c r="W11">
        <f t="shared" si="16"/>
        <v>1</v>
      </c>
      <c r="X11">
        <f t="shared" si="17"/>
        <v>0.45394736842105265</v>
      </c>
      <c r="Y11">
        <f t="shared" si="18"/>
        <v>4.4605263157894738E-2</v>
      </c>
      <c r="Z11">
        <f t="shared" si="19"/>
        <v>0.15473684210526314</v>
      </c>
      <c r="AA11">
        <f t="shared" si="20"/>
        <v>5.8947368421052637E-2</v>
      </c>
      <c r="AC11">
        <f t="shared" si="21"/>
        <v>49.167410714285708</v>
      </c>
      <c r="AF11" s="1"/>
    </row>
    <row r="12" spans="1:38" x14ac:dyDescent="0.2">
      <c r="A12" s="1" t="s">
        <v>55</v>
      </c>
      <c r="B12">
        <v>254</v>
      </c>
      <c r="C12">
        <v>100</v>
      </c>
      <c r="D12">
        <v>66</v>
      </c>
      <c r="E12">
        <v>9.0500000000000007</v>
      </c>
      <c r="F12">
        <v>71.7</v>
      </c>
      <c r="G12">
        <v>15.68</v>
      </c>
      <c r="I12">
        <f t="shared" si="13"/>
        <v>16.198979591836736</v>
      </c>
      <c r="J12" s="11">
        <f t="shared" si="3"/>
        <v>-1.8941880827151099E-2</v>
      </c>
      <c r="M12" s="1" t="s">
        <v>55</v>
      </c>
      <c r="N12">
        <f t="shared" ref="N12:S12" si="25">AVERAGE(B12:B16)</f>
        <v>262.60000000000002</v>
      </c>
      <c r="O12">
        <f t="shared" si="25"/>
        <v>107.8</v>
      </c>
      <c r="P12">
        <f t="shared" si="25"/>
        <v>67</v>
      </c>
      <c r="Q12">
        <f t="shared" si="25"/>
        <v>9.4317999999999991</v>
      </c>
      <c r="R12">
        <f t="shared" si="25"/>
        <v>72.55</v>
      </c>
      <c r="S12">
        <f t="shared" si="25"/>
        <v>15.8965</v>
      </c>
      <c r="U12" s="1" t="s">
        <v>55</v>
      </c>
      <c r="V12">
        <f t="shared" si="15"/>
        <v>2.54</v>
      </c>
      <c r="W12">
        <f t="shared" si="16"/>
        <v>1</v>
      </c>
      <c r="X12">
        <f t="shared" si="17"/>
        <v>0.66</v>
      </c>
      <c r="Y12">
        <f t="shared" si="18"/>
        <v>9.0500000000000011E-2</v>
      </c>
      <c r="Z12">
        <f t="shared" si="19"/>
        <v>0.71700000000000008</v>
      </c>
      <c r="AA12">
        <f t="shared" si="20"/>
        <v>0.15679999999999999</v>
      </c>
      <c r="AC12">
        <f t="shared" si="21"/>
        <v>16.198979591836736</v>
      </c>
      <c r="AF12" s="1" t="s">
        <v>55</v>
      </c>
      <c r="AG12">
        <f t="shared" ref="AG12:AL12" si="26">AVERAGE(V12:V16)</f>
        <v>2.4449400431298378</v>
      </c>
      <c r="AH12">
        <f t="shared" si="26"/>
        <v>1</v>
      </c>
      <c r="AI12">
        <f t="shared" si="26"/>
        <v>0.63140662132324754</v>
      </c>
      <c r="AJ12">
        <f t="shared" si="26"/>
        <v>8.9553221064995511E-2</v>
      </c>
      <c r="AK12">
        <f t="shared" si="26"/>
        <v>0.68625041531791808</v>
      </c>
      <c r="AL12">
        <f t="shared" si="26"/>
        <v>0.14843446327017404</v>
      </c>
    </row>
    <row r="13" spans="1:38" x14ac:dyDescent="0.2">
      <c r="A13" s="1"/>
      <c r="B13">
        <v>316</v>
      </c>
      <c r="C13">
        <v>133</v>
      </c>
      <c r="D13">
        <v>75</v>
      </c>
      <c r="E13">
        <v>10</v>
      </c>
      <c r="F13">
        <v>79</v>
      </c>
      <c r="G13">
        <v>19</v>
      </c>
      <c r="I13">
        <f t="shared" si="13"/>
        <v>16.631578947368421</v>
      </c>
      <c r="J13" s="11">
        <f t="shared" si="3"/>
        <v>-5.5324885999610074E-3</v>
      </c>
      <c r="M13" s="1"/>
      <c r="N13">
        <f t="shared" ref="N13:S13" si="27">_xlfn.STDEV.S(B12:B16)</f>
        <v>51.144892218089609</v>
      </c>
      <c r="O13">
        <f t="shared" si="27"/>
        <v>23.015212360523652</v>
      </c>
      <c r="P13">
        <f t="shared" si="27"/>
        <v>9</v>
      </c>
      <c r="Q13">
        <f t="shared" si="27"/>
        <v>0.9643812524100619</v>
      </c>
      <c r="R13">
        <f t="shared" si="27"/>
        <v>8.5843345694351516</v>
      </c>
      <c r="S13">
        <f t="shared" si="27"/>
        <v>2.8872497727075781</v>
      </c>
      <c r="U13" s="1"/>
      <c r="V13">
        <f t="shared" si="15"/>
        <v>2.3759398496240602</v>
      </c>
      <c r="W13">
        <f t="shared" si="16"/>
        <v>1</v>
      </c>
      <c r="X13">
        <f t="shared" si="17"/>
        <v>0.56390977443609025</v>
      </c>
      <c r="Y13">
        <f t="shared" si="18"/>
        <v>7.5187969924812026E-2</v>
      </c>
      <c r="Z13">
        <f t="shared" si="19"/>
        <v>0.59398496240601506</v>
      </c>
      <c r="AA13">
        <f t="shared" si="20"/>
        <v>0.14285714285714285</v>
      </c>
      <c r="AC13">
        <f t="shared" si="21"/>
        <v>16.631578947368421</v>
      </c>
      <c r="AF13" s="1"/>
      <c r="AG13">
        <f t="shared" ref="AG13:AL13" si="28">_xlfn.STDEV.S(V12:V16)</f>
        <v>9.9425239701082704E-2</v>
      </c>
      <c r="AH13">
        <f t="shared" si="28"/>
        <v>0</v>
      </c>
      <c r="AI13">
        <f t="shared" si="28"/>
        <v>5.8359576567997722E-2</v>
      </c>
      <c r="AJ13">
        <f t="shared" si="28"/>
        <v>1.2285814898070159E-2</v>
      </c>
      <c r="AK13">
        <f t="shared" si="28"/>
        <v>7.8916954872406062E-2</v>
      </c>
      <c r="AL13">
        <f t="shared" si="28"/>
        <v>7.9051421650042815E-3</v>
      </c>
    </row>
    <row r="14" spans="1:38" x14ac:dyDescent="0.2">
      <c r="A14" s="1"/>
      <c r="B14">
        <v>282</v>
      </c>
      <c r="C14">
        <v>122</v>
      </c>
      <c r="D14">
        <v>72</v>
      </c>
      <c r="E14">
        <v>10.1</v>
      </c>
      <c r="F14">
        <v>76.44</v>
      </c>
      <c r="G14">
        <v>16.8</v>
      </c>
      <c r="I14">
        <f t="shared" si="13"/>
        <v>16.785714285714285</v>
      </c>
      <c r="J14" s="11">
        <f t="shared" si="3"/>
        <v>-8.9548426529264535E-3</v>
      </c>
      <c r="M14" s="1"/>
      <c r="U14" s="1"/>
      <c r="V14">
        <f t="shared" si="15"/>
        <v>2.3114754098360657</v>
      </c>
      <c r="W14">
        <f t="shared" si="16"/>
        <v>1</v>
      </c>
      <c r="X14">
        <f t="shared" si="17"/>
        <v>0.5901639344262295</v>
      </c>
      <c r="Y14">
        <f t="shared" si="18"/>
        <v>8.2786885245901637E-2</v>
      </c>
      <c r="Z14">
        <f t="shared" si="19"/>
        <v>0.62655737704918035</v>
      </c>
      <c r="AA14">
        <f t="shared" si="20"/>
        <v>0.13770491803278689</v>
      </c>
      <c r="AC14">
        <f t="shared" si="21"/>
        <v>16.785714285714285</v>
      </c>
      <c r="AF14" s="1"/>
    </row>
    <row r="15" spans="1:38" x14ac:dyDescent="0.2">
      <c r="A15" s="1"/>
      <c r="B15">
        <v>281</v>
      </c>
      <c r="C15">
        <v>111</v>
      </c>
      <c r="D15">
        <v>70</v>
      </c>
      <c r="E15">
        <v>10.109</v>
      </c>
      <c r="F15">
        <v>77.61</v>
      </c>
      <c r="G15">
        <v>16.8</v>
      </c>
      <c r="I15">
        <f t="shared" si="13"/>
        <v>16.726190476190474</v>
      </c>
      <c r="J15" s="11">
        <f t="shared" si="3"/>
        <v>-2.7786304123168709E-2</v>
      </c>
      <c r="M15" s="1"/>
      <c r="U15" s="1"/>
      <c r="V15">
        <f t="shared" si="15"/>
        <v>2.5315315315315314</v>
      </c>
      <c r="W15">
        <f t="shared" si="16"/>
        <v>1</v>
      </c>
      <c r="X15">
        <f t="shared" si="17"/>
        <v>0.63063063063063063</v>
      </c>
      <c r="Y15">
        <f t="shared" si="18"/>
        <v>9.1072072072072074E-2</v>
      </c>
      <c r="Z15">
        <f t="shared" si="19"/>
        <v>0.69918918918918915</v>
      </c>
      <c r="AA15">
        <f t="shared" si="20"/>
        <v>0.15135135135135136</v>
      </c>
      <c r="AC15">
        <f t="shared" si="21"/>
        <v>16.726190476190474</v>
      </c>
      <c r="AF15" s="1"/>
    </row>
    <row r="16" spans="1:38" x14ac:dyDescent="0.2">
      <c r="A16" s="1"/>
      <c r="B16">
        <v>180</v>
      </c>
      <c r="C16">
        <v>73</v>
      </c>
      <c r="D16">
        <v>52</v>
      </c>
      <c r="E16">
        <v>7.9</v>
      </c>
      <c r="F16">
        <v>58</v>
      </c>
      <c r="G16">
        <v>11.202500000000001</v>
      </c>
      <c r="I16">
        <f t="shared" si="13"/>
        <v>16.067841999553671</v>
      </c>
      <c r="J16" s="11">
        <f t="shared" si="3"/>
        <v>-3.0391310629357758E-2</v>
      </c>
      <c r="M16" s="1"/>
      <c r="U16" s="1"/>
      <c r="V16">
        <f t="shared" si="15"/>
        <v>2.4657534246575343</v>
      </c>
      <c r="W16">
        <f t="shared" si="16"/>
        <v>1</v>
      </c>
      <c r="X16">
        <f t="shared" si="17"/>
        <v>0.71232876712328763</v>
      </c>
      <c r="Y16">
        <f t="shared" si="18"/>
        <v>0.10821917808219178</v>
      </c>
      <c r="Z16">
        <f t="shared" si="19"/>
        <v>0.79452054794520544</v>
      </c>
      <c r="AA16">
        <f t="shared" si="20"/>
        <v>0.15345890410958904</v>
      </c>
      <c r="AC16">
        <f t="shared" si="21"/>
        <v>16.067841999553671</v>
      </c>
      <c r="AF16" s="1"/>
    </row>
    <row r="17" spans="1:38" x14ac:dyDescent="0.2">
      <c r="A17" s="1" t="s">
        <v>56</v>
      </c>
      <c r="B17">
        <v>293</v>
      </c>
      <c r="C17">
        <v>139</v>
      </c>
      <c r="D17">
        <v>106</v>
      </c>
      <c r="E17">
        <v>55</v>
      </c>
      <c r="F17">
        <v>309</v>
      </c>
      <c r="G17">
        <v>131</v>
      </c>
      <c r="I17">
        <f t="shared" si="13"/>
        <v>2.2366412213740459</v>
      </c>
      <c r="J17" s="11">
        <f t="shared" si="3"/>
        <v>-0.447619274861284</v>
      </c>
      <c r="M17" s="1" t="s">
        <v>56</v>
      </c>
      <c r="N17">
        <f t="shared" ref="N17:S17" si="29">AVERAGE(B17:B21)</f>
        <v>285.2</v>
      </c>
      <c r="O17">
        <f t="shared" si="29"/>
        <v>131.4</v>
      </c>
      <c r="P17">
        <f t="shared" si="29"/>
        <v>164.4</v>
      </c>
      <c r="Q17">
        <f t="shared" si="29"/>
        <v>52.52</v>
      </c>
      <c r="R17">
        <f t="shared" si="29"/>
        <v>298.39999999999998</v>
      </c>
      <c r="S17">
        <f t="shared" si="29"/>
        <v>124.81599999999999</v>
      </c>
      <c r="U17" s="1" t="s">
        <v>56</v>
      </c>
      <c r="V17">
        <f t="shared" si="15"/>
        <v>2.1079136690647484</v>
      </c>
      <c r="W17">
        <f t="shared" si="16"/>
        <v>1</v>
      </c>
      <c r="X17">
        <f t="shared" si="17"/>
        <v>0.76258992805755399</v>
      </c>
      <c r="Y17">
        <f t="shared" si="18"/>
        <v>0.39568345323741005</v>
      </c>
      <c r="Z17">
        <f t="shared" si="19"/>
        <v>2.2230215827338129</v>
      </c>
      <c r="AA17">
        <f t="shared" si="20"/>
        <v>0.94244604316546765</v>
      </c>
      <c r="AC17">
        <f t="shared" si="21"/>
        <v>2.2366412213740459</v>
      </c>
      <c r="AF17" s="1" t="s">
        <v>56</v>
      </c>
      <c r="AG17">
        <f t="shared" ref="AG17:AL17" si="30">AVERAGE(V17:V21)</f>
        <v>2.1846944707336249</v>
      </c>
      <c r="AH17">
        <f t="shared" si="30"/>
        <v>1</v>
      </c>
      <c r="AI17">
        <f t="shared" si="30"/>
        <v>1.2729423256553485</v>
      </c>
      <c r="AJ17">
        <f t="shared" si="30"/>
        <v>0.40256351074181584</v>
      </c>
      <c r="AK17">
        <f t="shared" si="30"/>
        <v>2.2951933223128664</v>
      </c>
      <c r="AL17">
        <f t="shared" si="30"/>
        <v>0.94988477430975016</v>
      </c>
    </row>
    <row r="18" spans="1:38" x14ac:dyDescent="0.2">
      <c r="A18" s="1"/>
      <c r="B18">
        <v>283</v>
      </c>
      <c r="C18">
        <v>130</v>
      </c>
      <c r="D18">
        <v>187</v>
      </c>
      <c r="E18">
        <v>55</v>
      </c>
      <c r="F18">
        <v>311</v>
      </c>
      <c r="G18">
        <v>126</v>
      </c>
      <c r="I18">
        <f t="shared" si="13"/>
        <v>2.246031746031746</v>
      </c>
      <c r="J18" s="11">
        <f t="shared" si="3"/>
        <v>-0.20388544319155816</v>
      </c>
      <c r="M18" s="1"/>
      <c r="N18">
        <f t="shared" ref="N18:S18" si="31">_xlfn.STDEV.S(B17:B21)</f>
        <v>37.036468514155032</v>
      </c>
      <c r="O18">
        <f t="shared" si="31"/>
        <v>22.09751117207545</v>
      </c>
      <c r="P18">
        <f t="shared" si="31"/>
        <v>37.085037414029976</v>
      </c>
      <c r="Q18">
        <f t="shared" si="31"/>
        <v>6.4600309596780621</v>
      </c>
      <c r="R18">
        <f t="shared" si="31"/>
        <v>30.916015267171804</v>
      </c>
      <c r="S18">
        <f t="shared" si="31"/>
        <v>23.073107289656633</v>
      </c>
      <c r="U18" s="1"/>
      <c r="V18">
        <f t="shared" si="15"/>
        <v>2.1769230769230767</v>
      </c>
      <c r="W18">
        <f t="shared" si="16"/>
        <v>1</v>
      </c>
      <c r="X18">
        <f t="shared" si="17"/>
        <v>1.4384615384615385</v>
      </c>
      <c r="Y18">
        <f t="shared" si="18"/>
        <v>0.42307692307692307</v>
      </c>
      <c r="Z18">
        <f t="shared" si="19"/>
        <v>2.3923076923076922</v>
      </c>
      <c r="AA18">
        <f t="shared" si="20"/>
        <v>0.96923076923076923</v>
      </c>
      <c r="AC18">
        <f t="shared" si="21"/>
        <v>2.246031746031746</v>
      </c>
      <c r="AF18" s="1"/>
      <c r="AG18">
        <f t="shared" ref="AG18:AL18" si="32">_xlfn.STDEV.S(V17:V21)</f>
        <v>0.11869322167449249</v>
      </c>
      <c r="AH18">
        <f t="shared" si="32"/>
        <v>0</v>
      </c>
      <c r="AI18">
        <f t="shared" si="32"/>
        <v>0.3073001341334517</v>
      </c>
      <c r="AJ18">
        <f t="shared" si="32"/>
        <v>2.4144219116334936E-2</v>
      </c>
      <c r="AK18">
        <f t="shared" si="32"/>
        <v>0.19506053921256422</v>
      </c>
      <c r="AL18">
        <f t="shared" si="32"/>
        <v>5.5816964345846196E-2</v>
      </c>
    </row>
    <row r="19" spans="1:38" x14ac:dyDescent="0.2">
      <c r="A19" s="1"/>
      <c r="B19">
        <v>336</v>
      </c>
      <c r="C19">
        <v>158</v>
      </c>
      <c r="D19">
        <v>200</v>
      </c>
      <c r="E19">
        <v>58.8</v>
      </c>
      <c r="F19">
        <v>333</v>
      </c>
      <c r="G19">
        <v>157.9</v>
      </c>
      <c r="I19">
        <f t="shared" si="13"/>
        <v>2.1279290690310324</v>
      </c>
      <c r="J19" s="11">
        <f t="shared" si="3"/>
        <v>-0.20438089854355831</v>
      </c>
      <c r="M19" s="1"/>
      <c r="U19" s="1"/>
      <c r="V19">
        <f t="shared" si="15"/>
        <v>2.1265822784810124</v>
      </c>
      <c r="W19">
        <f t="shared" si="16"/>
        <v>1</v>
      </c>
      <c r="X19">
        <f t="shared" si="17"/>
        <v>1.2658227848101267</v>
      </c>
      <c r="Y19">
        <f t="shared" si="18"/>
        <v>0.3721518987341772</v>
      </c>
      <c r="Z19">
        <f t="shared" si="19"/>
        <v>2.1075949367088609</v>
      </c>
      <c r="AA19">
        <f t="shared" si="20"/>
        <v>0.99936708860759493</v>
      </c>
      <c r="AC19">
        <f t="shared" si="21"/>
        <v>2.127929069031032</v>
      </c>
      <c r="AF19" s="1"/>
    </row>
    <row r="20" spans="1:38" x14ac:dyDescent="0.2">
      <c r="A20" s="1"/>
      <c r="B20">
        <v>282</v>
      </c>
      <c r="C20">
        <v>133</v>
      </c>
      <c r="D20">
        <v>177</v>
      </c>
      <c r="E20">
        <v>52</v>
      </c>
      <c r="F20">
        <v>288</v>
      </c>
      <c r="G20">
        <v>114</v>
      </c>
      <c r="I20">
        <f t="shared" si="13"/>
        <v>2.4736842105263159</v>
      </c>
      <c r="J20" s="11">
        <f t="shared" si="3"/>
        <v>-0.19438588209864388</v>
      </c>
      <c r="M20" s="1"/>
      <c r="U20" s="1"/>
      <c r="V20">
        <f t="shared" si="15"/>
        <v>2.1203007518796992</v>
      </c>
      <c r="W20">
        <f t="shared" si="16"/>
        <v>1</v>
      </c>
      <c r="X20">
        <f t="shared" si="17"/>
        <v>1.3308270676691729</v>
      </c>
      <c r="Y20">
        <f t="shared" si="18"/>
        <v>0.39097744360902253</v>
      </c>
      <c r="Z20">
        <f t="shared" si="19"/>
        <v>2.1654135338345863</v>
      </c>
      <c r="AA20">
        <f t="shared" si="20"/>
        <v>0.8571428571428571</v>
      </c>
      <c r="AC20">
        <f t="shared" si="21"/>
        <v>2.4736842105263159</v>
      </c>
      <c r="AF20" s="1"/>
    </row>
    <row r="21" spans="1:38" x14ac:dyDescent="0.2">
      <c r="A21" s="1"/>
      <c r="B21">
        <v>232</v>
      </c>
      <c r="C21">
        <v>97</v>
      </c>
      <c r="D21">
        <v>152</v>
      </c>
      <c r="E21">
        <v>41.8</v>
      </c>
      <c r="F21">
        <v>251</v>
      </c>
      <c r="G21">
        <v>95.18</v>
      </c>
      <c r="I21">
        <f t="shared" si="13"/>
        <v>2.4374868669888632</v>
      </c>
      <c r="J21" s="11">
        <f t="shared" si="3"/>
        <v>-0.20079679423748523</v>
      </c>
      <c r="M21" s="1"/>
      <c r="U21" s="1"/>
      <c r="V21">
        <f t="shared" si="15"/>
        <v>2.3917525773195876</v>
      </c>
      <c r="W21">
        <f t="shared" si="16"/>
        <v>1</v>
      </c>
      <c r="X21">
        <f t="shared" si="17"/>
        <v>1.5670103092783505</v>
      </c>
      <c r="Y21">
        <f t="shared" si="18"/>
        <v>0.43092783505154636</v>
      </c>
      <c r="Z21">
        <f t="shared" si="19"/>
        <v>2.5876288659793816</v>
      </c>
      <c r="AA21">
        <f t="shared" si="20"/>
        <v>0.98123711340206188</v>
      </c>
      <c r="AC21">
        <f t="shared" si="21"/>
        <v>2.4374868669888632</v>
      </c>
      <c r="AF21" s="1"/>
    </row>
    <row r="22" spans="1:38" x14ac:dyDescent="0.2">
      <c r="A22" s="1" t="s">
        <v>57</v>
      </c>
      <c r="B22">
        <v>296.89999999999998</v>
      </c>
      <c r="C22">
        <v>149</v>
      </c>
      <c r="D22">
        <v>431</v>
      </c>
      <c r="E22">
        <v>153</v>
      </c>
      <c r="F22">
        <v>624</v>
      </c>
      <c r="G22">
        <v>513</v>
      </c>
      <c r="I22">
        <f t="shared" si="13"/>
        <v>0.57875243664717346</v>
      </c>
      <c r="J22" s="11">
        <f t="shared" si="3"/>
        <v>-0.143673980222912</v>
      </c>
      <c r="M22" s="1" t="s">
        <v>57</v>
      </c>
      <c r="N22">
        <f t="shared" ref="N22:S22" si="33">AVERAGE(B22:B26)</f>
        <v>288.38</v>
      </c>
      <c r="O22">
        <f t="shared" si="33"/>
        <v>149.80000000000001</v>
      </c>
      <c r="P22">
        <f t="shared" si="33"/>
        <v>416.4</v>
      </c>
      <c r="Q22">
        <f t="shared" si="33"/>
        <v>154.6</v>
      </c>
      <c r="R22">
        <f t="shared" si="33"/>
        <v>633</v>
      </c>
      <c r="S22">
        <f t="shared" si="33"/>
        <v>516</v>
      </c>
      <c r="U22" s="1" t="s">
        <v>57</v>
      </c>
      <c r="V22">
        <f t="shared" si="15"/>
        <v>1.9926174496644293</v>
      </c>
      <c r="W22">
        <f t="shared" si="16"/>
        <v>1</v>
      </c>
      <c r="X22">
        <f t="shared" si="17"/>
        <v>2.8926174496644297</v>
      </c>
      <c r="Y22">
        <f t="shared" si="18"/>
        <v>1.0268456375838926</v>
      </c>
      <c r="Z22">
        <f t="shared" si="19"/>
        <v>4.1879194630872485</v>
      </c>
      <c r="AA22">
        <f t="shared" si="20"/>
        <v>3.4429530201342282</v>
      </c>
      <c r="AC22">
        <f t="shared" si="21"/>
        <v>0.57875243664717346</v>
      </c>
      <c r="AF22" s="1" t="s">
        <v>57</v>
      </c>
      <c r="AG22">
        <f t="shared" ref="AG22:AL22" si="34">AVERAGE(V22:V26)</f>
        <v>1.9424782590944418</v>
      </c>
      <c r="AH22">
        <f t="shared" si="34"/>
        <v>1</v>
      </c>
      <c r="AI22">
        <f t="shared" si="34"/>
        <v>2.8015897591179248</v>
      </c>
      <c r="AJ22">
        <f t="shared" si="34"/>
        <v>1.0365820150181073</v>
      </c>
      <c r="AK22">
        <f t="shared" si="34"/>
        <v>4.3085688955960899</v>
      </c>
      <c r="AL22">
        <f t="shared" si="34"/>
        <v>3.5264221291648399</v>
      </c>
    </row>
    <row r="23" spans="1:38" x14ac:dyDescent="0.2">
      <c r="A23" s="1"/>
      <c r="B23">
        <v>291</v>
      </c>
      <c r="C23">
        <v>164</v>
      </c>
      <c r="D23">
        <v>439</v>
      </c>
      <c r="E23">
        <v>170</v>
      </c>
      <c r="F23">
        <v>642</v>
      </c>
      <c r="G23">
        <v>524</v>
      </c>
      <c r="I23">
        <f t="shared" si="13"/>
        <v>0.55534351145038163</v>
      </c>
      <c r="J23" s="11">
        <f t="shared" si="3"/>
        <v>-0.14803716852795151</v>
      </c>
      <c r="M23" s="1"/>
      <c r="N23">
        <f t="shared" ref="N23:S23" si="35">_xlfn.STDEV.S(B22:B26)</f>
        <v>20.75745649158393</v>
      </c>
      <c r="O23">
        <f t="shared" si="35"/>
        <v>20.510972673181559</v>
      </c>
      <c r="P23">
        <f t="shared" si="35"/>
        <v>36.363443181305037</v>
      </c>
      <c r="Q23">
        <f t="shared" si="35"/>
        <v>19.692638218379965</v>
      </c>
      <c r="R23">
        <f t="shared" si="35"/>
        <v>28.88771365130858</v>
      </c>
      <c r="S23">
        <f t="shared" si="35"/>
        <v>29.34280150224242</v>
      </c>
      <c r="U23" s="1"/>
      <c r="V23">
        <f t="shared" si="15"/>
        <v>1.774390243902439</v>
      </c>
      <c r="W23">
        <f t="shared" si="16"/>
        <v>1</v>
      </c>
      <c r="X23">
        <f t="shared" si="17"/>
        <v>2.6768292682926829</v>
      </c>
      <c r="Y23">
        <f t="shared" si="18"/>
        <v>1.0365853658536586</v>
      </c>
      <c r="Z23">
        <f t="shared" si="19"/>
        <v>3.9146341463414633</v>
      </c>
      <c r="AA23">
        <f t="shared" si="20"/>
        <v>3.1951219512195124</v>
      </c>
      <c r="AC23">
        <f t="shared" si="21"/>
        <v>0.55534351145038163</v>
      </c>
      <c r="AF23" s="1"/>
      <c r="AG23">
        <f t="shared" ref="AG23:AL23" si="36">_xlfn.STDEV.S(V22:V26)</f>
        <v>0.16444972953245052</v>
      </c>
      <c r="AH23">
        <f t="shared" si="36"/>
        <v>0</v>
      </c>
      <c r="AI23">
        <f t="shared" si="36"/>
        <v>0.22926681172028016</v>
      </c>
      <c r="AJ23">
        <f t="shared" si="36"/>
        <v>8.161285498642902E-2</v>
      </c>
      <c r="AK23">
        <f t="shared" si="36"/>
        <v>0.79030820245618016</v>
      </c>
      <c r="AL23">
        <f t="shared" si="36"/>
        <v>0.75693805699390748</v>
      </c>
    </row>
    <row r="24" spans="1:38" x14ac:dyDescent="0.2">
      <c r="A24" s="1"/>
      <c r="B24">
        <v>252</v>
      </c>
      <c r="C24">
        <v>115</v>
      </c>
      <c r="D24">
        <v>362</v>
      </c>
      <c r="E24">
        <v>130</v>
      </c>
      <c r="F24">
        <v>655</v>
      </c>
      <c r="G24">
        <v>555</v>
      </c>
      <c r="I24">
        <f t="shared" si="13"/>
        <v>0.45405405405405408</v>
      </c>
      <c r="J24" s="11">
        <f t="shared" si="3"/>
        <v>-0.24049939015983698</v>
      </c>
      <c r="M24" s="1"/>
      <c r="U24" s="1"/>
      <c r="V24">
        <f t="shared" si="15"/>
        <v>2.1913043478260867</v>
      </c>
      <c r="W24">
        <f t="shared" si="16"/>
        <v>1</v>
      </c>
      <c r="X24">
        <f t="shared" si="17"/>
        <v>3.1478260869565218</v>
      </c>
      <c r="Y24">
        <f t="shared" si="18"/>
        <v>1.1304347826086956</v>
      </c>
      <c r="Z24">
        <f t="shared" si="19"/>
        <v>5.6956521739130439</v>
      </c>
      <c r="AA24">
        <f t="shared" si="20"/>
        <v>4.8260869565217392</v>
      </c>
      <c r="AC24">
        <f t="shared" si="21"/>
        <v>0.45405405405405402</v>
      </c>
      <c r="AF24" s="1"/>
    </row>
    <row r="25" spans="1:38" x14ac:dyDescent="0.2">
      <c r="A25" s="1"/>
      <c r="B25">
        <v>302</v>
      </c>
      <c r="C25">
        <v>156</v>
      </c>
      <c r="D25">
        <v>398</v>
      </c>
      <c r="E25">
        <v>142</v>
      </c>
      <c r="F25">
        <v>587</v>
      </c>
      <c r="G25">
        <v>515</v>
      </c>
      <c r="I25">
        <f t="shared" si="13"/>
        <v>0.58640776699029129</v>
      </c>
      <c r="J25" s="11">
        <f t="shared" si="3"/>
        <v>-0.15172168987514628</v>
      </c>
      <c r="M25" s="1"/>
      <c r="U25" s="1"/>
      <c r="V25">
        <f t="shared" si="15"/>
        <v>1.9358974358974359</v>
      </c>
      <c r="W25">
        <f t="shared" si="16"/>
        <v>1</v>
      </c>
      <c r="X25">
        <f t="shared" si="17"/>
        <v>2.5512820512820511</v>
      </c>
      <c r="Y25">
        <f t="shared" si="18"/>
        <v>0.91025641025641024</v>
      </c>
      <c r="Z25">
        <f t="shared" si="19"/>
        <v>3.7628205128205128</v>
      </c>
      <c r="AA25">
        <f t="shared" si="20"/>
        <v>3.3012820512820511</v>
      </c>
      <c r="AC25">
        <f t="shared" si="21"/>
        <v>0.58640776699029129</v>
      </c>
      <c r="AF25" s="1"/>
    </row>
    <row r="26" spans="1:38" x14ac:dyDescent="0.2">
      <c r="A26" s="1"/>
      <c r="B26">
        <v>300</v>
      </c>
      <c r="C26">
        <v>165</v>
      </c>
      <c r="D26">
        <v>452</v>
      </c>
      <c r="E26">
        <v>178</v>
      </c>
      <c r="F26">
        <v>657</v>
      </c>
      <c r="G26">
        <v>473</v>
      </c>
      <c r="I26">
        <f t="shared" si="13"/>
        <v>0.63424947145877375</v>
      </c>
      <c r="J26" s="11">
        <f t="shared" si="3"/>
        <v>-0.14539359544961825</v>
      </c>
      <c r="M26" s="1"/>
      <c r="U26" s="1"/>
      <c r="V26">
        <f t="shared" si="15"/>
        <v>1.8181818181818181</v>
      </c>
      <c r="W26">
        <f t="shared" si="16"/>
        <v>1</v>
      </c>
      <c r="X26">
        <f t="shared" si="17"/>
        <v>2.7393939393939393</v>
      </c>
      <c r="Y26">
        <f t="shared" si="18"/>
        <v>1.0787878787878789</v>
      </c>
      <c r="Z26">
        <f t="shared" si="19"/>
        <v>3.9818181818181819</v>
      </c>
      <c r="AA26">
        <f t="shared" si="20"/>
        <v>2.8666666666666667</v>
      </c>
      <c r="AC26">
        <f t="shared" si="21"/>
        <v>0.63424947145877375</v>
      </c>
      <c r="AF26" s="1"/>
    </row>
    <row r="27" spans="1:38" x14ac:dyDescent="0.2">
      <c r="A27" s="1" t="s">
        <v>58</v>
      </c>
      <c r="B27">
        <v>225</v>
      </c>
      <c r="C27">
        <v>131</v>
      </c>
      <c r="D27">
        <v>523</v>
      </c>
      <c r="E27">
        <v>202</v>
      </c>
      <c r="F27">
        <v>704</v>
      </c>
      <c r="G27">
        <v>783</v>
      </c>
      <c r="I27">
        <f t="shared" si="13"/>
        <v>0.28735632183908044</v>
      </c>
      <c r="J27" s="11">
        <f t="shared" si="3"/>
        <v>-0.11203763097605757</v>
      </c>
      <c r="M27" s="1" t="s">
        <v>58</v>
      </c>
      <c r="N27">
        <f t="shared" ref="N27:S27" si="37">AVERAGE(B27:B31)</f>
        <v>317.60000000000002</v>
      </c>
      <c r="O27">
        <f t="shared" si="37"/>
        <v>195</v>
      </c>
      <c r="P27">
        <f t="shared" si="37"/>
        <v>662.2</v>
      </c>
      <c r="Q27">
        <f t="shared" si="37"/>
        <v>270.60000000000002</v>
      </c>
      <c r="R27">
        <f t="shared" si="37"/>
        <v>865.8</v>
      </c>
      <c r="S27">
        <f t="shared" si="37"/>
        <v>1055.4000000000001</v>
      </c>
      <c r="U27" s="1" t="s">
        <v>58</v>
      </c>
      <c r="V27">
        <f t="shared" si="15"/>
        <v>1.717557251908397</v>
      </c>
      <c r="W27">
        <f t="shared" si="16"/>
        <v>1</v>
      </c>
      <c r="X27">
        <f t="shared" si="17"/>
        <v>3.9923664122137406</v>
      </c>
      <c r="Y27">
        <f t="shared" si="18"/>
        <v>1.5419847328244274</v>
      </c>
      <c r="Z27">
        <f t="shared" si="19"/>
        <v>5.3740458015267176</v>
      </c>
      <c r="AA27">
        <f t="shared" si="20"/>
        <v>5.9770992366412212</v>
      </c>
      <c r="AC27">
        <f t="shared" si="21"/>
        <v>0.2873563218390805</v>
      </c>
      <c r="AF27" s="1" t="s">
        <v>58</v>
      </c>
      <c r="AG27">
        <f t="shared" ref="AG27:AL27" si="38">AVERAGE(V27:V31)</f>
        <v>1.6363039821698657</v>
      </c>
      <c r="AH27">
        <f t="shared" si="38"/>
        <v>1</v>
      </c>
      <c r="AI27">
        <f t="shared" si="38"/>
        <v>3.4422735871352912</v>
      </c>
      <c r="AJ27">
        <f t="shared" si="38"/>
        <v>1.3994029418082792</v>
      </c>
      <c r="AK27">
        <f t="shared" si="38"/>
        <v>4.5136125448530651</v>
      </c>
      <c r="AL27">
        <f t="shared" si="38"/>
        <v>5.4573197876154369</v>
      </c>
    </row>
    <row r="28" spans="1:38" x14ac:dyDescent="0.2">
      <c r="B28">
        <v>345</v>
      </c>
      <c r="C28">
        <v>207</v>
      </c>
      <c r="D28">
        <v>693</v>
      </c>
      <c r="E28">
        <v>282</v>
      </c>
      <c r="F28">
        <v>934</v>
      </c>
      <c r="G28">
        <v>1127</v>
      </c>
      <c r="I28">
        <f t="shared" si="13"/>
        <v>0.30612244897959184</v>
      </c>
      <c r="J28" s="11">
        <f t="shared" si="3"/>
        <v>-0.11258030231950622</v>
      </c>
      <c r="N28">
        <f t="shared" ref="N28:S28" si="39">_xlfn.STDEV.S(B27:B31)</f>
        <v>52.941477123329328</v>
      </c>
      <c r="O28">
        <f t="shared" si="39"/>
        <v>36.020827308655754</v>
      </c>
      <c r="P28">
        <f t="shared" si="39"/>
        <v>79.225627166971378</v>
      </c>
      <c r="Q28">
        <f t="shared" si="39"/>
        <v>38.753064394961115</v>
      </c>
      <c r="R28">
        <f t="shared" si="39"/>
        <v>94.317018612761501</v>
      </c>
      <c r="S28">
        <f t="shared" si="39"/>
        <v>152.64108228127856</v>
      </c>
      <c r="V28">
        <f t="shared" si="15"/>
        <v>1.6666666666666667</v>
      </c>
      <c r="W28">
        <f t="shared" si="16"/>
        <v>1</v>
      </c>
      <c r="X28">
        <f t="shared" si="17"/>
        <v>3.347826086956522</v>
      </c>
      <c r="Y28">
        <f t="shared" si="18"/>
        <v>1.3623188405797102</v>
      </c>
      <c r="Z28">
        <f t="shared" si="19"/>
        <v>4.5120772946859899</v>
      </c>
      <c r="AA28">
        <f t="shared" si="20"/>
        <v>5.4444444444444446</v>
      </c>
      <c r="AC28">
        <f t="shared" si="21"/>
        <v>0.30612244897959184</v>
      </c>
      <c r="AG28">
        <f t="shared" ref="AG28:AL28" si="40">_xlfn.STDEV.S(V27:V31)</f>
        <v>8.4829854468831539E-2</v>
      </c>
      <c r="AH28">
        <f t="shared" si="40"/>
        <v>0</v>
      </c>
      <c r="AI28">
        <f t="shared" si="40"/>
        <v>0.32354889548198007</v>
      </c>
      <c r="AJ28">
        <f t="shared" si="40"/>
        <v>7.9751321131958833E-2</v>
      </c>
      <c r="AK28">
        <f t="shared" si="40"/>
        <v>0.51927351875739713</v>
      </c>
      <c r="AL28">
        <f t="shared" si="40"/>
        <v>0.32346500393423988</v>
      </c>
    </row>
    <row r="29" spans="1:38" x14ac:dyDescent="0.2">
      <c r="B29">
        <v>357</v>
      </c>
      <c r="C29">
        <v>210</v>
      </c>
      <c r="D29">
        <v>722</v>
      </c>
      <c r="E29">
        <v>286</v>
      </c>
      <c r="F29">
        <v>931</v>
      </c>
      <c r="G29">
        <v>1138</v>
      </c>
      <c r="I29">
        <f t="shared" si="13"/>
        <v>0.31370826010544817</v>
      </c>
      <c r="J29" s="11">
        <f t="shared" si="3"/>
        <v>-9.337914411292314E-2</v>
      </c>
      <c r="V29">
        <f t="shared" si="15"/>
        <v>1.7</v>
      </c>
      <c r="W29">
        <f t="shared" si="16"/>
        <v>1</v>
      </c>
      <c r="X29">
        <f t="shared" si="17"/>
        <v>3.4380952380952383</v>
      </c>
      <c r="Y29">
        <f t="shared" si="18"/>
        <v>1.361904761904762</v>
      </c>
      <c r="Z29">
        <f t="shared" si="19"/>
        <v>4.4333333333333336</v>
      </c>
      <c r="AA29">
        <f t="shared" si="20"/>
        <v>5.4190476190476193</v>
      </c>
      <c r="AC29">
        <f t="shared" si="21"/>
        <v>0.31370826010544811</v>
      </c>
    </row>
    <row r="30" spans="1:38" x14ac:dyDescent="0.2">
      <c r="B30">
        <v>331</v>
      </c>
      <c r="C30">
        <v>218</v>
      </c>
      <c r="D30">
        <v>690</v>
      </c>
      <c r="E30">
        <v>297</v>
      </c>
      <c r="F30">
        <v>873</v>
      </c>
      <c r="G30">
        <v>1109</v>
      </c>
      <c r="I30">
        <f t="shared" si="13"/>
        <v>0.29846708746618578</v>
      </c>
      <c r="J30" s="11">
        <f t="shared" si="3"/>
        <v>-8.5131813669534012E-2</v>
      </c>
      <c r="V30">
        <f t="shared" si="15"/>
        <v>1.5183486238532109</v>
      </c>
      <c r="W30">
        <f t="shared" si="16"/>
        <v>1</v>
      </c>
      <c r="X30">
        <f t="shared" si="17"/>
        <v>3.165137614678899</v>
      </c>
      <c r="Y30">
        <f t="shared" si="18"/>
        <v>1.3623853211009174</v>
      </c>
      <c r="Z30">
        <f t="shared" si="19"/>
        <v>4.0045871559633026</v>
      </c>
      <c r="AA30">
        <f t="shared" si="20"/>
        <v>5.0871559633027523</v>
      </c>
      <c r="AC30">
        <f t="shared" si="21"/>
        <v>0.29846708746618572</v>
      </c>
    </row>
    <row r="31" spans="1:38" x14ac:dyDescent="0.2">
      <c r="B31">
        <v>330</v>
      </c>
      <c r="C31">
        <v>209</v>
      </c>
      <c r="D31">
        <v>683</v>
      </c>
      <c r="E31">
        <v>286</v>
      </c>
      <c r="F31">
        <v>887</v>
      </c>
      <c r="G31">
        <v>1120</v>
      </c>
      <c r="I31">
        <f t="shared" si="13"/>
        <v>0.29464285714285715</v>
      </c>
      <c r="J31" s="11">
        <f t="shared" si="3"/>
        <v>-9.6469576851413441E-2</v>
      </c>
      <c r="V31">
        <f t="shared" si="15"/>
        <v>1.5789473684210527</v>
      </c>
      <c r="W31">
        <f t="shared" si="16"/>
        <v>1</v>
      </c>
      <c r="X31">
        <f t="shared" si="17"/>
        <v>3.2679425837320575</v>
      </c>
      <c r="Y31">
        <f t="shared" si="18"/>
        <v>1.368421052631579</v>
      </c>
      <c r="Z31">
        <f t="shared" si="19"/>
        <v>4.2440191387559807</v>
      </c>
      <c r="AA31">
        <f t="shared" si="20"/>
        <v>5.3588516746411488</v>
      </c>
      <c r="AC31">
        <f t="shared" si="21"/>
        <v>0.29464285714285715</v>
      </c>
    </row>
    <row r="32" spans="1:38" x14ac:dyDescent="0.2">
      <c r="A32" s="1" t="s">
        <v>59</v>
      </c>
      <c r="B32">
        <v>312</v>
      </c>
      <c r="C32">
        <v>205</v>
      </c>
      <c r="D32">
        <v>867</v>
      </c>
      <c r="E32">
        <v>356</v>
      </c>
      <c r="F32">
        <v>1061</v>
      </c>
      <c r="G32">
        <v>1445</v>
      </c>
      <c r="I32">
        <f t="shared" si="13"/>
        <v>0.21591695501730104</v>
      </c>
      <c r="J32" s="11">
        <f t="shared" si="3"/>
        <v>-7.0662947126349976E-2</v>
      </c>
      <c r="M32" s="1" t="s">
        <v>59</v>
      </c>
      <c r="N32">
        <f t="shared" ref="N32:S32" si="41">AVERAGE(B32:B36)</f>
        <v>419.2</v>
      </c>
      <c r="O32">
        <f t="shared" si="41"/>
        <v>221.6</v>
      </c>
      <c r="P32">
        <f t="shared" si="41"/>
        <v>869.2</v>
      </c>
      <c r="Q32">
        <f t="shared" si="41"/>
        <v>363.6</v>
      </c>
      <c r="R32">
        <f t="shared" si="41"/>
        <v>1044</v>
      </c>
      <c r="S32">
        <f t="shared" si="41"/>
        <v>1530.4</v>
      </c>
      <c r="U32" s="1" t="s">
        <v>59</v>
      </c>
      <c r="V32">
        <f t="shared" si="15"/>
        <v>1.5219512195121951</v>
      </c>
      <c r="W32">
        <f t="shared" si="16"/>
        <v>1</v>
      </c>
      <c r="X32">
        <f t="shared" si="17"/>
        <v>4.229268292682927</v>
      </c>
      <c r="Y32">
        <f t="shared" si="18"/>
        <v>1.7365853658536585</v>
      </c>
      <c r="Z32">
        <f t="shared" si="19"/>
        <v>5.1756097560975611</v>
      </c>
      <c r="AA32">
        <f t="shared" si="20"/>
        <v>7.0487804878048781</v>
      </c>
      <c r="AC32">
        <f t="shared" si="21"/>
        <v>0.21591695501730104</v>
      </c>
      <c r="AF32" s="1" t="s">
        <v>59</v>
      </c>
      <c r="AG32">
        <f t="shared" ref="AG32:AL32" si="42">AVERAGE(V32:V36)</f>
        <v>1.9469725207407678</v>
      </c>
      <c r="AH32">
        <f t="shared" si="42"/>
        <v>1</v>
      </c>
      <c r="AI32">
        <f t="shared" si="42"/>
        <v>3.9722877031803741</v>
      </c>
      <c r="AJ32">
        <f t="shared" si="42"/>
        <v>1.6543756508786085</v>
      </c>
      <c r="AK32">
        <f t="shared" si="42"/>
        <v>4.743217219889309</v>
      </c>
      <c r="AL32">
        <f t="shared" si="42"/>
        <v>6.8835696214188093</v>
      </c>
    </row>
    <row r="33" spans="1:38" x14ac:dyDescent="0.2">
      <c r="B33">
        <v>377</v>
      </c>
      <c r="C33">
        <v>249</v>
      </c>
      <c r="D33">
        <v>932</v>
      </c>
      <c r="E33">
        <v>400</v>
      </c>
      <c r="F33">
        <v>1154</v>
      </c>
      <c r="G33">
        <v>1762</v>
      </c>
      <c r="I33">
        <f t="shared" si="13"/>
        <v>0.21396140749148695</v>
      </c>
      <c r="J33" s="11">
        <f t="shared" si="3"/>
        <v>-7.5756557166950844E-2</v>
      </c>
      <c r="N33">
        <f t="shared" ref="N33:S33" si="43">_xlfn.STDEV.S(B32:B36)</f>
        <v>170.11672463341168</v>
      </c>
      <c r="O33">
        <f t="shared" si="43"/>
        <v>41.2043687004182</v>
      </c>
      <c r="P33">
        <f t="shared" si="43"/>
        <v>86.646984944659209</v>
      </c>
      <c r="Q33">
        <f t="shared" si="43"/>
        <v>47.479469247243998</v>
      </c>
      <c r="R33">
        <f t="shared" si="43"/>
        <v>160.76846705744259</v>
      </c>
      <c r="S33">
        <f t="shared" si="43"/>
        <v>320.60770421186049</v>
      </c>
      <c r="V33">
        <f t="shared" si="15"/>
        <v>1.5140562248995983</v>
      </c>
      <c r="W33">
        <f t="shared" si="16"/>
        <v>1</v>
      </c>
      <c r="X33">
        <f t="shared" si="17"/>
        <v>3.7429718875502007</v>
      </c>
      <c r="Y33">
        <f t="shared" si="18"/>
        <v>1.606425702811245</v>
      </c>
      <c r="Z33">
        <f t="shared" si="19"/>
        <v>4.6345381526104417</v>
      </c>
      <c r="AA33">
        <f t="shared" si="20"/>
        <v>7.0763052208835342</v>
      </c>
      <c r="AC33">
        <f t="shared" si="21"/>
        <v>0.21396140749148693</v>
      </c>
      <c r="AG33">
        <f t="shared" ref="AG33:AL33" si="44">_xlfn.STDEV.S(V32:V36)</f>
        <v>0.94094560978421327</v>
      </c>
      <c r="AH33">
        <f t="shared" si="44"/>
        <v>0</v>
      </c>
      <c r="AI33">
        <f t="shared" si="44"/>
        <v>0.3540577372620281</v>
      </c>
      <c r="AJ33">
        <f t="shared" si="44"/>
        <v>0.11237722901172342</v>
      </c>
      <c r="AK33">
        <f t="shared" si="44"/>
        <v>0.47241719741993715</v>
      </c>
      <c r="AL33">
        <f t="shared" si="44"/>
        <v>0.42087183988801813</v>
      </c>
    </row>
    <row r="34" spans="1:38" x14ac:dyDescent="0.2">
      <c r="B34">
        <v>288</v>
      </c>
      <c r="C34">
        <v>179</v>
      </c>
      <c r="D34">
        <v>744</v>
      </c>
      <c r="E34">
        <v>296</v>
      </c>
      <c r="F34">
        <v>779</v>
      </c>
      <c r="G34">
        <v>1103</v>
      </c>
      <c r="I34">
        <f t="shared" si="13"/>
        <v>0.26110607434270172</v>
      </c>
      <c r="J34" s="11">
        <f t="shared" si="3"/>
        <v>-2.9311828279054062E-3</v>
      </c>
      <c r="V34">
        <f t="shared" si="15"/>
        <v>1.6089385474860336</v>
      </c>
      <c r="W34">
        <f t="shared" si="16"/>
        <v>1</v>
      </c>
      <c r="X34">
        <f t="shared" si="17"/>
        <v>4.1564245810055862</v>
      </c>
      <c r="Y34">
        <f t="shared" si="18"/>
        <v>1.6536312849162011</v>
      </c>
      <c r="Z34">
        <f t="shared" si="19"/>
        <v>4.3519553072625694</v>
      </c>
      <c r="AA34">
        <f t="shared" si="20"/>
        <v>6.1620111731843572</v>
      </c>
      <c r="AC34">
        <f t="shared" si="21"/>
        <v>0.26110607434270178</v>
      </c>
    </row>
    <row r="35" spans="1:38" x14ac:dyDescent="0.2">
      <c r="B35">
        <v>408</v>
      </c>
      <c r="C35">
        <v>279</v>
      </c>
      <c r="D35">
        <v>966</v>
      </c>
      <c r="E35">
        <v>417</v>
      </c>
      <c r="F35">
        <v>1188</v>
      </c>
      <c r="G35">
        <v>1924</v>
      </c>
      <c r="I35">
        <f t="shared" si="13"/>
        <v>0.21205821205821207</v>
      </c>
      <c r="J35" s="11">
        <f t="shared" si="3"/>
        <v>-7.2805974930901046E-2</v>
      </c>
      <c r="V35">
        <f t="shared" si="15"/>
        <v>1.4623655913978495</v>
      </c>
      <c r="W35">
        <f t="shared" si="16"/>
        <v>1</v>
      </c>
      <c r="X35">
        <f t="shared" si="17"/>
        <v>3.4623655913978495</v>
      </c>
      <c r="Y35">
        <f t="shared" si="18"/>
        <v>1.4946236559139785</v>
      </c>
      <c r="Z35">
        <f t="shared" si="19"/>
        <v>4.258064516129032</v>
      </c>
      <c r="AA35">
        <f t="shared" si="20"/>
        <v>6.8960573476702507</v>
      </c>
      <c r="AC35">
        <f t="shared" si="21"/>
        <v>0.21205821205821207</v>
      </c>
    </row>
    <row r="36" spans="1:38" x14ac:dyDescent="0.2">
      <c r="B36">
        <v>711</v>
      </c>
      <c r="C36">
        <v>196</v>
      </c>
      <c r="D36">
        <v>837</v>
      </c>
      <c r="E36">
        <v>349</v>
      </c>
      <c r="F36">
        <v>1038</v>
      </c>
      <c r="G36">
        <v>1418</v>
      </c>
      <c r="I36">
        <f t="shared" si="13"/>
        <v>0.50141043723554302</v>
      </c>
      <c r="J36" s="11">
        <f t="shared" si="3"/>
        <v>-7.6438556220398718E-2</v>
      </c>
      <c r="V36">
        <f t="shared" si="15"/>
        <v>3.6275510204081631</v>
      </c>
      <c r="W36">
        <f t="shared" si="16"/>
        <v>1</v>
      </c>
      <c r="X36">
        <f t="shared" si="17"/>
        <v>4.2704081632653059</v>
      </c>
      <c r="Y36">
        <f t="shared" si="18"/>
        <v>1.7806122448979591</v>
      </c>
      <c r="Z36">
        <f t="shared" si="19"/>
        <v>5.295918367346939</v>
      </c>
      <c r="AA36">
        <f t="shared" si="20"/>
        <v>7.2346938775510203</v>
      </c>
      <c r="AC36">
        <f t="shared" si="21"/>
        <v>0.50141043723554302</v>
      </c>
    </row>
    <row r="37" spans="1:38" x14ac:dyDescent="0.2">
      <c r="A37" s="1" t="s">
        <v>19</v>
      </c>
      <c r="B37">
        <v>389</v>
      </c>
      <c r="C37">
        <v>273</v>
      </c>
      <c r="D37">
        <v>1159</v>
      </c>
      <c r="E37">
        <v>522</v>
      </c>
      <c r="F37">
        <v>1341</v>
      </c>
      <c r="G37">
        <v>2489</v>
      </c>
      <c r="I37">
        <f t="shared" si="13"/>
        <v>0.15628766572920852</v>
      </c>
      <c r="J37" s="11">
        <f t="shared" si="3"/>
        <v>-4.6312002589222523E-2</v>
      </c>
      <c r="M37" s="1" t="s">
        <v>19</v>
      </c>
      <c r="N37">
        <f t="shared" ref="N37:S37" si="45">AVERAGE(B37:B41)</f>
        <v>378.8</v>
      </c>
      <c r="O37">
        <f t="shared" si="45"/>
        <v>258</v>
      </c>
      <c r="P37">
        <f t="shared" si="45"/>
        <v>1117.2</v>
      </c>
      <c r="Q37">
        <f t="shared" si="45"/>
        <v>483.2</v>
      </c>
      <c r="R37">
        <f t="shared" si="45"/>
        <v>1267.2</v>
      </c>
      <c r="S37">
        <f t="shared" si="45"/>
        <v>2362.8000000000002</v>
      </c>
      <c r="U37" s="1" t="s">
        <v>19</v>
      </c>
      <c r="V37">
        <f t="shared" si="15"/>
        <v>1.424908424908425</v>
      </c>
      <c r="W37">
        <f t="shared" si="16"/>
        <v>1</v>
      </c>
      <c r="X37">
        <f t="shared" si="17"/>
        <v>4.2454212454212454</v>
      </c>
      <c r="Y37">
        <f t="shared" si="18"/>
        <v>1.9120879120879122</v>
      </c>
      <c r="Z37">
        <f t="shared" si="19"/>
        <v>4.9120879120879124</v>
      </c>
      <c r="AA37">
        <f t="shared" si="20"/>
        <v>9.1172161172161168</v>
      </c>
      <c r="AC37">
        <f t="shared" si="21"/>
        <v>0.15628766572920852</v>
      </c>
      <c r="AF37" s="1" t="s">
        <v>19</v>
      </c>
      <c r="AG37">
        <f t="shared" ref="AG37:AL37" si="46">AVERAGE(V37:V41)</f>
        <v>1.4701624225368226</v>
      </c>
      <c r="AH37">
        <f t="shared" si="46"/>
        <v>1</v>
      </c>
      <c r="AI37">
        <f t="shared" si="46"/>
        <v>4.3345593918354348</v>
      </c>
      <c r="AJ37">
        <f t="shared" si="46"/>
        <v>1.8715487929562316</v>
      </c>
      <c r="AK37">
        <f t="shared" si="46"/>
        <v>4.9141131817546304</v>
      </c>
      <c r="AL37">
        <f t="shared" si="46"/>
        <v>9.1594265192813307</v>
      </c>
    </row>
    <row r="38" spans="1:38" x14ac:dyDescent="0.2">
      <c r="A38" s="1"/>
      <c r="B38">
        <v>389</v>
      </c>
      <c r="C38">
        <v>274</v>
      </c>
      <c r="D38">
        <v>1158</v>
      </c>
      <c r="E38">
        <v>522</v>
      </c>
      <c r="F38">
        <v>1340</v>
      </c>
      <c r="G38">
        <v>2501</v>
      </c>
      <c r="I38">
        <f t="shared" si="13"/>
        <v>0.15553778488604558</v>
      </c>
      <c r="J38" s="11">
        <f t="shared" si="3"/>
        <v>-4.6362899674609909E-2</v>
      </c>
      <c r="M38" s="1"/>
      <c r="N38">
        <f t="shared" ref="N38:S38" si="47">_xlfn.STDEV.S(B37:B41)</f>
        <v>13.971399357258385</v>
      </c>
      <c r="O38">
        <f t="shared" si="47"/>
        <v>14.317821063276353</v>
      </c>
      <c r="P38">
        <f t="shared" si="47"/>
        <v>52.327812872314858</v>
      </c>
      <c r="Q38">
        <f t="shared" si="47"/>
        <v>38.245261144356171</v>
      </c>
      <c r="R38">
        <f t="shared" si="47"/>
        <v>94.242771606102508</v>
      </c>
      <c r="S38">
        <f t="shared" si="47"/>
        <v>133.98768600136358</v>
      </c>
      <c r="T38" s="1"/>
      <c r="V38">
        <f t="shared" ref="V38:V42" si="48">B38/C38</f>
        <v>1.4197080291970803</v>
      </c>
      <c r="W38">
        <f t="shared" si="16"/>
        <v>1</v>
      </c>
      <c r="X38">
        <f t="shared" si="17"/>
        <v>4.226277372262774</v>
      </c>
      <c r="Y38">
        <f t="shared" si="18"/>
        <v>1.9051094890510949</v>
      </c>
      <c r="Z38">
        <f t="shared" si="19"/>
        <v>4.8905109489051091</v>
      </c>
      <c r="AA38">
        <f t="shared" si="20"/>
        <v>9.1277372262773717</v>
      </c>
      <c r="AC38">
        <f t="shared" si="21"/>
        <v>0.15553778488604558</v>
      </c>
      <c r="AF38" s="1"/>
      <c r="AG38">
        <f t="shared" ref="AG38:AL38" si="49">_xlfn.STDEV.S(V37:V41)</f>
        <v>6.0200891151012847E-2</v>
      </c>
      <c r="AH38">
        <f t="shared" si="49"/>
        <v>0</v>
      </c>
      <c r="AI38">
        <f t="shared" si="49"/>
        <v>0.1806456421851266</v>
      </c>
      <c r="AJ38">
        <f t="shared" si="49"/>
        <v>7.1477614057883471E-2</v>
      </c>
      <c r="AK38">
        <f t="shared" si="49"/>
        <v>0.30896378597496993</v>
      </c>
      <c r="AL38">
        <f t="shared" si="49"/>
        <v>0.21245175500041538</v>
      </c>
    </row>
    <row r="39" spans="1:38" x14ac:dyDescent="0.2">
      <c r="A39" s="1"/>
      <c r="B39">
        <v>381</v>
      </c>
      <c r="C39">
        <v>251</v>
      </c>
      <c r="D39">
        <v>1103</v>
      </c>
      <c r="E39">
        <v>462</v>
      </c>
      <c r="F39">
        <v>1135</v>
      </c>
      <c r="G39">
        <v>2344</v>
      </c>
      <c r="I39">
        <f t="shared" si="13"/>
        <v>0.16254266211604096</v>
      </c>
      <c r="J39" s="11">
        <f t="shared" si="3"/>
        <v>4.6129902098295148E-3</v>
      </c>
      <c r="M39" s="1"/>
      <c r="T39" s="1"/>
      <c r="V39">
        <f t="shared" si="48"/>
        <v>1.5179282868525896</v>
      </c>
      <c r="W39">
        <f t="shared" si="16"/>
        <v>1</v>
      </c>
      <c r="X39">
        <f t="shared" si="17"/>
        <v>4.3944223107569718</v>
      </c>
      <c r="Y39">
        <f t="shared" si="18"/>
        <v>1.8406374501992031</v>
      </c>
      <c r="Z39">
        <f t="shared" si="19"/>
        <v>4.52191235059761</v>
      </c>
      <c r="AA39">
        <f t="shared" si="20"/>
        <v>9.3386454183266938</v>
      </c>
      <c r="AC39">
        <f t="shared" si="21"/>
        <v>0.16254266211604093</v>
      </c>
      <c r="AF39" s="1"/>
    </row>
    <row r="40" spans="1:38" x14ac:dyDescent="0.2">
      <c r="A40" s="1"/>
      <c r="B40">
        <v>355</v>
      </c>
      <c r="C40">
        <v>247</v>
      </c>
      <c r="D40">
        <v>1033</v>
      </c>
      <c r="E40">
        <v>435</v>
      </c>
      <c r="F40">
        <v>1200</v>
      </c>
      <c r="G40">
        <v>2184</v>
      </c>
      <c r="I40">
        <f t="shared" si="13"/>
        <v>0.16254578754578755</v>
      </c>
      <c r="J40" s="11">
        <f t="shared" si="3"/>
        <v>-4.8047585229223901E-2</v>
      </c>
      <c r="M40" s="1"/>
      <c r="T40" s="1"/>
      <c r="V40">
        <f t="shared" si="48"/>
        <v>1.4372469635627529</v>
      </c>
      <c r="W40">
        <f t="shared" si="16"/>
        <v>1</v>
      </c>
      <c r="X40">
        <f t="shared" si="17"/>
        <v>4.1821862348178138</v>
      </c>
      <c r="Y40">
        <f t="shared" si="18"/>
        <v>1.7611336032388665</v>
      </c>
      <c r="Z40">
        <f t="shared" si="19"/>
        <v>4.8582995951417001</v>
      </c>
      <c r="AA40">
        <f t="shared" si="20"/>
        <v>8.8421052631578956</v>
      </c>
      <c r="AC40">
        <f t="shared" si="21"/>
        <v>0.16254578754578752</v>
      </c>
      <c r="AF40" s="1"/>
    </row>
    <row r="41" spans="1:38" x14ac:dyDescent="0.2">
      <c r="A41" s="1"/>
      <c r="B41">
        <v>380</v>
      </c>
      <c r="C41">
        <v>245</v>
      </c>
      <c r="D41">
        <v>1133</v>
      </c>
      <c r="E41">
        <v>475</v>
      </c>
      <c r="F41">
        <v>1320</v>
      </c>
      <c r="G41">
        <v>2296</v>
      </c>
      <c r="I41">
        <f t="shared" si="13"/>
        <v>0.16550522648083624</v>
      </c>
      <c r="J41" s="11">
        <f t="shared" si="3"/>
        <v>-4.9310682043672296E-2</v>
      </c>
      <c r="M41" s="1"/>
      <c r="T41" s="1"/>
      <c r="V41">
        <f t="shared" si="48"/>
        <v>1.5510204081632653</v>
      </c>
      <c r="W41">
        <f t="shared" si="16"/>
        <v>1</v>
      </c>
      <c r="X41">
        <f t="shared" si="17"/>
        <v>4.6244897959183673</v>
      </c>
      <c r="Y41">
        <f t="shared" si="18"/>
        <v>1.9387755102040816</v>
      </c>
      <c r="Z41">
        <f t="shared" si="19"/>
        <v>5.3877551020408161</v>
      </c>
      <c r="AA41">
        <f t="shared" si="20"/>
        <v>9.3714285714285719</v>
      </c>
      <c r="AC41">
        <f t="shared" si="21"/>
        <v>0.16550522648083621</v>
      </c>
      <c r="AF41" s="1"/>
    </row>
    <row r="42" spans="1:38" x14ac:dyDescent="0.2">
      <c r="A42" s="1"/>
      <c r="B42">
        <v>394</v>
      </c>
      <c r="C42">
        <v>286</v>
      </c>
      <c r="D42">
        <v>1074</v>
      </c>
      <c r="E42">
        <v>478</v>
      </c>
      <c r="F42">
        <v>1243</v>
      </c>
      <c r="G42">
        <v>2502</v>
      </c>
      <c r="I42">
        <f t="shared" si="13"/>
        <v>0.1574740207833733</v>
      </c>
      <c r="J42" s="11">
        <f t="shared" si="3"/>
        <v>-4.643350797932759E-2</v>
      </c>
      <c r="M42" s="1"/>
      <c r="T42" s="1"/>
      <c r="V42">
        <f t="shared" si="48"/>
        <v>1.3776223776223777</v>
      </c>
      <c r="W42">
        <f t="shared" si="16"/>
        <v>1</v>
      </c>
      <c r="X42">
        <f t="shared" si="17"/>
        <v>3.7552447552447554</v>
      </c>
      <c r="Y42">
        <f t="shared" si="18"/>
        <v>1.6713286713286712</v>
      </c>
      <c r="Z42">
        <f t="shared" si="19"/>
        <v>4.3461538461538458</v>
      </c>
      <c r="AA42">
        <f t="shared" si="20"/>
        <v>8.7482517482517483</v>
      </c>
      <c r="AC42">
        <f t="shared" si="21"/>
        <v>0.1574740207833733</v>
      </c>
      <c r="AF42" s="1"/>
    </row>
    <row r="44" spans="1:38" x14ac:dyDescent="0.2">
      <c r="A44" s="1"/>
      <c r="M44" s="2"/>
      <c r="T44" s="1"/>
      <c r="AF44" s="1"/>
    </row>
    <row r="45" spans="1:38" x14ac:dyDescent="0.2">
      <c r="A45" s="1"/>
      <c r="M45" s="1"/>
      <c r="T45" s="1"/>
      <c r="AF45" s="1"/>
    </row>
    <row r="46" spans="1:38" x14ac:dyDescent="0.2">
      <c r="A46" s="1" t="s">
        <v>21</v>
      </c>
      <c r="B46" s="1" t="s">
        <v>60</v>
      </c>
      <c r="M46" s="1"/>
      <c r="T46" s="1"/>
      <c r="U46" s="1" t="s">
        <v>21</v>
      </c>
      <c r="V46" s="1" t="s">
        <v>60</v>
      </c>
      <c r="AF46" s="1"/>
    </row>
    <row r="47" spans="1:38" x14ac:dyDescent="0.2">
      <c r="A47" s="1" t="s">
        <v>7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M47" s="1"/>
      <c r="T47" s="1"/>
      <c r="U47" s="1" t="s">
        <v>7</v>
      </c>
      <c r="V47" s="1" t="s">
        <v>1</v>
      </c>
      <c r="W47" s="1" t="s">
        <v>2</v>
      </c>
      <c r="X47" s="1" t="s">
        <v>3</v>
      </c>
      <c r="Y47" s="1" t="s">
        <v>4</v>
      </c>
      <c r="Z47" s="1" t="s">
        <v>5</v>
      </c>
      <c r="AA47" s="1" t="s">
        <v>6</v>
      </c>
      <c r="AF47" s="1"/>
    </row>
    <row r="48" spans="1:38" x14ac:dyDescent="0.2">
      <c r="A48" s="1" t="s">
        <v>54</v>
      </c>
      <c r="B48" s="4">
        <f t="shared" ref="B48:G49" si="50">N2/N$37</f>
        <v>0.32939281942977822</v>
      </c>
      <c r="C48" s="4">
        <f t="shared" si="50"/>
        <v>0.14699379844961241</v>
      </c>
      <c r="D48" s="4">
        <f t="shared" si="50"/>
        <v>8.5177228786251346E-3</v>
      </c>
      <c r="E48" s="4">
        <f t="shared" si="50"/>
        <v>3.2615894039735101E-3</v>
      </c>
      <c r="F48" s="4">
        <f t="shared" si="50"/>
        <v>1.8560606060606059E-3</v>
      </c>
      <c r="G48" s="4">
        <f t="shared" si="50"/>
        <v>1.1376333164042659E-3</v>
      </c>
      <c r="I48" s="4">
        <f>B48/G48</f>
        <v>289.54217029340776</v>
      </c>
      <c r="M48" s="1"/>
      <c r="T48" s="1"/>
      <c r="U48" s="1" t="s">
        <v>54</v>
      </c>
      <c r="V48" s="4">
        <f t="shared" ref="V48:AA49" si="51">AG2/AG$37</f>
        <v>2.2549501725851333</v>
      </c>
      <c r="W48" s="4">
        <f t="shared" si="51"/>
        <v>1</v>
      </c>
      <c r="X48" s="4">
        <f t="shared" si="51"/>
        <v>5.8082447612977046E-2</v>
      </c>
      <c r="Y48" s="4">
        <f t="shared" si="51"/>
        <v>2.1707415999211058E-2</v>
      </c>
      <c r="Z48" s="4">
        <f t="shared" si="51"/>
        <v>1.276109643117488E-2</v>
      </c>
      <c r="AA48" s="4">
        <f t="shared" si="51"/>
        <v>7.677046341582644E-3</v>
      </c>
      <c r="AF48" s="1"/>
    </row>
    <row r="49" spans="1:32" x14ac:dyDescent="0.2">
      <c r="A49" s="1" t="s">
        <v>70</v>
      </c>
      <c r="B49" s="4">
        <f t="shared" si="50"/>
        <v>2.567640248172743E-2</v>
      </c>
      <c r="C49" s="4">
        <f t="shared" si="50"/>
        <v>1.7131263935103318E-2</v>
      </c>
      <c r="D49" s="4">
        <f t="shared" si="50"/>
        <v>6.964677986722969E-4</v>
      </c>
      <c r="E49" s="4">
        <f t="shared" si="50"/>
        <v>1.2924747901511162E-3</v>
      </c>
      <c r="F49" s="4">
        <f t="shared" si="50"/>
        <v>2.1611527679338479E-6</v>
      </c>
      <c r="G49" s="4">
        <f t="shared" si="50"/>
        <v>2.5962809565167904E-4</v>
      </c>
      <c r="T49" s="1"/>
      <c r="U49" s="1" t="s">
        <v>70</v>
      </c>
      <c r="V49" s="4">
        <f t="shared" si="51"/>
        <v>0.25021011284567696</v>
      </c>
      <c r="W49" s="4">
        <f t="shared" si="51"/>
        <v>0</v>
      </c>
      <c r="X49" s="4">
        <f t="shared" si="51"/>
        <v>2.1339458511041021E-3</v>
      </c>
      <c r="Y49" s="4">
        <f t="shared" si="51"/>
        <v>6.2835175277691788E-3</v>
      </c>
      <c r="Z49" s="4">
        <f t="shared" si="51"/>
        <v>1.5151315380602258E-3</v>
      </c>
      <c r="AA49" s="4">
        <f t="shared" si="51"/>
        <v>9.8659255859466347E-4</v>
      </c>
      <c r="AF49" s="1"/>
    </row>
    <row r="50" spans="1:32" x14ac:dyDescent="0.2">
      <c r="A50" s="1" t="s">
        <v>53</v>
      </c>
      <c r="B50" s="4">
        <f t="shared" ref="B50:G51" si="52">N7/N$37</f>
        <v>0.53076557550158399</v>
      </c>
      <c r="C50" s="4">
        <f t="shared" si="52"/>
        <v>0.26976744186046508</v>
      </c>
      <c r="D50" s="4">
        <f t="shared" si="52"/>
        <v>2.7012173290368775E-2</v>
      </c>
      <c r="E50" s="4">
        <f t="shared" si="52"/>
        <v>6.5480132450331128E-3</v>
      </c>
      <c r="F50" s="4">
        <f t="shared" si="52"/>
        <v>7.0767045454545449E-3</v>
      </c>
      <c r="G50" s="4">
        <f t="shared" si="52"/>
        <v>1.9908583037074653E-3</v>
      </c>
      <c r="I50" s="4">
        <f>B50/G50</f>
        <v>266.60138218434162</v>
      </c>
      <c r="M50" s="1"/>
      <c r="T50" s="1"/>
      <c r="U50" s="1" t="s">
        <v>53</v>
      </c>
      <c r="V50" s="4">
        <f t="shared" ref="V50:AA51" si="53">AG7/AG$37</f>
        <v>1.9685319349576389</v>
      </c>
      <c r="W50" s="4">
        <f t="shared" si="53"/>
        <v>1</v>
      </c>
      <c r="X50" s="4">
        <f t="shared" si="53"/>
        <v>0.10100507747512143</v>
      </c>
      <c r="Y50" s="4">
        <f t="shared" si="53"/>
        <v>2.4468471264335354E-2</v>
      </c>
      <c r="Z50" s="4">
        <f t="shared" si="53"/>
        <v>2.4263436978789119E-2</v>
      </c>
      <c r="AA50" s="4">
        <f t="shared" si="53"/>
        <v>7.415564326837553E-3</v>
      </c>
      <c r="AF50" s="1"/>
    </row>
    <row r="51" spans="1:32" x14ac:dyDescent="0.2">
      <c r="A51" s="1" t="s">
        <v>70</v>
      </c>
      <c r="B51" s="4">
        <f t="shared" si="52"/>
        <v>9.8160124106806412E-2</v>
      </c>
      <c r="C51" s="4">
        <f t="shared" si="52"/>
        <v>5.2189026523914522E-2</v>
      </c>
      <c r="D51" s="4">
        <f t="shared" si="52"/>
        <v>4.1504730154296151E-3</v>
      </c>
      <c r="E51" s="4">
        <f t="shared" si="52"/>
        <v>1.0458430523902175E-3</v>
      </c>
      <c r="F51" s="4">
        <f t="shared" si="52"/>
        <v>3.8810395791768855E-3</v>
      </c>
      <c r="G51" s="4">
        <f t="shared" si="52"/>
        <v>3.9658846695368494E-4</v>
      </c>
      <c r="T51" s="1"/>
      <c r="U51" s="1" t="s">
        <v>70</v>
      </c>
      <c r="V51" s="4">
        <f t="shared" si="53"/>
        <v>2.7738424722987442E-2</v>
      </c>
      <c r="W51" s="4">
        <f t="shared" si="53"/>
        <v>0</v>
      </c>
      <c r="X51" s="4">
        <f t="shared" si="53"/>
        <v>7.4229428246574466E-3</v>
      </c>
      <c r="Y51" s="4">
        <f t="shared" si="53"/>
        <v>1.3337429433208248E-3</v>
      </c>
      <c r="Z51" s="4">
        <f t="shared" si="53"/>
        <v>1.3062667913079171E-2</v>
      </c>
      <c r="AA51" s="4">
        <f t="shared" si="53"/>
        <v>7.0781949899463093E-4</v>
      </c>
      <c r="AF51" s="1"/>
    </row>
    <row r="52" spans="1:32" x14ac:dyDescent="0.2">
      <c r="A52" s="1" t="s">
        <v>55</v>
      </c>
      <c r="B52" s="4">
        <f t="shared" ref="B52:G53" si="54">N12/N$37</f>
        <v>0.69324181626187964</v>
      </c>
      <c r="C52" s="4">
        <f t="shared" si="54"/>
        <v>0.41782945736434107</v>
      </c>
      <c r="D52" s="4">
        <f t="shared" si="54"/>
        <v>5.9971356963838165E-2</v>
      </c>
      <c r="E52" s="4">
        <f t="shared" si="54"/>
        <v>1.9519453642384103E-2</v>
      </c>
      <c r="F52" s="4">
        <f t="shared" si="54"/>
        <v>5.7252209595959593E-2</v>
      </c>
      <c r="G52" s="4">
        <f t="shared" si="54"/>
        <v>6.7278229219569991E-3</v>
      </c>
      <c r="I52" s="4">
        <f>B52/G52</f>
        <v>103.04103189152137</v>
      </c>
      <c r="M52" s="1"/>
      <c r="U52" s="1" t="s">
        <v>55</v>
      </c>
      <c r="V52" s="4">
        <f t="shared" ref="V52:AA53" si="55">AG12/AG$37</f>
        <v>1.6630407672310101</v>
      </c>
      <c r="W52" s="4">
        <f t="shared" si="55"/>
        <v>1</v>
      </c>
      <c r="X52" s="4">
        <f t="shared" si="55"/>
        <v>0.14566800549845124</v>
      </c>
      <c r="Y52" s="4">
        <f t="shared" si="55"/>
        <v>4.7849792322828218E-2</v>
      </c>
      <c r="Z52" s="4">
        <f t="shared" si="55"/>
        <v>0.13964888270499418</v>
      </c>
      <c r="AA52" s="4">
        <f t="shared" si="55"/>
        <v>1.6205650316393448E-2</v>
      </c>
    </row>
    <row r="53" spans="1:32" x14ac:dyDescent="0.2">
      <c r="A53" s="1" t="s">
        <v>70</v>
      </c>
      <c r="B53" s="4">
        <f t="shared" si="54"/>
        <v>0.13501819487352062</v>
      </c>
      <c r="C53" s="4">
        <f t="shared" si="54"/>
        <v>8.9206249459393996E-2</v>
      </c>
      <c r="D53" s="4">
        <f t="shared" si="54"/>
        <v>8.0558539205155735E-3</v>
      </c>
      <c r="E53" s="4">
        <f t="shared" si="54"/>
        <v>1.9958221283320819E-3</v>
      </c>
      <c r="F53" s="4">
        <f t="shared" si="54"/>
        <v>6.7742539215870827E-3</v>
      </c>
      <c r="G53" s="4">
        <f t="shared" si="54"/>
        <v>1.2219611362398754E-3</v>
      </c>
      <c r="U53" s="1" t="s">
        <v>70</v>
      </c>
      <c r="V53" s="4">
        <f t="shared" si="55"/>
        <v>6.762874508077861E-2</v>
      </c>
      <c r="W53" s="4">
        <f t="shared" si="55"/>
        <v>0</v>
      </c>
      <c r="X53" s="4">
        <f t="shared" si="55"/>
        <v>1.3463785195312741E-2</v>
      </c>
      <c r="Y53" s="4">
        <f t="shared" si="55"/>
        <v>6.5645175505490965E-3</v>
      </c>
      <c r="Z53" s="4">
        <f t="shared" si="55"/>
        <v>1.6059246491394001E-2</v>
      </c>
      <c r="AA53" s="4">
        <f t="shared" si="55"/>
        <v>8.630608202777019E-4</v>
      </c>
    </row>
    <row r="54" spans="1:32" x14ac:dyDescent="0.2">
      <c r="A54" s="1" t="s">
        <v>56</v>
      </c>
      <c r="B54" s="4">
        <f t="shared" ref="B54:G55" si="56">N17/N$37</f>
        <v>0.75290390707497357</v>
      </c>
      <c r="C54" s="4">
        <f t="shared" si="56"/>
        <v>0.50930232558139532</v>
      </c>
      <c r="D54" s="4">
        <f t="shared" si="56"/>
        <v>0.14715359828141783</v>
      </c>
      <c r="E54" s="4">
        <f t="shared" si="56"/>
        <v>0.10869205298013246</v>
      </c>
      <c r="F54" s="4">
        <f t="shared" si="56"/>
        <v>0.23547979797979796</v>
      </c>
      <c r="G54" s="4">
        <f t="shared" si="56"/>
        <v>5.2825461317081421E-2</v>
      </c>
      <c r="I54" s="4">
        <f>B54/G54</f>
        <v>14.252670744429784</v>
      </c>
      <c r="M54" s="1"/>
      <c r="U54" s="1" t="s">
        <v>56</v>
      </c>
      <c r="V54" s="4">
        <f t="shared" ref="V54:AA55" si="57">AG17/AG$37</f>
        <v>1.4860225218951313</v>
      </c>
      <c r="W54" s="4">
        <f t="shared" si="57"/>
        <v>1</v>
      </c>
      <c r="X54" s="4">
        <f t="shared" si="57"/>
        <v>0.29367283051953547</v>
      </c>
      <c r="Y54" s="4">
        <f t="shared" si="57"/>
        <v>0.21509645500929789</v>
      </c>
      <c r="Z54" s="4">
        <f t="shared" si="57"/>
        <v>0.4670615505630959</v>
      </c>
      <c r="AA54" s="4">
        <f t="shared" si="57"/>
        <v>0.10370570387896734</v>
      </c>
    </row>
    <row r="55" spans="1:32" x14ac:dyDescent="0.2">
      <c r="A55" s="1" t="s">
        <v>70</v>
      </c>
      <c r="B55" s="4">
        <f t="shared" si="56"/>
        <v>9.7773148136628907E-2</v>
      </c>
      <c r="C55" s="4">
        <f t="shared" si="56"/>
        <v>8.5649268108819579E-2</v>
      </c>
      <c r="D55" s="4">
        <f t="shared" si="56"/>
        <v>3.3194627116031127E-2</v>
      </c>
      <c r="E55" s="4">
        <f t="shared" si="56"/>
        <v>1.3369269370194664E-2</v>
      </c>
      <c r="F55" s="4">
        <f t="shared" si="56"/>
        <v>2.4397108007553507E-2</v>
      </c>
      <c r="G55" s="4">
        <f t="shared" si="56"/>
        <v>9.7651546003286911E-3</v>
      </c>
      <c r="U55" s="1" t="s">
        <v>70</v>
      </c>
      <c r="V55" s="4">
        <f t="shared" si="57"/>
        <v>8.0734767706606661E-2</v>
      </c>
      <c r="W55" s="4">
        <f t="shared" si="57"/>
        <v>0</v>
      </c>
      <c r="X55" s="4">
        <f t="shared" si="57"/>
        <v>7.0895356679685009E-2</v>
      </c>
      <c r="Y55" s="4">
        <f t="shared" si="57"/>
        <v>1.290066238572257E-2</v>
      </c>
      <c r="Z55" s="4">
        <f t="shared" si="57"/>
        <v>3.9693945173423138E-2</v>
      </c>
      <c r="AA55" s="4">
        <f t="shared" si="57"/>
        <v>6.0939365830761337E-3</v>
      </c>
    </row>
    <row r="56" spans="1:32" x14ac:dyDescent="0.2">
      <c r="A56" s="1" t="s">
        <v>57</v>
      </c>
      <c r="B56" s="4">
        <f t="shared" ref="B56:G57" si="58">N22/N$37</f>
        <v>0.76129883843716994</v>
      </c>
      <c r="C56" s="4">
        <f t="shared" si="58"/>
        <v>0.58062015503875974</v>
      </c>
      <c r="D56" s="4">
        <f t="shared" si="58"/>
        <v>0.37271750805585391</v>
      </c>
      <c r="E56" s="4">
        <f t="shared" si="58"/>
        <v>0.31995033112582782</v>
      </c>
      <c r="F56" s="4">
        <f t="shared" si="58"/>
        <v>0.49952651515151514</v>
      </c>
      <c r="G56" s="4">
        <f t="shared" si="58"/>
        <v>0.21838496698831894</v>
      </c>
      <c r="I56" s="4">
        <f>B56/G56</f>
        <v>3.4860404950762502</v>
      </c>
      <c r="M56" s="1"/>
      <c r="U56" s="1" t="s">
        <v>57</v>
      </c>
      <c r="V56" s="4">
        <f t="shared" ref="V56:AA57" si="59">AG22/AG$37</f>
        <v>1.3212677928079672</v>
      </c>
      <c r="W56" s="4">
        <f t="shared" si="59"/>
        <v>1</v>
      </c>
      <c r="X56" s="4">
        <f t="shared" si="59"/>
        <v>0.64633784102600889</v>
      </c>
      <c r="Y56" s="4">
        <f t="shared" si="59"/>
        <v>0.5538632061955272</v>
      </c>
      <c r="Z56" s="4">
        <f t="shared" si="59"/>
        <v>0.8767744527320136</v>
      </c>
      <c r="AA56" s="4">
        <f t="shared" si="59"/>
        <v>0.38500468580008118</v>
      </c>
    </row>
    <row r="57" spans="1:32" x14ac:dyDescent="0.2">
      <c r="A57" s="1" t="s">
        <v>70</v>
      </c>
      <c r="B57" s="4">
        <f t="shared" si="58"/>
        <v>5.479793160397025E-2</v>
      </c>
      <c r="C57" s="4">
        <f t="shared" si="58"/>
        <v>7.9499894082099065E-2</v>
      </c>
      <c r="D57" s="4">
        <f t="shared" si="58"/>
        <v>3.2548731812840168E-2</v>
      </c>
      <c r="E57" s="4">
        <f t="shared" si="58"/>
        <v>4.0754632074461852E-2</v>
      </c>
      <c r="F57" s="4">
        <f t="shared" si="58"/>
        <v>2.2796491202105886E-2</v>
      </c>
      <c r="G57" s="4">
        <f t="shared" si="58"/>
        <v>1.2418656467852724E-2</v>
      </c>
      <c r="U57" s="1" t="s">
        <v>70</v>
      </c>
      <c r="V57" s="4">
        <f t="shared" si="59"/>
        <v>0.11185820492451853</v>
      </c>
      <c r="W57" s="4">
        <f t="shared" si="59"/>
        <v>0</v>
      </c>
      <c r="X57" s="4">
        <f t="shared" si="59"/>
        <v>5.2892760484981829E-2</v>
      </c>
      <c r="Y57" s="4">
        <f t="shared" si="59"/>
        <v>4.3607121168086821E-2</v>
      </c>
      <c r="Z57" s="4">
        <f t="shared" si="59"/>
        <v>0.16082417584325828</v>
      </c>
      <c r="AA57" s="4">
        <f t="shared" si="59"/>
        <v>8.2640332929195065E-2</v>
      </c>
    </row>
    <row r="58" spans="1:32" x14ac:dyDescent="0.2">
      <c r="A58" s="1" t="s">
        <v>58</v>
      </c>
      <c r="B58" s="4">
        <f t="shared" ref="B58:G59" si="60">N27/N$37</f>
        <v>0.83843717001055973</v>
      </c>
      <c r="C58" s="4">
        <f t="shared" si="60"/>
        <v>0.7558139534883721</v>
      </c>
      <c r="D58" s="4">
        <f t="shared" si="60"/>
        <v>0.59273182957393489</v>
      </c>
      <c r="E58" s="4">
        <f t="shared" si="60"/>
        <v>0.5600165562913908</v>
      </c>
      <c r="F58" s="4">
        <f t="shared" si="60"/>
        <v>0.68323863636363635</v>
      </c>
      <c r="G58" s="4">
        <f t="shared" si="60"/>
        <v>0.44667343829355005</v>
      </c>
      <c r="I58" s="4">
        <f>B58/G58</f>
        <v>1.877069684764971</v>
      </c>
      <c r="M58" s="1"/>
      <c r="U58" s="1" t="s">
        <v>58</v>
      </c>
      <c r="V58" s="4">
        <f t="shared" ref="V58:AA59" si="61">AG27/AG$37</f>
        <v>1.1130089826036769</v>
      </c>
      <c r="W58" s="4">
        <f t="shared" si="61"/>
        <v>1</v>
      </c>
      <c r="X58" s="4">
        <f t="shared" si="61"/>
        <v>0.79414613481110652</v>
      </c>
      <c r="Y58" s="4">
        <f t="shared" si="61"/>
        <v>0.74772453011915996</v>
      </c>
      <c r="Z58" s="4">
        <f t="shared" si="61"/>
        <v>0.9184999160400773</v>
      </c>
      <c r="AA58" s="4">
        <f t="shared" si="61"/>
        <v>0.59581457159215578</v>
      </c>
    </row>
    <row r="59" spans="1:32" x14ac:dyDescent="0.2">
      <c r="A59" s="1" t="s">
        <v>70</v>
      </c>
      <c r="B59" s="4">
        <f t="shared" si="60"/>
        <v>0.13976102725271733</v>
      </c>
      <c r="C59" s="4">
        <f t="shared" si="60"/>
        <v>0.13961560972347192</v>
      </c>
      <c r="D59" s="4">
        <f t="shared" si="60"/>
        <v>7.0914453246483503E-2</v>
      </c>
      <c r="E59" s="4">
        <f t="shared" si="60"/>
        <v>8.0200878300830128E-2</v>
      </c>
      <c r="F59" s="4">
        <f t="shared" si="60"/>
        <v>7.442946544567669E-2</v>
      </c>
      <c r="G59" s="4">
        <f t="shared" si="60"/>
        <v>6.4601778517554831E-2</v>
      </c>
      <c r="U59" s="1" t="s">
        <v>70</v>
      </c>
      <c r="V59" s="4">
        <f t="shared" si="61"/>
        <v>5.7701008520170391E-2</v>
      </c>
      <c r="W59" s="4">
        <f t="shared" si="61"/>
        <v>0</v>
      </c>
      <c r="X59" s="4">
        <f t="shared" si="61"/>
        <v>7.4644010205839134E-2</v>
      </c>
      <c r="Y59" s="4">
        <f t="shared" si="61"/>
        <v>4.2612472318173708E-2</v>
      </c>
      <c r="Z59" s="4">
        <f t="shared" si="61"/>
        <v>0.10566983289790359</v>
      </c>
      <c r="AA59" s="4">
        <f t="shared" si="61"/>
        <v>3.5314984322797935E-2</v>
      </c>
    </row>
    <row r="60" spans="1:32" x14ac:dyDescent="0.2">
      <c r="A60" s="1" t="s">
        <v>59</v>
      </c>
      <c r="B60" s="4">
        <f t="shared" ref="B60:G61" si="62">N32/N$37</f>
        <v>1.1066525871172121</v>
      </c>
      <c r="C60" s="4">
        <f t="shared" si="62"/>
        <v>0.85891472868217056</v>
      </c>
      <c r="D60" s="4">
        <f t="shared" si="62"/>
        <v>0.77801646974579308</v>
      </c>
      <c r="E60" s="4">
        <f t="shared" si="62"/>
        <v>0.75248344370860931</v>
      </c>
      <c r="F60" s="4">
        <f t="shared" si="62"/>
        <v>0.82386363636363635</v>
      </c>
      <c r="G60" s="4">
        <f t="shared" si="62"/>
        <v>0.64770611139326217</v>
      </c>
      <c r="I60" s="4">
        <f>B60/G60</f>
        <v>1.7085720941195432</v>
      </c>
      <c r="M60" s="1"/>
      <c r="U60" s="1" t="s">
        <v>59</v>
      </c>
      <c r="V60" s="4">
        <f t="shared" ref="V60:AA61" si="63">AG32/AG$37</f>
        <v>1.3243247758850962</v>
      </c>
      <c r="W60" s="4">
        <f t="shared" si="63"/>
        <v>1</v>
      </c>
      <c r="X60" s="4">
        <f t="shared" si="63"/>
        <v>0.91642248821473415</v>
      </c>
      <c r="Y60" s="4">
        <f t="shared" si="63"/>
        <v>0.88396073728081426</v>
      </c>
      <c r="Z60" s="4">
        <f t="shared" si="63"/>
        <v>0.96522343797456012</v>
      </c>
      <c r="AA60" s="4">
        <f t="shared" si="63"/>
        <v>0.75152845070904173</v>
      </c>
    </row>
    <row r="61" spans="1:32" x14ac:dyDescent="0.2">
      <c r="A61" s="1" t="s">
        <v>70</v>
      </c>
      <c r="B61" s="4">
        <f t="shared" si="62"/>
        <v>0.44909378203118183</v>
      </c>
      <c r="C61" s="4">
        <f t="shared" si="62"/>
        <v>0.15970685542797752</v>
      </c>
      <c r="D61" s="4">
        <f t="shared" si="62"/>
        <v>7.7557272596365204E-2</v>
      </c>
      <c r="E61" s="4">
        <f t="shared" si="62"/>
        <v>9.8260490991812915E-2</v>
      </c>
      <c r="F61" s="4">
        <f t="shared" si="62"/>
        <v>0.1268690554430576</v>
      </c>
      <c r="G61" s="4">
        <f t="shared" si="62"/>
        <v>0.13568973430330983</v>
      </c>
      <c r="U61" s="1" t="s">
        <v>70</v>
      </c>
      <c r="V61" s="4">
        <f t="shared" si="63"/>
        <v>0.64002833657016955</v>
      </c>
      <c r="W61" s="4">
        <f t="shared" si="63"/>
        <v>0</v>
      </c>
      <c r="X61" s="4">
        <f t="shared" si="63"/>
        <v>8.1682520703010866E-2</v>
      </c>
      <c r="Y61" s="4">
        <f t="shared" si="63"/>
        <v>6.0045043674344378E-2</v>
      </c>
      <c r="Z61" s="4">
        <f t="shared" si="63"/>
        <v>9.6134781586625181E-2</v>
      </c>
      <c r="AA61" s="4">
        <f t="shared" si="63"/>
        <v>4.5949584179975571E-2</v>
      </c>
    </row>
    <row r="62" spans="1:32" x14ac:dyDescent="0.2">
      <c r="A62" s="1" t="s">
        <v>19</v>
      </c>
      <c r="B62" s="4">
        <f t="shared" ref="B62:G63" si="64">N37/N$37</f>
        <v>1</v>
      </c>
      <c r="C62" s="4">
        <f t="shared" si="64"/>
        <v>1</v>
      </c>
      <c r="D62" s="4">
        <f t="shared" si="64"/>
        <v>1</v>
      </c>
      <c r="E62" s="4">
        <f t="shared" si="64"/>
        <v>1</v>
      </c>
      <c r="F62" s="4">
        <f t="shared" si="64"/>
        <v>1</v>
      </c>
      <c r="G62" s="4">
        <f t="shared" si="64"/>
        <v>1</v>
      </c>
      <c r="I62" s="4">
        <f>B62/G62</f>
        <v>1</v>
      </c>
      <c r="M62" s="1"/>
      <c r="U62" s="1" t="s">
        <v>19</v>
      </c>
      <c r="V62" s="4">
        <f t="shared" ref="V62:AA63" si="65">AG37/AG$37</f>
        <v>1</v>
      </c>
      <c r="W62" s="4">
        <f t="shared" si="65"/>
        <v>1</v>
      </c>
      <c r="X62" s="4">
        <f t="shared" si="65"/>
        <v>1</v>
      </c>
      <c r="Y62" s="4">
        <f t="shared" si="65"/>
        <v>1</v>
      </c>
      <c r="Z62" s="4">
        <f t="shared" si="65"/>
        <v>1</v>
      </c>
      <c r="AA62" s="4">
        <f t="shared" si="65"/>
        <v>1</v>
      </c>
    </row>
    <row r="63" spans="1:32" x14ac:dyDescent="0.2">
      <c r="A63" s="1" t="s">
        <v>70</v>
      </c>
      <c r="B63" s="4">
        <f t="shared" si="64"/>
        <v>3.6883314037112945E-2</v>
      </c>
      <c r="C63" s="4">
        <f t="shared" si="64"/>
        <v>5.549543047781532E-2</v>
      </c>
      <c r="D63" s="4">
        <f t="shared" si="64"/>
        <v>4.6838357386604773E-2</v>
      </c>
      <c r="E63" s="4">
        <f t="shared" si="64"/>
        <v>7.9149960977558304E-2</v>
      </c>
      <c r="F63" s="4">
        <f t="shared" si="64"/>
        <v>7.4370874057846037E-2</v>
      </c>
      <c r="G63" s="4">
        <f t="shared" si="64"/>
        <v>5.6707163535366333E-2</v>
      </c>
      <c r="U63" s="1" t="s">
        <v>70</v>
      </c>
      <c r="V63" s="4">
        <f t="shared" si="65"/>
        <v>4.0948462719604721E-2</v>
      </c>
      <c r="W63" s="4">
        <f t="shared" si="65"/>
        <v>0</v>
      </c>
      <c r="X63" s="4">
        <f t="shared" si="65"/>
        <v>4.1675664319051731E-2</v>
      </c>
      <c r="Y63" s="4">
        <f t="shared" si="65"/>
        <v>3.8191691462652166E-2</v>
      </c>
      <c r="Z63" s="4">
        <f t="shared" si="65"/>
        <v>6.2872745202960809E-2</v>
      </c>
      <c r="AA63" s="4">
        <f t="shared" si="65"/>
        <v>2.3194875198047315E-2</v>
      </c>
    </row>
    <row r="65" spans="1:27" x14ac:dyDescent="0.2">
      <c r="A65" s="1" t="s">
        <v>61</v>
      </c>
      <c r="U65" s="1" t="s">
        <v>61</v>
      </c>
    </row>
    <row r="66" spans="1:27" x14ac:dyDescent="0.2">
      <c r="A66" s="8" t="s">
        <v>63</v>
      </c>
      <c r="B66" s="4">
        <f>B48:G48</f>
        <v>0.32939281942977822</v>
      </c>
      <c r="C66" s="4">
        <f>C48:H48</f>
        <v>0.14699379844961241</v>
      </c>
      <c r="D66" s="4">
        <f>D48:M48</f>
        <v>8.5177228786251346E-3</v>
      </c>
      <c r="E66" s="4">
        <f>E48:N48</f>
        <v>3.2615894039735101E-3</v>
      </c>
      <c r="F66" s="4">
        <f>F48:O48</f>
        <v>1.8560606060606059E-3</v>
      </c>
      <c r="G66" s="4">
        <f>G48:P48</f>
        <v>1.1376333164042659E-3</v>
      </c>
      <c r="U66" s="8" t="s">
        <v>63</v>
      </c>
      <c r="V66" s="4">
        <f>V48:AA48</f>
        <v>2.2549501725851333</v>
      </c>
      <c r="W66" s="4">
        <f>W48:AB48</f>
        <v>1</v>
      </c>
      <c r="X66" s="4">
        <f>X48:AF48</f>
        <v>5.8082447612977046E-2</v>
      </c>
      <c r="Y66" s="4">
        <f>Y48:AG48</f>
        <v>2.1707415999211058E-2</v>
      </c>
      <c r="Z66" s="4">
        <f>Z48:AH48</f>
        <v>1.276109643117488E-2</v>
      </c>
      <c r="AA66" s="4">
        <f>AA48:AI48</f>
        <v>7.677046341582644E-3</v>
      </c>
    </row>
    <row r="67" spans="1:27" x14ac:dyDescent="0.2">
      <c r="A67" t="s">
        <v>64</v>
      </c>
      <c r="B67" s="4">
        <f t="shared" ref="B67:G67" si="66">B50</f>
        <v>0.53076557550158399</v>
      </c>
      <c r="C67" s="4">
        <f t="shared" si="66"/>
        <v>0.26976744186046508</v>
      </c>
      <c r="D67" s="4">
        <f t="shared" si="66"/>
        <v>2.7012173290368775E-2</v>
      </c>
      <c r="E67" s="4">
        <f t="shared" si="66"/>
        <v>6.5480132450331128E-3</v>
      </c>
      <c r="F67" s="4">
        <f t="shared" si="66"/>
        <v>7.0767045454545449E-3</v>
      </c>
      <c r="G67" s="4">
        <f t="shared" si="66"/>
        <v>1.9908583037074653E-3</v>
      </c>
      <c r="U67" t="s">
        <v>64</v>
      </c>
      <c r="V67" s="4">
        <f t="shared" ref="V67:AA67" si="67">V50</f>
        <v>1.9685319349576389</v>
      </c>
      <c r="W67" s="4">
        <f t="shared" si="67"/>
        <v>1</v>
      </c>
      <c r="X67" s="4">
        <f t="shared" si="67"/>
        <v>0.10100507747512143</v>
      </c>
      <c r="Y67" s="4">
        <f t="shared" si="67"/>
        <v>2.4468471264335354E-2</v>
      </c>
      <c r="Z67" s="4">
        <f t="shared" si="67"/>
        <v>2.4263436978789119E-2</v>
      </c>
      <c r="AA67" s="4">
        <f t="shared" si="67"/>
        <v>7.415564326837553E-3</v>
      </c>
    </row>
    <row r="68" spans="1:27" x14ac:dyDescent="0.2">
      <c r="A68" t="s">
        <v>65</v>
      </c>
      <c r="B68" s="4">
        <f t="shared" ref="B68:G68" si="68">B52</f>
        <v>0.69324181626187964</v>
      </c>
      <c r="C68" s="4">
        <f t="shared" si="68"/>
        <v>0.41782945736434107</v>
      </c>
      <c r="D68" s="4">
        <f t="shared" si="68"/>
        <v>5.9971356963838165E-2</v>
      </c>
      <c r="E68" s="4">
        <f t="shared" si="68"/>
        <v>1.9519453642384103E-2</v>
      </c>
      <c r="F68" s="4">
        <f t="shared" si="68"/>
        <v>5.7252209595959593E-2</v>
      </c>
      <c r="G68" s="4">
        <f t="shared" si="68"/>
        <v>6.7278229219569991E-3</v>
      </c>
      <c r="U68" t="s">
        <v>65</v>
      </c>
      <c r="V68" s="4">
        <f t="shared" ref="V68:AA68" si="69">V52</f>
        <v>1.6630407672310101</v>
      </c>
      <c r="W68" s="4">
        <f t="shared" si="69"/>
        <v>1</v>
      </c>
      <c r="X68" s="4">
        <f t="shared" si="69"/>
        <v>0.14566800549845124</v>
      </c>
      <c r="Y68" s="4">
        <f t="shared" si="69"/>
        <v>4.7849792322828218E-2</v>
      </c>
      <c r="Z68" s="4">
        <f t="shared" si="69"/>
        <v>0.13964888270499418</v>
      </c>
      <c r="AA68" s="4">
        <f t="shared" si="69"/>
        <v>1.6205650316393448E-2</v>
      </c>
    </row>
    <row r="69" spans="1:27" x14ac:dyDescent="0.2">
      <c r="A69" t="s">
        <v>66</v>
      </c>
      <c r="B69" s="4">
        <f t="shared" ref="B69:G69" si="70">B54</f>
        <v>0.75290390707497357</v>
      </c>
      <c r="C69" s="4">
        <f t="shared" si="70"/>
        <v>0.50930232558139532</v>
      </c>
      <c r="D69" s="4">
        <f t="shared" si="70"/>
        <v>0.14715359828141783</v>
      </c>
      <c r="E69" s="4">
        <f t="shared" si="70"/>
        <v>0.10869205298013246</v>
      </c>
      <c r="F69" s="4">
        <f t="shared" si="70"/>
        <v>0.23547979797979796</v>
      </c>
      <c r="G69" s="4">
        <f t="shared" si="70"/>
        <v>5.2825461317081421E-2</v>
      </c>
      <c r="U69" t="s">
        <v>66</v>
      </c>
      <c r="V69" s="4">
        <f t="shared" ref="V69:AA69" si="71">V54</f>
        <v>1.4860225218951313</v>
      </c>
      <c r="W69" s="4">
        <f t="shared" si="71"/>
        <v>1</v>
      </c>
      <c r="X69" s="4">
        <f t="shared" si="71"/>
        <v>0.29367283051953547</v>
      </c>
      <c r="Y69" s="4">
        <f t="shared" si="71"/>
        <v>0.21509645500929789</v>
      </c>
      <c r="Z69" s="4">
        <f t="shared" si="71"/>
        <v>0.4670615505630959</v>
      </c>
      <c r="AA69" s="4">
        <f t="shared" si="71"/>
        <v>0.10370570387896734</v>
      </c>
    </row>
    <row r="70" spans="1:27" x14ac:dyDescent="0.2">
      <c r="A70" t="s">
        <v>67</v>
      </c>
      <c r="B70" s="4">
        <f t="shared" ref="B70:G70" si="72">B58</f>
        <v>0.83843717001055973</v>
      </c>
      <c r="C70" s="4">
        <f t="shared" si="72"/>
        <v>0.7558139534883721</v>
      </c>
      <c r="D70" s="4">
        <f t="shared" si="72"/>
        <v>0.59273182957393489</v>
      </c>
      <c r="E70" s="4">
        <f t="shared" si="72"/>
        <v>0.5600165562913908</v>
      </c>
      <c r="F70" s="4">
        <f t="shared" si="72"/>
        <v>0.68323863636363635</v>
      </c>
      <c r="G70" s="4">
        <f t="shared" si="72"/>
        <v>0.44667343829355005</v>
      </c>
      <c r="U70" t="s">
        <v>67</v>
      </c>
      <c r="V70" s="4">
        <f t="shared" ref="V70:AA70" si="73">V58</f>
        <v>1.1130089826036769</v>
      </c>
      <c r="W70" s="4">
        <f t="shared" si="73"/>
        <v>1</v>
      </c>
      <c r="X70" s="4">
        <f t="shared" si="73"/>
        <v>0.79414613481110652</v>
      </c>
      <c r="Y70" s="4">
        <f t="shared" si="73"/>
        <v>0.74772453011915996</v>
      </c>
      <c r="Z70" s="4">
        <f t="shared" si="73"/>
        <v>0.9184999160400773</v>
      </c>
      <c r="AA70" s="4">
        <f t="shared" si="73"/>
        <v>0.59581457159215578</v>
      </c>
    </row>
    <row r="71" spans="1:27" x14ac:dyDescent="0.2">
      <c r="A71" t="s">
        <v>68</v>
      </c>
      <c r="B71" s="4">
        <f t="shared" ref="B71:G71" si="74">B60</f>
        <v>1.1066525871172121</v>
      </c>
      <c r="C71" s="4">
        <f t="shared" si="74"/>
        <v>0.85891472868217056</v>
      </c>
      <c r="D71" s="4">
        <f t="shared" si="74"/>
        <v>0.77801646974579308</v>
      </c>
      <c r="E71" s="4">
        <f t="shared" si="74"/>
        <v>0.75248344370860931</v>
      </c>
      <c r="F71" s="4">
        <f t="shared" si="74"/>
        <v>0.82386363636363635</v>
      </c>
      <c r="G71" s="4">
        <f t="shared" si="74"/>
        <v>0.64770611139326217</v>
      </c>
      <c r="U71" t="s">
        <v>68</v>
      </c>
      <c r="V71" s="4">
        <f t="shared" ref="V71:AA71" si="75">V60</f>
        <v>1.3243247758850962</v>
      </c>
      <c r="W71" s="4">
        <f t="shared" si="75"/>
        <v>1</v>
      </c>
      <c r="X71" s="4">
        <f t="shared" si="75"/>
        <v>0.91642248821473415</v>
      </c>
      <c r="Y71" s="4">
        <f t="shared" si="75"/>
        <v>0.88396073728081426</v>
      </c>
      <c r="Z71" s="4">
        <f t="shared" si="75"/>
        <v>0.96522343797456012</v>
      </c>
      <c r="AA71" s="4">
        <f t="shared" si="75"/>
        <v>0.75152845070904173</v>
      </c>
    </row>
    <row r="72" spans="1:27" x14ac:dyDescent="0.2">
      <c r="A72" t="s">
        <v>69</v>
      </c>
      <c r="B72" s="4">
        <f t="shared" ref="B72:G72" si="76">B62</f>
        <v>1</v>
      </c>
      <c r="C72" s="4">
        <f t="shared" si="76"/>
        <v>1</v>
      </c>
      <c r="D72" s="4">
        <f t="shared" si="76"/>
        <v>1</v>
      </c>
      <c r="E72" s="4">
        <f t="shared" si="76"/>
        <v>1</v>
      </c>
      <c r="F72" s="4">
        <f t="shared" si="76"/>
        <v>1</v>
      </c>
      <c r="G72" s="4">
        <f t="shared" si="76"/>
        <v>1</v>
      </c>
      <c r="U72" t="s">
        <v>69</v>
      </c>
      <c r="V72" s="4">
        <f t="shared" ref="V72:AA72" si="77">V62</f>
        <v>1</v>
      </c>
      <c r="W72" s="4">
        <f t="shared" si="77"/>
        <v>1</v>
      </c>
      <c r="X72" s="4">
        <f t="shared" si="77"/>
        <v>1</v>
      </c>
      <c r="Y72" s="4">
        <f t="shared" si="77"/>
        <v>1</v>
      </c>
      <c r="Z72" s="4">
        <f t="shared" si="77"/>
        <v>1</v>
      </c>
      <c r="AA72" s="4">
        <f t="shared" si="77"/>
        <v>1</v>
      </c>
    </row>
    <row r="74" spans="1:27" x14ac:dyDescent="0.2">
      <c r="A74" s="1" t="s">
        <v>62</v>
      </c>
      <c r="U74" s="1" t="s">
        <v>62</v>
      </c>
    </row>
    <row r="75" spans="1:27" x14ac:dyDescent="0.2">
      <c r="A75" s="8" t="s">
        <v>63</v>
      </c>
      <c r="B75" s="4">
        <f>B56:G56</f>
        <v>0.76129883843716994</v>
      </c>
      <c r="C75" s="4">
        <f>C56:H56</f>
        <v>0.58062015503875974</v>
      </c>
      <c r="D75" s="4">
        <f>D56:M56</f>
        <v>0.37271750805585391</v>
      </c>
      <c r="E75" s="4">
        <f>E56:N56</f>
        <v>0.31995033112582782</v>
      </c>
      <c r="F75" s="4">
        <f>F56:O56</f>
        <v>0.49952651515151514</v>
      </c>
      <c r="G75" s="4">
        <f>G56:P56</f>
        <v>0.21838496698831894</v>
      </c>
      <c r="U75" s="8" t="s">
        <v>63</v>
      </c>
      <c r="V75" s="4">
        <f>V56:AA56</f>
        <v>1.3212677928079672</v>
      </c>
      <c r="W75" s="4">
        <f>W56:AB56</f>
        <v>1</v>
      </c>
      <c r="X75" s="4">
        <f>X56:AF56</f>
        <v>0.64633784102600889</v>
      </c>
      <c r="Y75" s="4">
        <f>Y56:AG56</f>
        <v>0.5538632061955272</v>
      </c>
      <c r="Z75" s="4">
        <f>Z56:AH56</f>
        <v>0.8767744527320136</v>
      </c>
      <c r="AA75" s="4">
        <f>AA56:AI56</f>
        <v>0.38500468580008118</v>
      </c>
    </row>
    <row r="76" spans="1:27" x14ac:dyDescent="0.2">
      <c r="A76" t="s">
        <v>64</v>
      </c>
      <c r="B76" s="4">
        <f t="shared" ref="B76:G76" si="78">B58</f>
        <v>0.83843717001055973</v>
      </c>
      <c r="C76" s="4">
        <f t="shared" si="78"/>
        <v>0.7558139534883721</v>
      </c>
      <c r="D76" s="4">
        <f t="shared" si="78"/>
        <v>0.59273182957393489</v>
      </c>
      <c r="E76" s="4">
        <f t="shared" si="78"/>
        <v>0.5600165562913908</v>
      </c>
      <c r="F76" s="4">
        <f t="shared" si="78"/>
        <v>0.68323863636363635</v>
      </c>
      <c r="G76" s="4">
        <f t="shared" si="78"/>
        <v>0.44667343829355005</v>
      </c>
      <c r="U76" t="s">
        <v>64</v>
      </c>
      <c r="V76" s="4">
        <f t="shared" ref="V76:AA76" si="79">V58</f>
        <v>1.1130089826036769</v>
      </c>
      <c r="W76" s="4">
        <f t="shared" si="79"/>
        <v>1</v>
      </c>
      <c r="X76" s="4">
        <f t="shared" si="79"/>
        <v>0.79414613481110652</v>
      </c>
      <c r="Y76" s="4">
        <f t="shared" si="79"/>
        <v>0.74772453011915996</v>
      </c>
      <c r="Z76" s="4">
        <f t="shared" si="79"/>
        <v>0.9184999160400773</v>
      </c>
      <c r="AA76" s="4">
        <f t="shared" si="79"/>
        <v>0.59581457159215578</v>
      </c>
    </row>
    <row r="77" spans="1:27" x14ac:dyDescent="0.2">
      <c r="A77" t="s">
        <v>65</v>
      </c>
      <c r="B77" s="4">
        <f t="shared" ref="B77:G77" si="80">B60</f>
        <v>1.1066525871172121</v>
      </c>
      <c r="C77" s="4">
        <f t="shared" si="80"/>
        <v>0.85891472868217056</v>
      </c>
      <c r="D77" s="4">
        <f t="shared" si="80"/>
        <v>0.77801646974579308</v>
      </c>
      <c r="E77" s="4">
        <f t="shared" si="80"/>
        <v>0.75248344370860931</v>
      </c>
      <c r="F77" s="4">
        <f t="shared" si="80"/>
        <v>0.82386363636363635</v>
      </c>
      <c r="G77" s="4">
        <f t="shared" si="80"/>
        <v>0.64770611139326217</v>
      </c>
      <c r="U77" t="s">
        <v>65</v>
      </c>
      <c r="V77" s="4">
        <f t="shared" ref="V77:AA77" si="81">V60</f>
        <v>1.3243247758850962</v>
      </c>
      <c r="W77" s="4">
        <f t="shared" si="81"/>
        <v>1</v>
      </c>
      <c r="X77" s="4">
        <f t="shared" si="81"/>
        <v>0.91642248821473415</v>
      </c>
      <c r="Y77" s="4">
        <f t="shared" si="81"/>
        <v>0.88396073728081426</v>
      </c>
      <c r="Z77" s="4">
        <f t="shared" si="81"/>
        <v>0.96522343797456012</v>
      </c>
      <c r="AA77" s="4">
        <f t="shared" si="81"/>
        <v>0.75152845070904173</v>
      </c>
    </row>
    <row r="78" spans="1:27" x14ac:dyDescent="0.2">
      <c r="A78" t="s">
        <v>66</v>
      </c>
      <c r="B78" s="4">
        <f t="shared" ref="B78:G78" si="82">B62</f>
        <v>1</v>
      </c>
      <c r="C78" s="4">
        <f t="shared" si="82"/>
        <v>1</v>
      </c>
      <c r="D78" s="4">
        <f t="shared" si="82"/>
        <v>1</v>
      </c>
      <c r="E78" s="4">
        <f t="shared" si="82"/>
        <v>1</v>
      </c>
      <c r="F78" s="4">
        <f t="shared" si="82"/>
        <v>1</v>
      </c>
      <c r="G78" s="4">
        <f t="shared" si="82"/>
        <v>1</v>
      </c>
      <c r="U78" t="s">
        <v>66</v>
      </c>
      <c r="V78" s="4">
        <f t="shared" ref="V78:AA78" si="83">V62</f>
        <v>1</v>
      </c>
      <c r="W78" s="4">
        <f t="shared" si="83"/>
        <v>1</v>
      </c>
      <c r="X78" s="4">
        <f t="shared" si="83"/>
        <v>1</v>
      </c>
      <c r="Y78" s="4">
        <f t="shared" si="83"/>
        <v>1</v>
      </c>
      <c r="Z78" s="4">
        <f t="shared" si="83"/>
        <v>1</v>
      </c>
      <c r="AA78" s="4">
        <f t="shared" si="83"/>
        <v>1</v>
      </c>
    </row>
    <row r="79" spans="1:27" x14ac:dyDescent="0.2">
      <c r="A79" t="s">
        <v>67</v>
      </c>
      <c r="B79" s="4">
        <f t="shared" ref="B79:G79" si="84">B67</f>
        <v>0.53076557550158399</v>
      </c>
      <c r="C79" s="4">
        <f t="shared" si="84"/>
        <v>0.26976744186046508</v>
      </c>
      <c r="D79" s="4">
        <f t="shared" si="84"/>
        <v>2.7012173290368775E-2</v>
      </c>
      <c r="E79" s="4">
        <f t="shared" si="84"/>
        <v>6.5480132450331128E-3</v>
      </c>
      <c r="F79" s="4">
        <f t="shared" si="84"/>
        <v>7.0767045454545449E-3</v>
      </c>
      <c r="G79" s="4">
        <f t="shared" si="84"/>
        <v>1.9908583037074653E-3</v>
      </c>
      <c r="U79" t="s">
        <v>67</v>
      </c>
      <c r="V79" s="4">
        <f t="shared" ref="V79:AA79" si="85">V67</f>
        <v>1.9685319349576389</v>
      </c>
      <c r="W79" s="4">
        <f t="shared" si="85"/>
        <v>1</v>
      </c>
      <c r="X79" s="4">
        <f t="shared" si="85"/>
        <v>0.10100507747512143</v>
      </c>
      <c r="Y79" s="4">
        <f t="shared" si="85"/>
        <v>2.4468471264335354E-2</v>
      </c>
      <c r="Z79" s="4">
        <f t="shared" si="85"/>
        <v>2.4263436978789119E-2</v>
      </c>
      <c r="AA79" s="4">
        <f t="shared" si="85"/>
        <v>7.415564326837553E-3</v>
      </c>
    </row>
    <row r="80" spans="1:27" x14ac:dyDescent="0.2">
      <c r="A80" t="s">
        <v>68</v>
      </c>
      <c r="B80" s="4">
        <f t="shared" ref="B80:G80" si="86">B69</f>
        <v>0.75290390707497357</v>
      </c>
      <c r="C80" s="4">
        <f t="shared" si="86"/>
        <v>0.50930232558139532</v>
      </c>
      <c r="D80" s="4">
        <f t="shared" si="86"/>
        <v>0.14715359828141783</v>
      </c>
      <c r="E80" s="4">
        <f t="shared" si="86"/>
        <v>0.10869205298013246</v>
      </c>
      <c r="F80" s="4">
        <f t="shared" si="86"/>
        <v>0.23547979797979796</v>
      </c>
      <c r="G80" s="4">
        <f t="shared" si="86"/>
        <v>5.2825461317081421E-2</v>
      </c>
      <c r="U80" t="s">
        <v>68</v>
      </c>
      <c r="V80" s="4">
        <f t="shared" ref="V80:AA80" si="87">V69</f>
        <v>1.4860225218951313</v>
      </c>
      <c r="W80" s="4">
        <f t="shared" si="87"/>
        <v>1</v>
      </c>
      <c r="X80" s="4">
        <f t="shared" si="87"/>
        <v>0.29367283051953547</v>
      </c>
      <c r="Y80" s="4">
        <f t="shared" si="87"/>
        <v>0.21509645500929789</v>
      </c>
      <c r="Z80" s="4">
        <f t="shared" si="87"/>
        <v>0.4670615505630959</v>
      </c>
      <c r="AA80" s="4">
        <f t="shared" si="87"/>
        <v>0.10370570387896734</v>
      </c>
    </row>
    <row r="81" spans="1:31" x14ac:dyDescent="0.2">
      <c r="A81" t="s">
        <v>69</v>
      </c>
      <c r="B81" s="4">
        <f t="shared" ref="B81:G81" si="88">B71</f>
        <v>1.1066525871172121</v>
      </c>
      <c r="C81" s="4">
        <f t="shared" si="88"/>
        <v>0.85891472868217056</v>
      </c>
      <c r="D81" s="4">
        <f t="shared" si="88"/>
        <v>0.77801646974579308</v>
      </c>
      <c r="E81" s="4">
        <f t="shared" si="88"/>
        <v>0.75248344370860931</v>
      </c>
      <c r="F81" s="4">
        <f t="shared" si="88"/>
        <v>0.82386363636363635</v>
      </c>
      <c r="G81" s="4">
        <f t="shared" si="88"/>
        <v>0.64770611139326217</v>
      </c>
      <c r="U81" t="s">
        <v>69</v>
      </c>
      <c r="V81" s="4">
        <f t="shared" ref="V81:AA81" si="89">V71</f>
        <v>1.3243247758850962</v>
      </c>
      <c r="W81" s="4">
        <f t="shared" si="89"/>
        <v>1</v>
      </c>
      <c r="X81" s="4">
        <f t="shared" si="89"/>
        <v>0.91642248821473415</v>
      </c>
      <c r="Y81" s="4">
        <f t="shared" si="89"/>
        <v>0.88396073728081426</v>
      </c>
      <c r="Z81" s="4">
        <f t="shared" si="89"/>
        <v>0.96522343797456012</v>
      </c>
      <c r="AA81" s="4">
        <f t="shared" si="89"/>
        <v>0.75152845070904173</v>
      </c>
    </row>
    <row r="83" spans="1:31" x14ac:dyDescent="0.2">
      <c r="A83" s="1" t="s">
        <v>71</v>
      </c>
      <c r="U83" s="1" t="s">
        <v>71</v>
      </c>
      <c r="V83" s="1" t="s">
        <v>80</v>
      </c>
      <c r="W83" s="1" t="s">
        <v>81</v>
      </c>
      <c r="X83" s="1" t="s">
        <v>72</v>
      </c>
      <c r="Y83" s="1" t="s">
        <v>73</v>
      </c>
      <c r="Z83" s="1" t="s">
        <v>74</v>
      </c>
      <c r="AA83" s="1" t="s">
        <v>75</v>
      </c>
      <c r="AB83" s="1" t="s">
        <v>76</v>
      </c>
      <c r="AE83" s="1"/>
    </row>
    <row r="84" spans="1:31" x14ac:dyDescent="0.2">
      <c r="A84" s="1" t="s">
        <v>82</v>
      </c>
      <c r="B84" s="1" t="s">
        <v>83</v>
      </c>
      <c r="C84" s="1" t="s">
        <v>81</v>
      </c>
      <c r="D84" s="1" t="s">
        <v>72</v>
      </c>
      <c r="E84" s="1" t="s">
        <v>73</v>
      </c>
      <c r="F84" s="1" t="s">
        <v>74</v>
      </c>
      <c r="G84" s="1" t="s">
        <v>75</v>
      </c>
      <c r="H84" s="1" t="s">
        <v>76</v>
      </c>
      <c r="U84" s="1" t="s">
        <v>69</v>
      </c>
      <c r="V84">
        <f t="shared" ref="V84:V91" si="90">AVERAGE(X84:AB84)</f>
        <v>0.16048382535158376</v>
      </c>
      <c r="W84">
        <f t="shared" ref="W84:W91" si="91">_xlfn.STDEV.S(X84:AB84)</f>
        <v>4.3524716563424423E-3</v>
      </c>
      <c r="X84">
        <f>AC37</f>
        <v>0.15628766572920852</v>
      </c>
      <c r="Y84">
        <f>AC38</f>
        <v>0.15553778488604558</v>
      </c>
      <c r="Z84">
        <f>AC39</f>
        <v>0.16254266211604093</v>
      </c>
      <c r="AA84">
        <f>AC40</f>
        <v>0.16254578754578752</v>
      </c>
      <c r="AB84">
        <f>AC41</f>
        <v>0.16550522648083621</v>
      </c>
    </row>
    <row r="85" spans="1:31" x14ac:dyDescent="0.2">
      <c r="A85" s="1">
        <v>0</v>
      </c>
      <c r="B85">
        <f t="shared" ref="B85:B92" si="92">AVERAGE(D85:H85)</f>
        <v>0.16048382535158376</v>
      </c>
      <c r="C85">
        <f t="shared" ref="C85:C92" si="93">_xlfn.STDEV.S(D85:H85)</f>
        <v>4.3524716563424562E-3</v>
      </c>
      <c r="D85">
        <f>I37</f>
        <v>0.15628766572920852</v>
      </c>
      <c r="E85">
        <f>I38</f>
        <v>0.15553778488604558</v>
      </c>
      <c r="F85">
        <f>I39</f>
        <v>0.16254266211604096</v>
      </c>
      <c r="G85">
        <f>I40</f>
        <v>0.16254578754578755</v>
      </c>
      <c r="H85">
        <f>I41</f>
        <v>0.16550522648083624</v>
      </c>
      <c r="U85" s="1" t="s">
        <v>68</v>
      </c>
      <c r="V85">
        <f t="shared" si="90"/>
        <v>0.29070018968594691</v>
      </c>
      <c r="W85">
        <f t="shared" si="91"/>
        <v>0.12003312524935066</v>
      </c>
      <c r="X85">
        <f>AC32</f>
        <v>0.21591695501730104</v>
      </c>
      <c r="Y85">
        <f>AC33</f>
        <v>0.21396140749148693</v>
      </c>
      <c r="Z85">
        <f>AC34</f>
        <v>0.26110607434270178</v>
      </c>
      <c r="AA85">
        <f>AC34</f>
        <v>0.26110607434270178</v>
      </c>
      <c r="AB85">
        <f>AC36</f>
        <v>0.50141043723554302</v>
      </c>
    </row>
    <row r="86" spans="1:31" x14ac:dyDescent="0.2">
      <c r="A86" s="1">
        <v>1.8800000000000001E-2</v>
      </c>
      <c r="B86">
        <f t="shared" si="92"/>
        <v>0.29070018968594685</v>
      </c>
      <c r="C86">
        <f t="shared" si="93"/>
        <v>0.12003312524935071</v>
      </c>
      <c r="D86">
        <f>I32</f>
        <v>0.21591695501730104</v>
      </c>
      <c r="E86">
        <f>I33</f>
        <v>0.21396140749148695</v>
      </c>
      <c r="F86">
        <f>I34</f>
        <v>0.26110607434270172</v>
      </c>
      <c r="G86">
        <f>I34</f>
        <v>0.26110607434270172</v>
      </c>
      <c r="H86">
        <f>I36</f>
        <v>0.50141043723554302</v>
      </c>
      <c r="U86" s="1" t="s">
        <v>67</v>
      </c>
      <c r="V86">
        <f t="shared" si="90"/>
        <v>0.30005939510663271</v>
      </c>
      <c r="W86">
        <f t="shared" si="91"/>
        <v>1.0201648587335533E-2</v>
      </c>
      <c r="X86">
        <f>AC27</f>
        <v>0.2873563218390805</v>
      </c>
      <c r="Y86">
        <f>AC28</f>
        <v>0.30612244897959184</v>
      </c>
      <c r="Z86">
        <f>AC29</f>
        <v>0.31370826010544811</v>
      </c>
      <c r="AA86">
        <f>AC30</f>
        <v>0.29846708746618572</v>
      </c>
      <c r="AB86">
        <f>AC31</f>
        <v>0.29464285714285715</v>
      </c>
    </row>
    <row r="87" spans="1:31" x14ac:dyDescent="0.2">
      <c r="A87" s="1">
        <v>3.7499999999999999E-2</v>
      </c>
      <c r="B87">
        <f t="shared" si="92"/>
        <v>0.30005939510663271</v>
      </c>
      <c r="C87">
        <f t="shared" si="93"/>
        <v>1.0201648587335566E-2</v>
      </c>
      <c r="D87">
        <f>I27</f>
        <v>0.28735632183908044</v>
      </c>
      <c r="E87">
        <f>I28</f>
        <v>0.30612244897959184</v>
      </c>
      <c r="F87">
        <f>I29</f>
        <v>0.31370826010544817</v>
      </c>
      <c r="G87">
        <f>I30</f>
        <v>0.29846708746618578</v>
      </c>
      <c r="H87">
        <f>I31</f>
        <v>0.29464285714285715</v>
      </c>
      <c r="U87" s="1" t="s">
        <v>66</v>
      </c>
      <c r="V87">
        <f t="shared" si="90"/>
        <v>0.56176144812013484</v>
      </c>
      <c r="W87">
        <f t="shared" si="91"/>
        <v>6.6694679135822346E-2</v>
      </c>
      <c r="X87">
        <f>AC22</f>
        <v>0.57875243664717346</v>
      </c>
      <c r="Y87">
        <f>AC23</f>
        <v>0.55534351145038163</v>
      </c>
      <c r="Z87">
        <f>AC24</f>
        <v>0.45405405405405402</v>
      </c>
      <c r="AA87">
        <f>AC25</f>
        <v>0.58640776699029129</v>
      </c>
      <c r="AB87">
        <f>AC26</f>
        <v>0.63424947145877375</v>
      </c>
    </row>
    <row r="88" spans="1:31" x14ac:dyDescent="0.2">
      <c r="A88" s="1">
        <v>7.4999999999999997E-2</v>
      </c>
      <c r="B88">
        <f t="shared" si="92"/>
        <v>0.56176144812013484</v>
      </c>
      <c r="C88">
        <f t="shared" si="93"/>
        <v>6.6694679135822763E-2</v>
      </c>
      <c r="D88">
        <f>I22</f>
        <v>0.57875243664717346</v>
      </c>
      <c r="E88">
        <f>I23</f>
        <v>0.55534351145038163</v>
      </c>
      <c r="F88">
        <f>I24</f>
        <v>0.45405405405405408</v>
      </c>
      <c r="G88">
        <f>I25</f>
        <v>0.58640776699029129</v>
      </c>
      <c r="H88">
        <f>I26</f>
        <v>0.63424947145877375</v>
      </c>
      <c r="U88" s="1" t="s">
        <v>79</v>
      </c>
      <c r="V88">
        <f t="shared" si="90"/>
        <v>2.3043546227904002</v>
      </c>
      <c r="W88">
        <f t="shared" si="91"/>
        <v>0.14620990256495248</v>
      </c>
      <c r="X88">
        <f>AC17</f>
        <v>2.2366412213740459</v>
      </c>
      <c r="Y88">
        <f>AC18</f>
        <v>2.246031746031746</v>
      </c>
      <c r="Z88">
        <f>AC19</f>
        <v>2.127929069031032</v>
      </c>
      <c r="AA88">
        <f>AC20</f>
        <v>2.4736842105263159</v>
      </c>
      <c r="AB88">
        <f>AC21</f>
        <v>2.4374868669888632</v>
      </c>
    </row>
    <row r="89" spans="1:31" x14ac:dyDescent="0.2">
      <c r="A89" s="1">
        <v>0.125</v>
      </c>
      <c r="B89">
        <f t="shared" si="92"/>
        <v>2.3043546227904006</v>
      </c>
      <c r="C89">
        <f t="shared" si="93"/>
        <v>0.14620990256495234</v>
      </c>
      <c r="D89">
        <f>I17</f>
        <v>2.2366412213740459</v>
      </c>
      <c r="E89">
        <f>I18</f>
        <v>2.246031746031746</v>
      </c>
      <c r="F89">
        <f>I19</f>
        <v>2.1279290690310324</v>
      </c>
      <c r="G89">
        <f>I20</f>
        <v>2.4736842105263159</v>
      </c>
      <c r="H89">
        <f>I21</f>
        <v>2.4374868669888632</v>
      </c>
      <c r="U89" s="1" t="s">
        <v>65</v>
      </c>
      <c r="V89">
        <f t="shared" si="90"/>
        <v>16.482061060132718</v>
      </c>
      <c r="W89">
        <f t="shared" si="91"/>
        <v>0.32629457535860779</v>
      </c>
      <c r="X89">
        <f>AC12</f>
        <v>16.198979591836736</v>
      </c>
      <c r="Y89">
        <f>AC13</f>
        <v>16.631578947368421</v>
      </c>
      <c r="Z89">
        <f>AC14</f>
        <v>16.785714285714285</v>
      </c>
      <c r="AA89">
        <f>AC15</f>
        <v>16.726190476190474</v>
      </c>
      <c r="AB89">
        <f>AC16</f>
        <v>16.067841999553671</v>
      </c>
    </row>
    <row r="90" spans="1:31" x14ac:dyDescent="0.2">
      <c r="A90" s="1">
        <v>0.25</v>
      </c>
      <c r="B90">
        <f t="shared" si="92"/>
        <v>16.482061060132718</v>
      </c>
      <c r="C90">
        <f t="shared" si="93"/>
        <v>0.32629457535860779</v>
      </c>
      <c r="D90">
        <f>I12</f>
        <v>16.198979591836736</v>
      </c>
      <c r="E90">
        <f>I13</f>
        <v>16.631578947368421</v>
      </c>
      <c r="F90">
        <f>I14</f>
        <v>16.785714285714285</v>
      </c>
      <c r="G90">
        <f>I15</f>
        <v>16.726190476190474</v>
      </c>
      <c r="H90">
        <f>I16</f>
        <v>16.067841999553671</v>
      </c>
      <c r="U90" s="1" t="s">
        <v>64</v>
      </c>
      <c r="V90">
        <f t="shared" si="90"/>
        <v>42.928720238095238</v>
      </c>
      <c r="W90">
        <f t="shared" si="91"/>
        <v>4.2480800615526055</v>
      </c>
      <c r="X90">
        <f>AC7</f>
        <v>45.535714285714278</v>
      </c>
      <c r="Y90">
        <f>AC8</f>
        <v>39.642857142857146</v>
      </c>
      <c r="Z90">
        <f>AC9</f>
        <v>40.476190476190482</v>
      </c>
      <c r="AA90">
        <f>AC10</f>
        <v>39.821428571428569</v>
      </c>
      <c r="AB90">
        <f>AC11</f>
        <v>49.167410714285708</v>
      </c>
    </row>
    <row r="91" spans="1:31" x14ac:dyDescent="0.2">
      <c r="A91" s="1">
        <v>0.5</v>
      </c>
      <c r="B91">
        <f t="shared" si="92"/>
        <v>42.928720238095238</v>
      </c>
      <c r="C91">
        <f t="shared" si="93"/>
        <v>4.2480800615526091</v>
      </c>
      <c r="D91">
        <f>I7</f>
        <v>45.535714285714285</v>
      </c>
      <c r="E91">
        <f>I8</f>
        <v>39.642857142857146</v>
      </c>
      <c r="F91">
        <f>I9</f>
        <v>40.476190476190474</v>
      </c>
      <c r="G91">
        <f>I10</f>
        <v>39.821428571428577</v>
      </c>
      <c r="H91">
        <f>I11</f>
        <v>49.167410714285715</v>
      </c>
      <c r="U91" s="9" t="s">
        <v>63</v>
      </c>
      <c r="V91">
        <f t="shared" si="90"/>
        <v>47.75416666666667</v>
      </c>
      <c r="W91">
        <f t="shared" si="91"/>
        <v>7.7051472317781222</v>
      </c>
      <c r="X91">
        <f>AC2</f>
        <v>56.696428571428569</v>
      </c>
      <c r="Y91">
        <f>AC3</f>
        <v>50</v>
      </c>
      <c r="Z91">
        <f>AC4</f>
        <v>40.342261904761912</v>
      </c>
      <c r="AA91">
        <f>AC5</f>
        <v>52.589285714285708</v>
      </c>
      <c r="AB91">
        <f>AC6</f>
        <v>39.142857142857146</v>
      </c>
    </row>
    <row r="92" spans="1:31" x14ac:dyDescent="0.2">
      <c r="A92" s="10">
        <v>1</v>
      </c>
      <c r="B92">
        <f t="shared" si="92"/>
        <v>47.75416666666667</v>
      </c>
      <c r="C92">
        <f t="shared" si="93"/>
        <v>7.7051472317781222</v>
      </c>
      <c r="D92">
        <f>I2</f>
        <v>56.696428571428569</v>
      </c>
      <c r="E92">
        <f>I3</f>
        <v>49.999999999999993</v>
      </c>
      <c r="F92">
        <f>I4</f>
        <v>40.342261904761912</v>
      </c>
      <c r="G92">
        <f>I5</f>
        <v>52.589285714285708</v>
      </c>
      <c r="H92">
        <f>I6</f>
        <v>39.142857142857146</v>
      </c>
    </row>
    <row r="94" spans="1:31" x14ac:dyDescent="0.2">
      <c r="A94" s="1" t="s">
        <v>71</v>
      </c>
    </row>
    <row r="95" spans="1:31" x14ac:dyDescent="0.2">
      <c r="A95" s="1" t="s">
        <v>82</v>
      </c>
      <c r="B95" s="1" t="s">
        <v>83</v>
      </c>
      <c r="C95" s="1" t="s">
        <v>81</v>
      </c>
      <c r="D95" s="1" t="s">
        <v>72</v>
      </c>
      <c r="E95" s="1" t="s">
        <v>73</v>
      </c>
      <c r="F95" s="1" t="s">
        <v>74</v>
      </c>
      <c r="G95" s="1" t="s">
        <v>75</v>
      </c>
      <c r="H95" s="1" t="s">
        <v>76</v>
      </c>
    </row>
    <row r="96" spans="1:31" x14ac:dyDescent="0.2">
      <c r="A96" s="1">
        <v>0</v>
      </c>
      <c r="B96">
        <f t="shared" ref="B96:B103" si="94">AVERAGE(D96:H96)</f>
        <v>-3.7084035865379825E-2</v>
      </c>
      <c r="C96">
        <f t="shared" ref="C96:C103" si="95">_xlfn.STDEV.S(D96:H96)</f>
        <v>2.3343012650394304E-2</v>
      </c>
      <c r="D96">
        <f>J37</f>
        <v>-4.6312002589222523E-2</v>
      </c>
      <c r="E96">
        <f>J38</f>
        <v>-4.6362899674609909E-2</v>
      </c>
      <c r="F96">
        <f>J39</f>
        <v>4.6129902098295148E-3</v>
      </c>
      <c r="G96">
        <f>J40</f>
        <v>-4.8047585229223901E-2</v>
      </c>
      <c r="H96">
        <f>J41</f>
        <v>-4.9310682043672296E-2</v>
      </c>
    </row>
    <row r="97" spans="1:8" x14ac:dyDescent="0.2">
      <c r="A97" s="1">
        <v>1.8800000000000001E-2</v>
      </c>
      <c r="B97">
        <f t="shared" si="94"/>
        <v>-5.9719043654501203E-2</v>
      </c>
      <c r="C97">
        <f t="shared" si="95"/>
        <v>3.1830181710125298E-2</v>
      </c>
      <c r="D97">
        <f>J32</f>
        <v>-7.0662947126349976E-2</v>
      </c>
      <c r="E97">
        <f>J33</f>
        <v>-7.5756557166950844E-2</v>
      </c>
      <c r="F97">
        <f>J34</f>
        <v>-2.9311828279054062E-3</v>
      </c>
      <c r="G97">
        <f>J35</f>
        <v>-7.2805974930901046E-2</v>
      </c>
      <c r="H97">
        <f>J36</f>
        <v>-7.6438556220398718E-2</v>
      </c>
    </row>
    <row r="98" spans="1:8" x14ac:dyDescent="0.2">
      <c r="A98" s="1">
        <v>3.7499999999999999E-2</v>
      </c>
      <c r="B98">
        <f t="shared" si="94"/>
        <v>-9.9919693585886885E-2</v>
      </c>
      <c r="C98">
        <f t="shared" si="95"/>
        <v>1.2046772445432667E-2</v>
      </c>
      <c r="D98">
        <f>J27</f>
        <v>-0.11203763097605757</v>
      </c>
      <c r="E98">
        <f>J28</f>
        <v>-0.11258030231950622</v>
      </c>
      <c r="F98">
        <f>J29</f>
        <v>-9.337914411292314E-2</v>
      </c>
      <c r="G98">
        <f>J30</f>
        <v>-8.5131813669534012E-2</v>
      </c>
      <c r="H98">
        <f>J31</f>
        <v>-9.6469576851413441E-2</v>
      </c>
    </row>
    <row r="99" spans="1:8" x14ac:dyDescent="0.2">
      <c r="A99" s="1">
        <v>7.4999999999999997E-2</v>
      </c>
      <c r="B99">
        <f t="shared" si="94"/>
        <v>-0.16586516484709299</v>
      </c>
      <c r="C99">
        <f t="shared" si="95"/>
        <v>4.1832035432461868E-2</v>
      </c>
      <c r="D99">
        <f>J22</f>
        <v>-0.143673980222912</v>
      </c>
      <c r="E99">
        <f>J23</f>
        <v>-0.14803716852795151</v>
      </c>
      <c r="F99">
        <f>J24</f>
        <v>-0.24049939015983698</v>
      </c>
      <c r="G99">
        <f>J25</f>
        <v>-0.15172168987514628</v>
      </c>
      <c r="H99">
        <f>J26</f>
        <v>-0.14539359544961825</v>
      </c>
    </row>
    <row r="100" spans="1:8" x14ac:dyDescent="0.2">
      <c r="A100" s="1">
        <v>0.125</v>
      </c>
      <c r="B100">
        <f t="shared" si="94"/>
        <v>-0.2502136585865059</v>
      </c>
      <c r="C100">
        <f t="shared" si="95"/>
        <v>0.11042496307598229</v>
      </c>
      <c r="D100">
        <f>J17</f>
        <v>-0.447619274861284</v>
      </c>
      <c r="E100">
        <f>J18</f>
        <v>-0.20388544319155816</v>
      </c>
      <c r="F100">
        <f>J19</f>
        <v>-0.20438089854355831</v>
      </c>
      <c r="G100">
        <f>J20</f>
        <v>-0.19438588209864388</v>
      </c>
      <c r="H100">
        <f>J21</f>
        <v>-0.20079679423748523</v>
      </c>
    </row>
    <row r="101" spans="1:8" x14ac:dyDescent="0.2">
      <c r="A101" s="1">
        <v>0.25</v>
      </c>
      <c r="B101">
        <f t="shared" si="94"/>
        <v>-1.8321365366513003E-2</v>
      </c>
      <c r="C101">
        <f t="shared" si="95"/>
        <v>1.1033367578015214E-2</v>
      </c>
      <c r="D101">
        <f>J12</f>
        <v>-1.8941880827151099E-2</v>
      </c>
      <c r="E101">
        <f>J13</f>
        <v>-5.5324885999610074E-3</v>
      </c>
      <c r="F101">
        <f>J14</f>
        <v>-8.9548426529264535E-3</v>
      </c>
      <c r="G101">
        <f>J15</f>
        <v>-2.7786304123168709E-2</v>
      </c>
      <c r="H101">
        <f>J16</f>
        <v>-3.0391310629357758E-2</v>
      </c>
    </row>
    <row r="102" spans="1:8" x14ac:dyDescent="0.2">
      <c r="A102" s="1">
        <v>0.5</v>
      </c>
      <c r="B102">
        <f t="shared" si="94"/>
        <v>0.77947890583996493</v>
      </c>
      <c r="C102">
        <f t="shared" si="95"/>
        <v>0.67719695614960607</v>
      </c>
      <c r="D102">
        <f>J7</f>
        <v>0.47296529494850476</v>
      </c>
      <c r="E102">
        <f>J8</f>
        <v>0.49769764991951942</v>
      </c>
      <c r="F102">
        <f>J9</f>
        <v>1.9905104758212988</v>
      </c>
      <c r="G102">
        <f>J10</f>
        <v>0.45177599587856665</v>
      </c>
      <c r="H102">
        <f>J11</f>
        <v>0.48444511263193485</v>
      </c>
    </row>
    <row r="103" spans="1:8" x14ac:dyDescent="0.2">
      <c r="A103" s="10">
        <v>1</v>
      </c>
      <c r="B103">
        <f t="shared" si="94"/>
        <v>0.62286371637106785</v>
      </c>
      <c r="C103">
        <f t="shared" si="95"/>
        <v>3.5666769035654022E-2</v>
      </c>
      <c r="D103">
        <f>J2</f>
        <v>0.57024476308892569</v>
      </c>
      <c r="E103">
        <f>J3</f>
        <v>0.61584712077354409</v>
      </c>
      <c r="F103">
        <f>J4</f>
        <v>0.65618978860966293</v>
      </c>
      <c r="G103">
        <f>J5</f>
        <v>0.61584712077354409</v>
      </c>
      <c r="H103">
        <f>J6</f>
        <v>0.65618978860966293</v>
      </c>
    </row>
  </sheetData>
  <sortState ref="A86:A91">
    <sortCondition descending="1" ref="A84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6" sqref="C16"/>
    </sheetView>
  </sheetViews>
  <sheetFormatPr defaultRowHeight="14.25" x14ac:dyDescent="0.2"/>
  <sheetData>
    <row r="1" spans="1:8" x14ac:dyDescent="0.2">
      <c r="A1" t="s">
        <v>71</v>
      </c>
    </row>
    <row r="2" spans="1:8" x14ac:dyDescent="0.2">
      <c r="A2" t="s">
        <v>82</v>
      </c>
      <c r="B2" t="s">
        <v>83</v>
      </c>
      <c r="C2" t="s">
        <v>81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</row>
    <row r="3" spans="1:8" x14ac:dyDescent="0.2">
      <c r="A3">
        <v>0</v>
      </c>
      <c r="B3">
        <v>0.16048382535158376</v>
      </c>
      <c r="C3">
        <v>4.3524716563424562E-3</v>
      </c>
      <c r="D3">
        <v>0.15628766572920852</v>
      </c>
      <c r="E3">
        <v>0.15553778488604558</v>
      </c>
      <c r="F3">
        <v>0.16254266211604096</v>
      </c>
      <c r="G3">
        <v>0.16254578754578755</v>
      </c>
      <c r="H3">
        <v>0.16550522648083624</v>
      </c>
    </row>
    <row r="4" spans="1:8" x14ac:dyDescent="0.2">
      <c r="A4">
        <v>1.8800000000000001E-2</v>
      </c>
      <c r="B4">
        <v>0.29070018968594685</v>
      </c>
      <c r="C4">
        <v>0.12003312524935071</v>
      </c>
      <c r="D4">
        <v>0.21591695501730104</v>
      </c>
      <c r="E4">
        <v>0.21396140749148695</v>
      </c>
      <c r="F4">
        <v>0.26110607434270172</v>
      </c>
      <c r="G4">
        <v>0.26110607434270172</v>
      </c>
      <c r="H4">
        <v>0.50141043723554302</v>
      </c>
    </row>
    <row r="5" spans="1:8" x14ac:dyDescent="0.2">
      <c r="A5">
        <v>3.7499999999999999E-2</v>
      </c>
      <c r="B5">
        <v>0.30005939510663271</v>
      </c>
      <c r="C5">
        <v>1.0201648587335566E-2</v>
      </c>
      <c r="D5">
        <v>0.28735632183908044</v>
      </c>
      <c r="E5">
        <v>0.30612244897959184</v>
      </c>
      <c r="F5">
        <v>0.31370826010544817</v>
      </c>
      <c r="G5">
        <v>0.29846708746618578</v>
      </c>
      <c r="H5">
        <v>0.29464285714285715</v>
      </c>
    </row>
    <row r="6" spans="1:8" x14ac:dyDescent="0.2">
      <c r="A6">
        <v>7.4999999999999997E-2</v>
      </c>
      <c r="B6">
        <v>0.56176144812013484</v>
      </c>
      <c r="C6">
        <v>6.6694679135822763E-2</v>
      </c>
      <c r="D6">
        <v>0.57875243664717346</v>
      </c>
      <c r="E6">
        <v>0.55534351145038163</v>
      </c>
      <c r="F6">
        <v>0.45405405405405408</v>
      </c>
      <c r="G6">
        <v>0.58640776699029129</v>
      </c>
      <c r="H6">
        <v>0.63424947145877375</v>
      </c>
    </row>
    <row r="7" spans="1:8" x14ac:dyDescent="0.2">
      <c r="A7">
        <v>0.125</v>
      </c>
      <c r="B7">
        <v>2.3043546227904006</v>
      </c>
      <c r="C7">
        <v>0.14620990256495234</v>
      </c>
      <c r="D7">
        <v>2.2366412213740459</v>
      </c>
      <c r="E7">
        <v>2.246031746031746</v>
      </c>
      <c r="F7">
        <v>2.1279290690310324</v>
      </c>
      <c r="G7">
        <v>2.4736842105263159</v>
      </c>
      <c r="H7">
        <v>2.4374868669888632</v>
      </c>
    </row>
    <row r="8" spans="1:8" x14ac:dyDescent="0.2">
      <c r="A8">
        <v>0.25</v>
      </c>
      <c r="B8">
        <v>16.482061060132718</v>
      </c>
      <c r="C8">
        <v>0.32629457535860779</v>
      </c>
      <c r="D8">
        <v>16.198979591836736</v>
      </c>
      <c r="E8">
        <v>16.631578947368421</v>
      </c>
      <c r="F8">
        <v>16.785714285714285</v>
      </c>
      <c r="G8">
        <v>16.726190476190474</v>
      </c>
      <c r="H8">
        <v>16.067841999553671</v>
      </c>
    </row>
    <row r="9" spans="1:8" x14ac:dyDescent="0.2">
      <c r="A9">
        <v>0.5</v>
      </c>
      <c r="B9">
        <v>42.928720238095238</v>
      </c>
      <c r="C9">
        <v>4.2480800615526091</v>
      </c>
      <c r="D9">
        <v>45.535714285714285</v>
      </c>
      <c r="E9">
        <v>39.642857142857146</v>
      </c>
      <c r="F9">
        <v>40.476190476190474</v>
      </c>
      <c r="G9">
        <v>39.821428571428577</v>
      </c>
      <c r="H9">
        <v>49.167410714285715</v>
      </c>
    </row>
    <row r="10" spans="1:8" x14ac:dyDescent="0.2">
      <c r="A10">
        <v>1</v>
      </c>
      <c r="B10">
        <v>47.75416666666667</v>
      </c>
      <c r="C10">
        <v>7.7051472317781222</v>
      </c>
      <c r="D10">
        <v>56.696428571428569</v>
      </c>
      <c r="E10">
        <v>49.999999999999993</v>
      </c>
      <c r="F10">
        <v>40.342261904761912</v>
      </c>
      <c r="G10">
        <v>52.589285714285708</v>
      </c>
      <c r="H10">
        <v>39.142857142857146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9" sqref="G9"/>
    </sheetView>
  </sheetViews>
  <sheetFormatPr defaultRowHeight="14.25" x14ac:dyDescent="0.2"/>
  <sheetData>
    <row r="1" spans="1:7" x14ac:dyDescent="0.2">
      <c r="A1">
        <v>57.7</v>
      </c>
    </row>
    <row r="2" spans="1:7" x14ac:dyDescent="0.2">
      <c r="A2">
        <f>A1/100</f>
        <v>0.57700000000000007</v>
      </c>
      <c r="F2" t="s">
        <v>26</v>
      </c>
      <c r="G2" t="s">
        <v>26</v>
      </c>
    </row>
    <row r="3" spans="1:7" x14ac:dyDescent="0.2">
      <c r="A3">
        <f>A2-0.0083</f>
        <v>0.56870000000000009</v>
      </c>
      <c r="C3" s="1">
        <v>0</v>
      </c>
      <c r="D3">
        <v>10</v>
      </c>
      <c r="E3">
        <f>C3/D3</f>
        <v>0</v>
      </c>
      <c r="F3">
        <f t="shared" ref="F3:F9" si="0">E3*$A$4</f>
        <v>0</v>
      </c>
      <c r="G3" s="11">
        <f>F3</f>
        <v>0</v>
      </c>
    </row>
    <row r="4" spans="1:7" x14ac:dyDescent="0.2">
      <c r="A4">
        <f>A3/0.0485</f>
        <v>11.72577319587629</v>
      </c>
      <c r="C4" s="1">
        <v>1.8800000000000001E-2</v>
      </c>
      <c r="D4">
        <v>10</v>
      </c>
      <c r="E4">
        <f t="shared" ref="E4:E10" si="1">C4/D4</f>
        <v>1.8800000000000002E-3</v>
      </c>
      <c r="F4">
        <f t="shared" si="0"/>
        <v>2.2044453608247427E-2</v>
      </c>
      <c r="G4" s="11">
        <f>F4</f>
        <v>2.2044453608247427E-2</v>
      </c>
    </row>
    <row r="5" spans="1:7" x14ac:dyDescent="0.2">
      <c r="A5" t="s">
        <v>26</v>
      </c>
      <c r="C5" s="1">
        <v>3.7499999999999999E-2</v>
      </c>
      <c r="D5">
        <v>10</v>
      </c>
      <c r="E5">
        <f t="shared" si="1"/>
        <v>3.7499999999999999E-3</v>
      </c>
      <c r="F5">
        <f t="shared" si="0"/>
        <v>4.3971649484536086E-2</v>
      </c>
      <c r="G5" s="11">
        <f t="shared" ref="G5:G10" si="2">F5</f>
        <v>4.3971649484536086E-2</v>
      </c>
    </row>
    <row r="6" spans="1:7" x14ac:dyDescent="0.2">
      <c r="C6" s="1">
        <v>7.4999999999999997E-2</v>
      </c>
      <c r="D6">
        <v>10</v>
      </c>
      <c r="E6">
        <f t="shared" si="1"/>
        <v>7.4999999999999997E-3</v>
      </c>
      <c r="F6">
        <f t="shared" si="0"/>
        <v>8.7943298969072173E-2</v>
      </c>
      <c r="G6" s="11">
        <f t="shared" si="2"/>
        <v>8.7943298969072173E-2</v>
      </c>
    </row>
    <row r="7" spans="1:7" x14ac:dyDescent="0.2">
      <c r="C7" s="1">
        <v>0.125</v>
      </c>
      <c r="D7">
        <v>10</v>
      </c>
      <c r="E7">
        <f t="shared" si="1"/>
        <v>1.2500000000000001E-2</v>
      </c>
      <c r="F7">
        <f t="shared" si="0"/>
        <v>0.14657216494845363</v>
      </c>
      <c r="G7" s="11">
        <f t="shared" si="2"/>
        <v>0.14657216494845363</v>
      </c>
    </row>
    <row r="8" spans="1:7" x14ac:dyDescent="0.2">
      <c r="C8" s="1">
        <v>0.25</v>
      </c>
      <c r="D8">
        <v>10</v>
      </c>
      <c r="E8">
        <f t="shared" si="1"/>
        <v>2.5000000000000001E-2</v>
      </c>
      <c r="F8">
        <f t="shared" si="0"/>
        <v>0.29314432989690725</v>
      </c>
      <c r="G8" s="11">
        <f t="shared" si="2"/>
        <v>0.29314432989690725</v>
      </c>
    </row>
    <row r="9" spans="1:7" x14ac:dyDescent="0.2">
      <c r="C9" s="1">
        <v>0.5</v>
      </c>
      <c r="D9">
        <v>10</v>
      </c>
      <c r="E9">
        <f t="shared" si="1"/>
        <v>0.05</v>
      </c>
      <c r="F9">
        <f t="shared" si="0"/>
        <v>0.5862886597938145</v>
      </c>
      <c r="G9" s="11">
        <f t="shared" si="2"/>
        <v>0.5862886597938145</v>
      </c>
    </row>
    <row r="10" spans="1:7" x14ac:dyDescent="0.2">
      <c r="C10" s="10">
        <v>1</v>
      </c>
      <c r="D10">
        <v>10</v>
      </c>
      <c r="E10">
        <f t="shared" si="1"/>
        <v>0.1</v>
      </c>
      <c r="F10">
        <f>E10*$A$4</f>
        <v>1.172577319587629</v>
      </c>
      <c r="G10" s="11">
        <f t="shared" si="2"/>
        <v>1.172577319587629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curve_01</vt:lpstr>
      <vt:lpstr>curve_02</vt:lpstr>
      <vt:lpstr>datatable</vt:lpstr>
      <vt:lpstr>doubletable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Malyala</dc:creator>
  <cp:lastModifiedBy>r m</cp:lastModifiedBy>
  <cp:revision>17</cp:revision>
  <dcterms:created xsi:type="dcterms:W3CDTF">2020-07-08T17:23:27Z</dcterms:created>
  <dcterms:modified xsi:type="dcterms:W3CDTF">2022-05-05T19:16:35Z</dcterms:modified>
</cp:coreProperties>
</file>