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13395" windowHeight="5325" activeTab="2"/>
  </bookViews>
  <sheets>
    <sheet name="Календарный график" sheetId="2" r:id="rId1"/>
    <sheet name="Критический путь" sheetId="1" r:id="rId2"/>
    <sheet name="Календарный график НОВЫЙ" sheetId="4" r:id="rId3"/>
  </sheets>
  <calcPr calcId="144525"/>
</workbook>
</file>

<file path=xl/calcChain.xml><?xml version="1.0" encoding="utf-8"?>
<calcChain xmlns="http://schemas.openxmlformats.org/spreadsheetml/2006/main">
  <c r="I29" i="2" l="1"/>
  <c r="K30" i="2"/>
  <c r="J30" i="2"/>
  <c r="I35" i="2"/>
  <c r="I34" i="2"/>
  <c r="I32" i="2"/>
  <c r="I30" i="2"/>
  <c r="N31" i="2"/>
  <c r="N35" i="2"/>
  <c r="N34" i="2"/>
  <c r="N33" i="2"/>
  <c r="N32" i="2"/>
  <c r="N30" i="2"/>
  <c r="N29" i="2"/>
  <c r="N36" i="2" s="1"/>
  <c r="M35" i="2"/>
  <c r="M34" i="2"/>
  <c r="M33" i="2"/>
  <c r="M32" i="2"/>
  <c r="M31" i="2"/>
  <c r="M30" i="2"/>
  <c r="M29" i="2"/>
  <c r="M36" i="2" s="1"/>
  <c r="L35" i="2"/>
  <c r="L34" i="2"/>
  <c r="L33" i="2"/>
  <c r="L32" i="2"/>
  <c r="L31" i="2"/>
  <c r="L30" i="2"/>
  <c r="L29" i="2"/>
  <c r="L36" i="2" s="1"/>
  <c r="K35" i="2"/>
  <c r="K34" i="2"/>
  <c r="K33" i="2"/>
  <c r="K32" i="2"/>
  <c r="K31" i="2"/>
  <c r="K29" i="2"/>
  <c r="J35" i="2"/>
  <c r="J34" i="2"/>
  <c r="J33" i="2"/>
  <c r="J32" i="2"/>
  <c r="J31" i="2"/>
  <c r="J29" i="2"/>
  <c r="J36" i="2" s="1"/>
  <c r="K36" i="2" l="1"/>
  <c r="I33" i="2"/>
  <c r="I31" i="2"/>
  <c r="I36" i="2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4" i="1" l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27" i="4"/>
  <c r="G27" i="2"/>
  <c r="G27" i="4"/>
  <c r="E27" i="4"/>
  <c r="E27" i="2"/>
  <c r="F27" i="2"/>
</calcChain>
</file>

<file path=xl/sharedStrings.xml><?xml version="1.0" encoding="utf-8"?>
<sst xmlns="http://schemas.openxmlformats.org/spreadsheetml/2006/main" count="371" uniqueCount="158">
  <si>
    <t>Работа</t>
  </si>
  <si>
    <t>Фактическая продолжительность (Tij)</t>
  </si>
  <si>
    <t>Работа (Aij)</t>
  </si>
  <si>
    <t xml:space="preserve">Наиболее раннее возможное время наступления </t>
  </si>
  <si>
    <t xml:space="preserve">Наиболее позднее возможное время наступления </t>
  </si>
  <si>
    <t xml:space="preserve">Резерв времени </t>
  </si>
  <si>
    <t>Полный резерв времени работы Aij</t>
  </si>
  <si>
    <t xml:space="preserve">Наиболее раннее возможное время окончания </t>
  </si>
  <si>
    <t xml:space="preserve">Наиболее позднее возможное время окончания </t>
  </si>
  <si>
    <t>В</t>
  </si>
  <si>
    <t>А</t>
  </si>
  <si>
    <t>Д</t>
  </si>
  <si>
    <t>Г</t>
  </si>
  <si>
    <t>Б</t>
  </si>
  <si>
    <t xml:space="preserve">Выбор системы управления базой данных </t>
  </si>
  <si>
    <t>Описание отношений БД</t>
  </si>
  <si>
    <t>Построение ER-диаграммы отношений</t>
  </si>
  <si>
    <t>Написание спецификации взаимодействия с базой данных</t>
  </si>
  <si>
    <t>ПБД1</t>
  </si>
  <si>
    <t>ПБД2</t>
  </si>
  <si>
    <t>ПБД3</t>
  </si>
  <si>
    <t>Время</t>
  </si>
  <si>
    <t>Сложность</t>
  </si>
  <si>
    <t>Сокращенное название работы</t>
  </si>
  <si>
    <t>Категория</t>
  </si>
  <si>
    <t>ПБД4</t>
  </si>
  <si>
    <t>Создается структура базы данных</t>
  </si>
  <si>
    <t>Программирование триггеров и хранимых процедур</t>
  </si>
  <si>
    <t>Отладка триггеров и хранимых процедуры</t>
  </si>
  <si>
    <t>Тестирование триггеров и хранимых процедур</t>
  </si>
  <si>
    <t>Тестирование базы данных</t>
  </si>
  <si>
    <t>СБД1</t>
  </si>
  <si>
    <t>СБД2</t>
  </si>
  <si>
    <t>СБД3</t>
  </si>
  <si>
    <t>СБД4</t>
  </si>
  <si>
    <t>СБД5</t>
  </si>
  <si>
    <t xml:space="preserve">Проектирование общей структуры сайта </t>
  </si>
  <si>
    <t>Создание дизайна</t>
  </si>
  <si>
    <t>Верстка страниц сайта</t>
  </si>
  <si>
    <t>Создание flash-анимаций</t>
  </si>
  <si>
    <t>Разработка алгоритма сохранения научных статей</t>
  </si>
  <si>
    <t>Программирование алгоритма сохранения научных статей</t>
  </si>
  <si>
    <t>Отладка сохранения</t>
  </si>
  <si>
    <t>Тестирование сохранения</t>
  </si>
  <si>
    <t>Разработка алгоритма добавления  научных статей</t>
  </si>
  <si>
    <t>Программирование алгоритма добавления научных статей</t>
  </si>
  <si>
    <t>Отладка добавления</t>
  </si>
  <si>
    <t>Тестирование добавления</t>
  </si>
  <si>
    <t>Сборка сайта</t>
  </si>
  <si>
    <t>Тестирование сайта</t>
  </si>
  <si>
    <t>ОС1</t>
  </si>
  <si>
    <t>ОС2</t>
  </si>
  <si>
    <t>ОС3</t>
  </si>
  <si>
    <t>ОС5</t>
  </si>
  <si>
    <t>ПС1</t>
  </si>
  <si>
    <t>ПС2</t>
  </si>
  <si>
    <t>ПС3</t>
  </si>
  <si>
    <t>ПС4</t>
  </si>
  <si>
    <t>ПД1</t>
  </si>
  <si>
    <t>ПД2</t>
  </si>
  <si>
    <t>ПД3</t>
  </si>
  <si>
    <t>ПД4</t>
  </si>
  <si>
    <t>ПД5</t>
  </si>
  <si>
    <t>ПД6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</si>
  <si>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</si>
  <si>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</si>
  <si>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</si>
  <si>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</si>
  <si>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</si>
  <si>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</si>
  <si>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</si>
  <si>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Согласование дизайна с заказчиком</t>
  </si>
  <si>
    <t>Д1 (1 кат) 9-13; 14-18;</t>
  </si>
  <si>
    <t>F1 (1 кат) 18-21;</t>
  </si>
  <si>
    <t>F1 (1 кат) 10-14; 15-19;</t>
  </si>
  <si>
    <t>T1 (1 кат) 9-13; 14-18;</t>
  </si>
  <si>
    <t xml:space="preserve">Д1 (1 кат) 9-13; </t>
  </si>
  <si>
    <t>Д1 (1 кат) 14-15;</t>
  </si>
  <si>
    <t>В1 (1 кат) 9-13; 14-18;</t>
  </si>
  <si>
    <t>В1 (1кат) 9-13; 14-18;</t>
  </si>
  <si>
    <t>T1 (1 кат) 9-11;</t>
  </si>
  <si>
    <t>ПБД1 (1 кат) 9-11;</t>
  </si>
  <si>
    <t>F1 (1 кат) 18-20;</t>
  </si>
  <si>
    <t>P1 (1 кат) 10-14; 17-21;</t>
  </si>
  <si>
    <t>ПБД1 (1 кат) 11-13; 14-17;</t>
  </si>
  <si>
    <t>ПБД1 (1 кат) 9-12;</t>
  </si>
  <si>
    <t>ПБД1 (1 кат) 12-13; 14-17;</t>
  </si>
  <si>
    <t>ПБД1 (1 кат) 9-13;</t>
  </si>
  <si>
    <t>ПБД1 (1 кат) 14-18;</t>
  </si>
  <si>
    <t>P2 (2 кат) 10-14; 17-21;</t>
  </si>
  <si>
    <t>P2 (2 кат) 10-14;</t>
  </si>
  <si>
    <t>ОС4</t>
  </si>
  <si>
    <t>P1 (1 кат) 10-14; 17-20;</t>
  </si>
  <si>
    <t>Необходимое время для завершения проекта</t>
  </si>
  <si>
    <t>ОС4, ОС5, ПД4, СБД5, ПС4 - ПД5</t>
  </si>
  <si>
    <t>0 - ОС1</t>
  </si>
  <si>
    <t>ОС1 - ОС2</t>
  </si>
  <si>
    <t>ОС2 - ОС3</t>
  </si>
  <si>
    <t>ОС3 - ОС4</t>
  </si>
  <si>
    <t>ОС3 - ОС5</t>
  </si>
  <si>
    <t>ОС1 - ПБД1</t>
  </si>
  <si>
    <t>ПБД1 - ПБД2</t>
  </si>
  <si>
    <t>ПБД2 - ПБД3</t>
  </si>
  <si>
    <t>ПБД3 - ПБД4</t>
  </si>
  <si>
    <t>ПБД4 - СБД1</t>
  </si>
  <si>
    <t>СБД1 - СБД2</t>
  </si>
  <si>
    <t>СБД2 - СБД3</t>
  </si>
  <si>
    <t>СБД3 - СБД4</t>
  </si>
  <si>
    <t>СБД4 - СБД5</t>
  </si>
  <si>
    <t>СБД1 - ПД1</t>
  </si>
  <si>
    <t>ПД1 - ПД2</t>
  </si>
  <si>
    <t>ПД2 - ПД3</t>
  </si>
  <si>
    <t>ПД3 - ПД4</t>
  </si>
  <si>
    <t>СБД1 - ПС1</t>
  </si>
  <si>
    <t>ПС1 - ПС2</t>
  </si>
  <si>
    <t>ПС2 - ПС3</t>
  </si>
  <si>
    <t>ПС3 - ПС4</t>
  </si>
  <si>
    <t>ПД5 - ПД6</t>
  </si>
  <si>
    <t>Название</t>
  </si>
  <si>
    <t>P 1</t>
  </si>
  <si>
    <t>P 2</t>
  </si>
  <si>
    <t>D 1</t>
  </si>
  <si>
    <t>B 1</t>
  </si>
  <si>
    <t>F 1</t>
  </si>
  <si>
    <t>T 1</t>
  </si>
  <si>
    <t>ПБД 1</t>
  </si>
  <si>
    <t>P1 (3 кат) 10-14; 17-21;</t>
  </si>
  <si>
    <t>P2 (2 кат) 13-14; 17-21;</t>
  </si>
  <si>
    <t>В1 (1 кат) 15-18;</t>
  </si>
  <si>
    <t>В1 (1 кат) 9-13; 14-17;</t>
  </si>
  <si>
    <t>P2 (2 кат) 10-12;</t>
  </si>
  <si>
    <t>P2 (2 кат) 12-14; 17-21;</t>
  </si>
  <si>
    <t>P2 (2 кат) 17-21;</t>
  </si>
  <si>
    <t>P1 (1 кат) 12-14; 17-21;</t>
  </si>
  <si>
    <t>P1 (1 кат) 10-12;</t>
  </si>
  <si>
    <t>P1 (1 кат) 13-14; 17-21;</t>
  </si>
  <si>
    <t>P1 (1 кат) 10-11;</t>
  </si>
  <si>
    <t>P1 (1 кат) 11-14; 17-21;</t>
  </si>
  <si>
    <t>P1 (1 кат) 10-13;</t>
  </si>
  <si>
    <t>T1 (1 кат) 12-13; 14-18;</t>
  </si>
  <si>
    <t>ПБД1 (3 кат) 9-12;</t>
  </si>
  <si>
    <t>ПБД1 (3 кат) 12-13; 14-17;</t>
  </si>
  <si>
    <t>ПБД1 (3 кат) 9-13;</t>
  </si>
  <si>
    <t>ПБД1 (3 кат) 14-18;</t>
  </si>
  <si>
    <t>ПБД1 (3 кат) 9-13; 14-18;</t>
  </si>
  <si>
    <t>ПБД1 (3 кат) 9-13; 14-16;</t>
  </si>
  <si>
    <t>P2 (3 кат) 10-14; 17-21;</t>
  </si>
  <si>
    <t>P2 (3 кат) 10-13;</t>
  </si>
  <si>
    <t>P2 (3 кат) 13-14; 17-21;</t>
  </si>
  <si>
    <t>P2 (3 кат) 10-14; 17-20;</t>
  </si>
  <si>
    <t>P2 (3 кат) 20-21;</t>
  </si>
  <si>
    <t>P2 (3 кат) 10-11;</t>
  </si>
  <si>
    <t>P1 (3 кат) 10-14; 17-19;</t>
  </si>
  <si>
    <t>P1 (3 кат) 19-21;</t>
  </si>
  <si>
    <t>P1 (3 кат) 10-14;</t>
  </si>
  <si>
    <t>P1 (3 кат) 17-21;</t>
  </si>
  <si>
    <t>P1 (3 кат) 11-14; 17-21;</t>
  </si>
  <si>
    <t>P1 (3 кат) 10-14; 17-20;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</si>
</sst>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sz val="11"/>
      <color theme="7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Border="1"/>
    <xf numFmtId="0" fontId="0" fillId="2" borderId="10" xfId="0" applyFill="1" applyBorder="1"/>
    <xf numFmtId="0" fontId="0" fillId="2" borderId="9" xfId="0" applyFill="1" applyBorder="1"/>
    <xf numFmtId="0" fontId="0" fillId="0" borderId="11" xfId="0" applyBorder="1"/>
    <xf numFmtId="0" fontId="0" fillId="2" borderId="12" xfId="0" applyFill="1" applyBorder="1"/>
    <xf numFmtId="0" fontId="0" fillId="0" borderId="11" xfId="0" applyFill="1" applyBorder="1"/>
    <xf numFmtId="0" fontId="0" fillId="0" borderId="7" xfId="0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13" xfId="0" applyFont="1" applyFill="1" applyBorder="1"/>
    <xf numFmtId="0" fontId="0" fillId="0" borderId="10" xfId="0" applyFill="1" applyBorder="1"/>
    <xf numFmtId="0" fontId="0" fillId="6" borderId="1" xfId="0" applyFill="1" applyBorder="1" applyAlignment="1">
      <alignment horizontal="center" vertical="center" wrapText="1"/>
    </xf>
    <xf numFmtId="0" fontId="3" fillId="8" borderId="0" xfId="0" applyFont="1" applyFill="1" applyBorder="1"/>
    <xf numFmtId="0" fontId="3" fillId="2" borderId="0" xfId="0" applyFont="1" applyFill="1" applyBorder="1"/>
    <xf numFmtId="0" fontId="3" fillId="7" borderId="0" xfId="0" applyFont="1" applyFill="1" applyBorder="1"/>
    <xf numFmtId="0" fontId="3" fillId="5" borderId="0" xfId="0" applyFont="1" applyFill="1" applyBorder="1"/>
    <xf numFmtId="0" fontId="3" fillId="4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9" borderId="0" xfId="0" applyFont="1" applyFill="1" applyBorder="1"/>
    <xf numFmtId="0" fontId="3" fillId="7" borderId="8" xfId="0" applyFont="1" applyFill="1" applyBorder="1"/>
    <xf numFmtId="0" fontId="3" fillId="9" borderId="13" xfId="0" applyFont="1" applyFill="1" applyBorder="1"/>
    <xf numFmtId="0" fontId="3" fillId="11" borderId="0" xfId="0" applyFont="1" applyFill="1" applyBorder="1"/>
    <xf numFmtId="0" fontId="0" fillId="0" borderId="13" xfId="0" applyFill="1" applyBorder="1"/>
    <xf numFmtId="0" fontId="3" fillId="0" borderId="13" xfId="0" applyFont="1" applyFill="1" applyBorder="1"/>
    <xf numFmtId="0" fontId="3" fillId="7" borderId="12" xfId="0" applyFont="1" applyFill="1" applyBorder="1"/>
    <xf numFmtId="16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2" xfId="0" applyFill="1" applyBorder="1"/>
    <xf numFmtId="0" fontId="0" fillId="12" borderId="14" xfId="0" applyFill="1" applyBorder="1"/>
    <xf numFmtId="0" fontId="0" fillId="12" borderId="5" xfId="0" applyFill="1" applyBorder="1"/>
    <xf numFmtId="0" fontId="0" fillId="12" borderId="15" xfId="0" applyFill="1" applyBorder="1"/>
    <xf numFmtId="0" fontId="3" fillId="12" borderId="15" xfId="0" applyFont="1" applyFill="1" applyBorder="1"/>
    <xf numFmtId="0" fontId="0" fillId="12" borderId="6" xfId="0" applyFill="1" applyBorder="1"/>
    <xf numFmtId="0" fontId="3" fillId="11" borderId="15" xfId="0" applyFont="1" applyFill="1" applyBorder="1"/>
    <xf numFmtId="0" fontId="3" fillId="11" borderId="12" xfId="0" applyFont="1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1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Fill="1" applyBorder="1"/>
    <xf numFmtId="0" fontId="0" fillId="0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5" xfId="0" applyFill="1" applyBorder="1"/>
    <xf numFmtId="0" fontId="4" fillId="0" borderId="0" xfId="0" applyFont="1" applyFill="1" applyBorder="1"/>
    <xf numFmtId="16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13" xfId="0" applyFill="1" applyBorder="1"/>
    <xf numFmtId="0" fontId="3" fillId="7" borderId="15" xfId="0" applyFont="1" applyFill="1" applyBorder="1"/>
    <xf numFmtId="0" fontId="0" fillId="0" borderId="10" xfId="0" applyBorder="1" applyAlignment="1"/>
    <xf numFmtId="0" fontId="0" fillId="12" borderId="8" xfId="0" applyFill="1" applyBorder="1"/>
    <xf numFmtId="0" fontId="0" fillId="12" borderId="11" xfId="0" applyFill="1" applyBorder="1"/>
    <xf numFmtId="0" fontId="3" fillId="11" borderId="11" xfId="0" applyFont="1" applyFill="1" applyBorder="1"/>
    <xf numFmtId="0" fontId="0" fillId="12" borderId="7" xfId="0" applyFill="1" applyBorder="1"/>
    <xf numFmtId="0" fontId="0" fillId="0" borderId="0" xfId="0" applyFill="1" applyBorder="1" applyAlignment="1"/>
    <xf numFmtId="16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0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topLeftCell="H7" zoomScaleNormal="100" workbookViewId="0">
      <selection activeCell="I30" sqref="I30"/>
    </sheetView>
  </sheetViews>
  <sheetFormatPr defaultRowHeight="15" x14ac:dyDescent="0.25"/>
  <cols>
    <col min="1" max="1" width="57.5703125" customWidth="1"/>
    <col min="2" max="2" width="13.85546875" style="1" customWidth="1"/>
    <col min="3" max="3" width="8.28515625" customWidth="1"/>
    <col min="4" max="4" width="11.5703125" customWidth="1"/>
    <col min="5" max="5" width="9.140625" style="14"/>
    <col min="8" max="9" width="22.85546875" bestFit="1" customWidth="1"/>
    <col min="10" max="10" width="25.28515625" bestFit="1" customWidth="1"/>
    <col min="11" max="11" width="23.85546875" bestFit="1" customWidth="1"/>
    <col min="12" max="12" width="12.7109375" bestFit="1" customWidth="1"/>
    <col min="13" max="13" width="22.85546875" bestFit="1" customWidth="1"/>
    <col min="14" max="14" width="26.85546875" bestFit="1" customWidth="1"/>
    <col min="15" max="17" width="23.5703125" bestFit="1" customWidth="1"/>
    <col min="18" max="19" width="21.140625" bestFit="1" customWidth="1"/>
    <col min="20" max="20" width="22.5703125" bestFit="1" customWidth="1"/>
    <col min="21" max="21" width="20" bestFit="1" customWidth="1"/>
    <col min="22" max="24" width="23.5703125" bestFit="1" customWidth="1"/>
    <col min="25" max="25" width="22.5703125" customWidth="1"/>
    <col min="26" max="26" width="26.85546875" style="9" customWidth="1"/>
    <col min="27" max="27" width="20.140625" style="9" bestFit="1" customWidth="1"/>
    <col min="28" max="53" width="9.140625" style="9"/>
    <col min="54" max="54" width="11.7109375" style="9" customWidth="1"/>
  </cols>
  <sheetData>
    <row r="1" spans="1:54" ht="36" customHeight="1" x14ac:dyDescent="0.25">
      <c r="A1" s="76" t="s">
        <v>0</v>
      </c>
      <c r="B1" s="76"/>
      <c r="C1" s="76"/>
      <c r="D1" s="77"/>
      <c r="E1" s="72" t="s">
        <v>24</v>
      </c>
      <c r="F1" s="73"/>
      <c r="G1" s="74"/>
      <c r="H1" s="16">
        <v>41927</v>
      </c>
      <c r="I1" s="16">
        <v>41928</v>
      </c>
      <c r="J1" s="16">
        <v>41929</v>
      </c>
      <c r="K1" s="17">
        <v>41930</v>
      </c>
      <c r="L1" s="17">
        <v>41931</v>
      </c>
      <c r="M1" s="16">
        <v>41932</v>
      </c>
      <c r="N1" s="16">
        <v>41933</v>
      </c>
      <c r="O1" s="16">
        <v>41934</v>
      </c>
      <c r="P1" s="16">
        <v>41935</v>
      </c>
      <c r="Q1" s="16">
        <v>41936</v>
      </c>
      <c r="R1" s="17">
        <v>41937</v>
      </c>
      <c r="S1" s="17">
        <v>41938</v>
      </c>
      <c r="T1" s="16">
        <v>41939</v>
      </c>
      <c r="U1" s="16">
        <v>41940</v>
      </c>
      <c r="V1" s="16">
        <v>41941</v>
      </c>
      <c r="W1" s="16">
        <v>41942</v>
      </c>
      <c r="X1" s="16">
        <v>41943</v>
      </c>
      <c r="Y1" s="17">
        <v>41944</v>
      </c>
      <c r="Z1" s="52">
        <v>41945</v>
      </c>
      <c r="AA1" s="52">
        <v>41946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ht="71.25" customHeight="1" x14ac:dyDescent="0.25">
      <c r="A2" s="2" t="s">
        <v>118</v>
      </c>
      <c r="B2" s="3" t="s">
        <v>23</v>
      </c>
      <c r="C2" s="2" t="s">
        <v>21</v>
      </c>
      <c r="D2" s="2" t="s">
        <v>22</v>
      </c>
      <c r="E2" s="15">
        <v>1</v>
      </c>
      <c r="F2" s="2">
        <v>2</v>
      </c>
      <c r="G2" s="2">
        <v>3</v>
      </c>
      <c r="H2" s="11" t="s">
        <v>64</v>
      </c>
      <c r="I2" s="11" t="s">
        <v>65</v>
      </c>
      <c r="J2" s="11" t="s">
        <v>66</v>
      </c>
      <c r="K2" s="22" t="s">
        <v>67</v>
      </c>
      <c r="L2" s="22" t="s">
        <v>68</v>
      </c>
      <c r="M2" s="11" t="s">
        <v>69</v>
      </c>
      <c r="N2" s="11" t="s">
        <v>70</v>
      </c>
      <c r="O2" s="11" t="s">
        <v>64</v>
      </c>
      <c r="P2" s="11" t="s">
        <v>65</v>
      </c>
      <c r="Q2" s="11" t="s">
        <v>66</v>
      </c>
      <c r="R2" s="22" t="s">
        <v>67</v>
      </c>
      <c r="S2" s="22" t="s">
        <v>68</v>
      </c>
      <c r="T2" s="11" t="s">
        <v>69</v>
      </c>
      <c r="U2" s="11" t="s">
        <v>70</v>
      </c>
      <c r="V2" s="11" t="s">
        <v>64</v>
      </c>
      <c r="W2" s="11" t="s">
        <v>65</v>
      </c>
      <c r="X2" s="11" t="s">
        <v>66</v>
      </c>
      <c r="Y2" s="22" t="s">
        <v>67</v>
      </c>
      <c r="Z2" s="53" t="s">
        <v>68</v>
      </c>
      <c r="AA2" s="53" t="s">
        <v>69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spans="1:54" x14ac:dyDescent="0.25">
      <c r="A3" s="10" t="s">
        <v>36</v>
      </c>
      <c r="B3" s="18" t="s">
        <v>50</v>
      </c>
      <c r="C3" s="5">
        <v>8</v>
      </c>
      <c r="D3" s="5" t="s">
        <v>11</v>
      </c>
      <c r="E3" s="15">
        <v>8</v>
      </c>
      <c r="F3" s="5">
        <v>12</v>
      </c>
      <c r="G3" s="6">
        <v>16</v>
      </c>
      <c r="H3" s="46" t="s">
        <v>83</v>
      </c>
      <c r="I3" s="36"/>
      <c r="J3" s="36"/>
      <c r="K3" s="24"/>
      <c r="L3" s="24"/>
      <c r="M3" s="23"/>
      <c r="N3" s="23"/>
      <c r="O3" s="23"/>
      <c r="P3" s="23"/>
      <c r="Q3" s="23"/>
      <c r="R3" s="24"/>
      <c r="S3" s="24"/>
      <c r="T3" s="23"/>
      <c r="U3" s="23"/>
      <c r="V3" s="23"/>
      <c r="W3" s="23"/>
      <c r="X3" s="23"/>
      <c r="Y3" s="25"/>
      <c r="Z3" s="56"/>
      <c r="AA3" s="54"/>
    </row>
    <row r="4" spans="1:54" x14ac:dyDescent="0.25">
      <c r="A4" s="10" t="s">
        <v>37</v>
      </c>
      <c r="B4" s="18" t="s">
        <v>51</v>
      </c>
      <c r="C4" s="5">
        <v>20</v>
      </c>
      <c r="D4" s="5" t="s">
        <v>12</v>
      </c>
      <c r="E4" s="15">
        <v>20</v>
      </c>
      <c r="F4" s="5">
        <v>28</v>
      </c>
      <c r="G4" s="6">
        <v>36</v>
      </c>
      <c r="H4" s="28"/>
      <c r="I4" s="38" t="s">
        <v>72</v>
      </c>
      <c r="J4" s="38" t="s">
        <v>72</v>
      </c>
      <c r="K4" s="39"/>
      <c r="L4" s="39"/>
      <c r="M4" s="38" t="s">
        <v>76</v>
      </c>
      <c r="N4" s="33"/>
      <c r="O4" s="4"/>
      <c r="P4" s="4"/>
      <c r="Q4" s="4"/>
      <c r="R4" s="19"/>
      <c r="S4" s="19"/>
      <c r="T4" s="4"/>
      <c r="U4" s="4"/>
      <c r="V4" s="4"/>
      <c r="W4" s="4"/>
      <c r="X4" s="4"/>
      <c r="Y4" s="27"/>
      <c r="Z4" s="57"/>
      <c r="AA4" s="54"/>
    </row>
    <row r="5" spans="1:54" x14ac:dyDescent="0.25">
      <c r="A5" s="10" t="s">
        <v>71</v>
      </c>
      <c r="B5" s="18" t="s">
        <v>52</v>
      </c>
      <c r="C5" s="5">
        <v>1</v>
      </c>
      <c r="D5" s="5" t="s">
        <v>10</v>
      </c>
      <c r="E5" s="15">
        <v>1</v>
      </c>
      <c r="F5" s="5">
        <v>1.2</v>
      </c>
      <c r="G5" s="6">
        <v>1.4</v>
      </c>
      <c r="H5" s="28"/>
      <c r="I5" s="34"/>
      <c r="J5" s="44"/>
      <c r="K5" s="39"/>
      <c r="L5" s="39"/>
      <c r="M5" s="38" t="s">
        <v>77</v>
      </c>
      <c r="N5" s="4"/>
      <c r="O5" s="4"/>
      <c r="P5" s="4"/>
      <c r="Q5" s="4"/>
      <c r="R5" s="19"/>
      <c r="S5" s="19"/>
      <c r="T5" s="4"/>
      <c r="U5" s="4"/>
      <c r="V5" s="4"/>
      <c r="W5" s="4"/>
      <c r="X5" s="4"/>
      <c r="Y5" s="27"/>
      <c r="Z5" s="57"/>
      <c r="AA5" s="54"/>
    </row>
    <row r="6" spans="1:54" s="14" customFormat="1" ht="15.75" customHeight="1" x14ac:dyDescent="0.25">
      <c r="A6" s="10" t="s">
        <v>38</v>
      </c>
      <c r="B6" s="18" t="s">
        <v>91</v>
      </c>
      <c r="C6" s="12">
        <v>50</v>
      </c>
      <c r="D6" s="12" t="s">
        <v>9</v>
      </c>
      <c r="E6" s="12">
        <v>50</v>
      </c>
      <c r="F6" s="12">
        <v>65</v>
      </c>
      <c r="G6" s="13">
        <v>80</v>
      </c>
      <c r="H6" s="28"/>
      <c r="I6" s="9"/>
      <c r="J6" s="9"/>
      <c r="K6" s="19"/>
      <c r="L6" s="19"/>
      <c r="M6" s="41" t="s">
        <v>128</v>
      </c>
      <c r="N6" s="41" t="s">
        <v>78</v>
      </c>
      <c r="O6" s="41" t="s">
        <v>78</v>
      </c>
      <c r="P6" s="41" t="s">
        <v>78</v>
      </c>
      <c r="Q6" s="41" t="s">
        <v>78</v>
      </c>
      <c r="R6" s="19"/>
      <c r="S6" s="19"/>
      <c r="T6" s="41" t="s">
        <v>79</v>
      </c>
      <c r="U6" s="41" t="s">
        <v>129</v>
      </c>
      <c r="V6" s="34"/>
      <c r="W6" s="9"/>
      <c r="X6" s="9"/>
      <c r="Y6" s="27"/>
      <c r="Z6" s="57"/>
      <c r="AA6" s="5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:54" x14ac:dyDescent="0.25">
      <c r="A7" s="10" t="s">
        <v>39</v>
      </c>
      <c r="B7" s="18" t="s">
        <v>53</v>
      </c>
      <c r="C7" s="7">
        <v>36</v>
      </c>
      <c r="D7" s="7" t="s">
        <v>9</v>
      </c>
      <c r="E7" s="12">
        <v>36</v>
      </c>
      <c r="F7" s="7">
        <v>46.8</v>
      </c>
      <c r="G7" s="8">
        <v>57.6</v>
      </c>
      <c r="H7" s="26"/>
      <c r="I7" s="4"/>
      <c r="J7" s="4"/>
      <c r="K7" s="19"/>
      <c r="L7" s="19"/>
      <c r="M7" s="42" t="s">
        <v>73</v>
      </c>
      <c r="N7" s="42" t="s">
        <v>73</v>
      </c>
      <c r="O7" s="42" t="s">
        <v>73</v>
      </c>
      <c r="P7" s="42" t="s">
        <v>73</v>
      </c>
      <c r="Q7" s="42" t="s">
        <v>73</v>
      </c>
      <c r="R7" s="42" t="s">
        <v>74</v>
      </c>
      <c r="S7" s="42" t="s">
        <v>74</v>
      </c>
      <c r="T7" s="42" t="s">
        <v>73</v>
      </c>
      <c r="U7" s="42" t="s">
        <v>82</v>
      </c>
      <c r="V7" s="34"/>
      <c r="W7" s="34"/>
      <c r="X7" s="34"/>
      <c r="Y7" s="27"/>
      <c r="Z7" s="58"/>
      <c r="AA7" s="54"/>
    </row>
    <row r="8" spans="1:54" x14ac:dyDescent="0.25">
      <c r="A8" s="10" t="s">
        <v>40</v>
      </c>
      <c r="B8" s="18" t="s">
        <v>54</v>
      </c>
      <c r="C8" s="7">
        <v>12</v>
      </c>
      <c r="D8" s="7" t="s">
        <v>9</v>
      </c>
      <c r="E8" s="12">
        <v>12</v>
      </c>
      <c r="F8" s="7">
        <v>15.6</v>
      </c>
      <c r="G8" s="8">
        <v>19.2</v>
      </c>
      <c r="H8" s="26"/>
      <c r="I8" s="4"/>
      <c r="J8" s="4"/>
      <c r="K8" s="19"/>
      <c r="L8" s="19"/>
      <c r="M8" s="43" t="s">
        <v>127</v>
      </c>
      <c r="N8" s="43" t="s">
        <v>89</v>
      </c>
      <c r="O8" s="34"/>
      <c r="P8" s="34"/>
      <c r="Q8" s="9"/>
      <c r="R8" s="19"/>
      <c r="S8" s="19"/>
      <c r="T8" s="4"/>
      <c r="X8" s="4"/>
      <c r="Y8" s="27"/>
      <c r="Z8" s="57"/>
      <c r="AA8" s="54"/>
    </row>
    <row r="9" spans="1:54" x14ac:dyDescent="0.25">
      <c r="A9" s="10" t="s">
        <v>41</v>
      </c>
      <c r="B9" s="18" t="s">
        <v>55</v>
      </c>
      <c r="C9" s="7">
        <v>20</v>
      </c>
      <c r="D9" s="7" t="s">
        <v>12</v>
      </c>
      <c r="E9" s="12">
        <v>20</v>
      </c>
      <c r="F9" s="7">
        <v>28</v>
      </c>
      <c r="G9" s="8">
        <v>36</v>
      </c>
      <c r="H9" s="26"/>
      <c r="I9" s="4"/>
      <c r="J9" s="4"/>
      <c r="K9" s="19"/>
      <c r="L9" s="19"/>
      <c r="M9" s="4"/>
      <c r="N9" s="43" t="s">
        <v>130</v>
      </c>
      <c r="O9" s="43" t="s">
        <v>131</v>
      </c>
      <c r="P9" s="43" t="s">
        <v>89</v>
      </c>
      <c r="Q9" s="43" t="s">
        <v>89</v>
      </c>
      <c r="R9" s="43" t="s">
        <v>90</v>
      </c>
      <c r="S9" s="19"/>
      <c r="T9" s="9"/>
      <c r="X9" s="9"/>
      <c r="Y9" s="27"/>
      <c r="Z9" s="57"/>
      <c r="AA9" s="54"/>
    </row>
    <row r="10" spans="1:54" x14ac:dyDescent="0.25">
      <c r="A10" s="10" t="s">
        <v>42</v>
      </c>
      <c r="B10" s="18" t="s">
        <v>56</v>
      </c>
      <c r="C10" s="7">
        <v>10</v>
      </c>
      <c r="D10" s="7" t="s">
        <v>12</v>
      </c>
      <c r="E10" s="12">
        <v>10</v>
      </c>
      <c r="F10" s="7">
        <v>14</v>
      </c>
      <c r="G10" s="8">
        <v>18</v>
      </c>
      <c r="H10" s="26"/>
      <c r="I10" s="4"/>
      <c r="J10" s="4"/>
      <c r="K10" s="19"/>
      <c r="L10" s="19"/>
      <c r="M10" s="4"/>
      <c r="N10" s="9"/>
      <c r="O10" s="9"/>
      <c r="P10" s="9"/>
      <c r="Q10" s="14"/>
      <c r="R10" s="43" t="s">
        <v>132</v>
      </c>
      <c r="S10" s="43" t="s">
        <v>89</v>
      </c>
      <c r="T10" s="43" t="s">
        <v>130</v>
      </c>
      <c r="X10" s="9"/>
      <c r="Y10" s="27"/>
      <c r="Z10" s="57"/>
      <c r="AA10" s="54"/>
    </row>
    <row r="11" spans="1:54" x14ac:dyDescent="0.25">
      <c r="A11" s="10" t="s">
        <v>43</v>
      </c>
      <c r="B11" s="18" t="s">
        <v>57</v>
      </c>
      <c r="C11" s="7">
        <v>8</v>
      </c>
      <c r="D11" s="7" t="s">
        <v>9</v>
      </c>
      <c r="E11" s="12">
        <v>8</v>
      </c>
      <c r="F11" s="7">
        <v>10.4</v>
      </c>
      <c r="G11" s="8">
        <v>12.8</v>
      </c>
      <c r="H11" s="26"/>
      <c r="I11" s="4"/>
      <c r="J11" s="4"/>
      <c r="K11" s="19"/>
      <c r="L11" s="19"/>
      <c r="M11" s="9"/>
      <c r="N11" s="9"/>
      <c r="O11" s="9"/>
      <c r="P11" s="9"/>
      <c r="Q11" s="9"/>
      <c r="R11" s="19"/>
      <c r="S11" s="19"/>
      <c r="T11" s="34"/>
      <c r="V11" s="48" t="s">
        <v>75</v>
      </c>
      <c r="W11" s="9"/>
      <c r="X11" s="9"/>
      <c r="Y11" s="27"/>
      <c r="Z11" s="57"/>
      <c r="AA11" s="54"/>
    </row>
    <row r="12" spans="1:54" x14ac:dyDescent="0.25">
      <c r="A12" s="10" t="s">
        <v>44</v>
      </c>
      <c r="B12" s="18" t="s">
        <v>58</v>
      </c>
      <c r="C12" s="7">
        <v>14</v>
      </c>
      <c r="D12" s="7" t="s">
        <v>9</v>
      </c>
      <c r="E12" s="12">
        <v>14</v>
      </c>
      <c r="F12" s="7">
        <v>18.2</v>
      </c>
      <c r="G12" s="7">
        <v>22.4</v>
      </c>
      <c r="H12" s="34"/>
      <c r="I12" s="34"/>
      <c r="J12" s="14"/>
      <c r="K12" s="19"/>
      <c r="L12" s="19"/>
      <c r="M12" s="40" t="s">
        <v>135</v>
      </c>
      <c r="N12" s="40" t="s">
        <v>83</v>
      </c>
      <c r="O12" s="40" t="s">
        <v>136</v>
      </c>
      <c r="P12" s="9"/>
      <c r="Q12" s="9"/>
      <c r="R12" s="19"/>
      <c r="S12" s="19"/>
      <c r="T12" s="9"/>
      <c r="U12" s="9"/>
      <c r="V12" s="9"/>
      <c r="W12" s="9"/>
      <c r="X12" s="9"/>
      <c r="Y12" s="27"/>
      <c r="Z12" s="57"/>
      <c r="AA12" s="54"/>
    </row>
    <row r="13" spans="1:54" x14ac:dyDescent="0.25">
      <c r="A13" s="10" t="s">
        <v>45</v>
      </c>
      <c r="B13" s="18" t="s">
        <v>59</v>
      </c>
      <c r="C13" s="7">
        <v>26</v>
      </c>
      <c r="D13" s="7" t="s">
        <v>12</v>
      </c>
      <c r="E13" s="12">
        <v>26</v>
      </c>
      <c r="F13" s="7">
        <v>36.4</v>
      </c>
      <c r="G13" s="8">
        <v>46.8</v>
      </c>
      <c r="H13" s="28"/>
      <c r="I13" s="34"/>
      <c r="J13" s="34"/>
      <c r="K13" s="19"/>
      <c r="L13" s="19"/>
      <c r="M13" s="34"/>
      <c r="N13" s="34"/>
      <c r="O13" s="40" t="s">
        <v>137</v>
      </c>
      <c r="P13" s="40" t="s">
        <v>83</v>
      </c>
      <c r="Q13" s="40" t="s">
        <v>83</v>
      </c>
      <c r="R13" s="40" t="s">
        <v>138</v>
      </c>
      <c r="S13" s="19"/>
      <c r="T13" s="9"/>
      <c r="U13" s="9"/>
      <c r="V13" s="9"/>
      <c r="W13" s="9"/>
      <c r="X13" s="9"/>
      <c r="Y13" s="27"/>
      <c r="Z13" s="57"/>
      <c r="AA13" s="54"/>
    </row>
    <row r="14" spans="1:54" ht="15.75" customHeight="1" x14ac:dyDescent="0.25">
      <c r="A14" s="10" t="s">
        <v>46</v>
      </c>
      <c r="B14" s="18" t="s">
        <v>60</v>
      </c>
      <c r="C14" s="7">
        <v>12</v>
      </c>
      <c r="D14" s="7" t="s">
        <v>12</v>
      </c>
      <c r="E14" s="12">
        <v>12</v>
      </c>
      <c r="F14" s="7">
        <v>16.8</v>
      </c>
      <c r="G14" s="8">
        <v>21.6</v>
      </c>
      <c r="H14" s="28"/>
      <c r="I14" s="9"/>
      <c r="J14" s="9"/>
      <c r="K14" s="19"/>
      <c r="L14" s="19"/>
      <c r="M14" s="9"/>
      <c r="N14" s="9"/>
      <c r="O14" s="9"/>
      <c r="P14" s="34"/>
      <c r="Q14" s="34"/>
      <c r="R14" s="40" t="s">
        <v>135</v>
      </c>
      <c r="S14" s="40" t="s">
        <v>92</v>
      </c>
      <c r="U14" s="9"/>
      <c r="V14" s="9"/>
      <c r="W14" s="9"/>
      <c r="X14" s="9"/>
      <c r="Y14" s="27"/>
      <c r="Z14" s="57"/>
      <c r="AA14" s="54"/>
    </row>
    <row r="15" spans="1:54" x14ac:dyDescent="0.25">
      <c r="A15" s="10" t="s">
        <v>47</v>
      </c>
      <c r="B15" s="18" t="s">
        <v>61</v>
      </c>
      <c r="C15" s="7">
        <v>10</v>
      </c>
      <c r="D15" s="7" t="s">
        <v>9</v>
      </c>
      <c r="E15" s="12">
        <v>10</v>
      </c>
      <c r="F15" s="7">
        <v>13</v>
      </c>
      <c r="G15" s="8">
        <v>16</v>
      </c>
      <c r="H15" s="26"/>
      <c r="I15" s="4"/>
      <c r="J15" s="4"/>
      <c r="K15" s="19"/>
      <c r="L15" s="19"/>
      <c r="M15" s="9"/>
      <c r="N15" s="9"/>
      <c r="O15" s="9"/>
      <c r="P15" s="9"/>
      <c r="Q15" s="9"/>
      <c r="R15" s="19"/>
      <c r="S15" s="19"/>
      <c r="T15" s="48" t="s">
        <v>75</v>
      </c>
      <c r="U15" s="48" t="s">
        <v>80</v>
      </c>
      <c r="V15" s="34"/>
      <c r="W15" s="9"/>
      <c r="X15" s="9"/>
      <c r="Y15" s="27"/>
      <c r="Z15" s="57"/>
      <c r="AA15" s="54"/>
    </row>
    <row r="16" spans="1:54" x14ac:dyDescent="0.25">
      <c r="A16" s="10" t="s">
        <v>48</v>
      </c>
      <c r="B16" s="18" t="s">
        <v>62</v>
      </c>
      <c r="C16" s="7">
        <v>24</v>
      </c>
      <c r="D16" s="7" t="s">
        <v>9</v>
      </c>
      <c r="E16" s="12">
        <v>24</v>
      </c>
      <c r="F16" s="7">
        <v>31.2</v>
      </c>
      <c r="G16" s="8">
        <v>38.4</v>
      </c>
      <c r="H16" s="26"/>
      <c r="I16" s="4"/>
      <c r="J16" s="4"/>
      <c r="K16" s="19"/>
      <c r="L16" s="19"/>
      <c r="M16" s="9"/>
      <c r="N16" s="9"/>
      <c r="O16" s="9"/>
      <c r="P16" s="9"/>
      <c r="Q16" s="9"/>
      <c r="R16" s="19"/>
      <c r="S16" s="19"/>
      <c r="T16" s="9"/>
      <c r="U16" s="14"/>
      <c r="V16" s="40" t="s">
        <v>133</v>
      </c>
      <c r="W16" s="40" t="s">
        <v>83</v>
      </c>
      <c r="X16" s="40" t="s">
        <v>83</v>
      </c>
      <c r="Y16" s="51" t="s">
        <v>134</v>
      </c>
      <c r="Z16" s="58"/>
      <c r="AA16" s="54"/>
    </row>
    <row r="17" spans="1:55" x14ac:dyDescent="0.25">
      <c r="A17" s="10" t="s">
        <v>49</v>
      </c>
      <c r="B17" s="18" t="s">
        <v>63</v>
      </c>
      <c r="C17" s="7">
        <v>16</v>
      </c>
      <c r="D17" s="7" t="s">
        <v>12</v>
      </c>
      <c r="E17" s="12">
        <v>16</v>
      </c>
      <c r="F17" s="7">
        <v>22.4</v>
      </c>
      <c r="G17" s="8">
        <v>28.8</v>
      </c>
      <c r="H17" s="26"/>
      <c r="I17" s="4"/>
      <c r="K17" s="19"/>
      <c r="L17" s="19"/>
      <c r="Q17" s="4"/>
      <c r="R17" s="19"/>
      <c r="S17" s="19"/>
      <c r="T17" s="9"/>
      <c r="U17" s="9"/>
      <c r="V17" s="9"/>
      <c r="W17" s="14"/>
      <c r="X17" s="34"/>
      <c r="Y17" s="61" t="s">
        <v>139</v>
      </c>
      <c r="Z17" s="61" t="s">
        <v>75</v>
      </c>
      <c r="AA17" s="61" t="s">
        <v>80</v>
      </c>
    </row>
    <row r="18" spans="1:55" x14ac:dyDescent="0.25">
      <c r="A18" s="10" t="s">
        <v>14</v>
      </c>
      <c r="B18" s="18" t="s">
        <v>18</v>
      </c>
      <c r="C18" s="7">
        <v>2</v>
      </c>
      <c r="D18" s="7" t="s">
        <v>9</v>
      </c>
      <c r="E18" s="12">
        <v>2</v>
      </c>
      <c r="F18" s="7">
        <v>2.6</v>
      </c>
      <c r="G18" s="7">
        <v>3.2</v>
      </c>
      <c r="H18" s="4"/>
      <c r="I18" s="45" t="s">
        <v>81</v>
      </c>
      <c r="J18" s="4"/>
      <c r="K18" s="19"/>
      <c r="L18" s="19"/>
      <c r="M18" s="4"/>
      <c r="N18" s="4"/>
      <c r="O18" s="4"/>
      <c r="Q18" s="4"/>
      <c r="R18" s="19"/>
      <c r="S18" s="19"/>
      <c r="T18" s="9"/>
      <c r="U18" s="9"/>
      <c r="V18" s="9"/>
      <c r="W18" s="9"/>
      <c r="X18" s="9"/>
      <c r="Y18" s="27"/>
      <c r="Z18" s="57"/>
      <c r="AA18" s="54"/>
    </row>
    <row r="19" spans="1:55" x14ac:dyDescent="0.25">
      <c r="A19" s="10" t="s">
        <v>15</v>
      </c>
      <c r="B19" s="18" t="s">
        <v>19</v>
      </c>
      <c r="C19" s="7">
        <v>5</v>
      </c>
      <c r="D19" s="7" t="s">
        <v>12</v>
      </c>
      <c r="E19" s="12">
        <v>5</v>
      </c>
      <c r="F19" s="7">
        <v>7</v>
      </c>
      <c r="G19" s="7">
        <v>9</v>
      </c>
      <c r="I19" s="45" t="s">
        <v>84</v>
      </c>
      <c r="J19" s="4"/>
      <c r="K19" s="19"/>
      <c r="L19" s="19"/>
      <c r="M19" s="4"/>
      <c r="N19" s="4"/>
      <c r="O19" s="4"/>
      <c r="Q19" s="4"/>
      <c r="R19" s="19"/>
      <c r="S19" s="19"/>
      <c r="T19" s="9"/>
      <c r="U19" s="9"/>
      <c r="V19" s="9"/>
      <c r="W19" s="9"/>
      <c r="X19" s="9"/>
      <c r="Y19" s="27"/>
      <c r="Z19" s="57"/>
      <c r="AA19" s="54"/>
    </row>
    <row r="20" spans="1:55" x14ac:dyDescent="0.25">
      <c r="A20" s="10" t="s">
        <v>16</v>
      </c>
      <c r="B20" s="18" t="s">
        <v>20</v>
      </c>
      <c r="C20" s="7">
        <v>3</v>
      </c>
      <c r="D20" s="7" t="s">
        <v>13</v>
      </c>
      <c r="E20" s="12">
        <v>3</v>
      </c>
      <c r="F20" s="7">
        <v>3.75</v>
      </c>
      <c r="G20" s="8">
        <v>4.5</v>
      </c>
      <c r="H20" s="26"/>
      <c r="I20" s="9"/>
      <c r="J20" s="45" t="s">
        <v>85</v>
      </c>
      <c r="K20" s="19"/>
      <c r="L20" s="19"/>
      <c r="M20" s="4"/>
      <c r="N20" s="4"/>
      <c r="O20" s="4"/>
      <c r="Q20" s="4"/>
      <c r="R20" s="19"/>
      <c r="S20" s="19"/>
      <c r="T20" s="9"/>
      <c r="U20" s="9"/>
      <c r="V20" s="9"/>
      <c r="W20" s="9"/>
      <c r="X20" s="9"/>
      <c r="Y20" s="27"/>
      <c r="Z20" s="57"/>
      <c r="AA20" s="54"/>
    </row>
    <row r="21" spans="1:55" x14ac:dyDescent="0.25">
      <c r="A21" s="10" t="s">
        <v>17</v>
      </c>
      <c r="B21" s="18" t="s">
        <v>25</v>
      </c>
      <c r="C21" s="7">
        <v>4</v>
      </c>
      <c r="D21" s="7" t="s">
        <v>11</v>
      </c>
      <c r="E21" s="12">
        <v>4</v>
      </c>
      <c r="F21" s="7">
        <v>6</v>
      </c>
      <c r="G21" s="8">
        <v>8</v>
      </c>
      <c r="H21" s="26"/>
      <c r="I21" s="4"/>
      <c r="J21" s="45" t="s">
        <v>86</v>
      </c>
      <c r="K21" s="19"/>
      <c r="L21" s="19"/>
      <c r="M21" s="34"/>
      <c r="N21" s="9"/>
      <c r="O21" s="9"/>
      <c r="Q21" s="9"/>
      <c r="R21" s="19"/>
      <c r="S21" s="19"/>
      <c r="T21" s="9"/>
      <c r="U21" s="9"/>
      <c r="V21" s="9"/>
      <c r="W21" s="9"/>
      <c r="X21" s="9"/>
      <c r="Y21" s="27"/>
      <c r="Z21" s="57"/>
      <c r="AA21" s="54"/>
    </row>
    <row r="22" spans="1:55" x14ac:dyDescent="0.25">
      <c r="A22" s="10" t="s">
        <v>26</v>
      </c>
      <c r="B22" s="18" t="s">
        <v>31</v>
      </c>
      <c r="C22" s="5">
        <v>4</v>
      </c>
      <c r="D22" s="5" t="s">
        <v>13</v>
      </c>
      <c r="E22" s="15">
        <v>4</v>
      </c>
      <c r="F22" s="5">
        <v>5</v>
      </c>
      <c r="G22" s="6">
        <v>6</v>
      </c>
      <c r="H22" s="26"/>
      <c r="I22" s="4"/>
      <c r="J22" s="4"/>
      <c r="K22" s="19"/>
      <c r="L22" s="19"/>
      <c r="M22" s="45" t="s">
        <v>87</v>
      </c>
      <c r="O22" s="9"/>
      <c r="Q22" s="4"/>
      <c r="R22" s="19"/>
      <c r="S22" s="19"/>
      <c r="T22" s="9"/>
      <c r="U22" s="9"/>
      <c r="V22" s="9"/>
      <c r="W22" s="9"/>
      <c r="X22" s="9"/>
      <c r="Y22" s="27"/>
      <c r="Z22" s="57"/>
      <c r="AA22" s="54"/>
      <c r="BC22" s="4"/>
    </row>
    <row r="23" spans="1:55" x14ac:dyDescent="0.25">
      <c r="A23" s="10" t="s">
        <v>27</v>
      </c>
      <c r="B23" s="18" t="s">
        <v>32</v>
      </c>
      <c r="C23" s="5">
        <v>8</v>
      </c>
      <c r="D23" s="5" t="s">
        <v>12</v>
      </c>
      <c r="E23" s="15">
        <v>8</v>
      </c>
      <c r="F23" s="5">
        <v>11.2</v>
      </c>
      <c r="G23" s="6">
        <v>14.4</v>
      </c>
      <c r="H23" s="26"/>
      <c r="I23" s="4"/>
      <c r="J23" s="4"/>
      <c r="K23" s="19"/>
      <c r="L23" s="19"/>
      <c r="M23" s="45" t="s">
        <v>88</v>
      </c>
      <c r="N23" s="45" t="s">
        <v>87</v>
      </c>
      <c r="Q23" s="9"/>
      <c r="R23" s="19"/>
      <c r="S23" s="19"/>
      <c r="T23" s="9"/>
      <c r="U23" s="9"/>
      <c r="V23" s="9"/>
      <c r="W23" s="9"/>
      <c r="X23" s="9"/>
      <c r="Y23" s="27"/>
      <c r="Z23" s="57"/>
      <c r="AA23" s="54"/>
      <c r="BC23" s="4"/>
    </row>
    <row r="24" spans="1:55" x14ac:dyDescent="0.25">
      <c r="A24" s="10" t="s">
        <v>28</v>
      </c>
      <c r="B24" s="18" t="s">
        <v>33</v>
      </c>
      <c r="C24" s="5">
        <v>4</v>
      </c>
      <c r="D24" s="5" t="s">
        <v>11</v>
      </c>
      <c r="E24" s="15">
        <v>4</v>
      </c>
      <c r="F24" s="5">
        <v>6</v>
      </c>
      <c r="G24" s="6">
        <v>8</v>
      </c>
      <c r="H24" s="26"/>
      <c r="I24" s="4"/>
      <c r="J24" s="4"/>
      <c r="K24" s="19"/>
      <c r="L24" s="19"/>
      <c r="M24" s="4"/>
      <c r="N24" s="45" t="s">
        <v>88</v>
      </c>
      <c r="O24" s="4"/>
      <c r="Q24" s="9"/>
      <c r="R24" s="19"/>
      <c r="S24" s="19"/>
      <c r="T24" s="9"/>
      <c r="U24" s="9"/>
      <c r="V24" s="9"/>
      <c r="W24" s="9"/>
      <c r="X24" s="9"/>
      <c r="Y24" s="27"/>
      <c r="Z24" s="57"/>
      <c r="AA24" s="54"/>
      <c r="BC24" s="4"/>
    </row>
    <row r="25" spans="1:55" x14ac:dyDescent="0.25">
      <c r="A25" s="10" t="s">
        <v>29</v>
      </c>
      <c r="B25" s="18" t="s">
        <v>34</v>
      </c>
      <c r="C25" s="5">
        <v>4</v>
      </c>
      <c r="D25" s="5" t="s">
        <v>9</v>
      </c>
      <c r="E25" s="15">
        <v>4</v>
      </c>
      <c r="F25" s="5">
        <v>5.2</v>
      </c>
      <c r="G25" s="6">
        <v>6.4</v>
      </c>
      <c r="H25" s="26"/>
      <c r="I25" s="4"/>
      <c r="J25" s="4"/>
      <c r="K25" s="19"/>
      <c r="L25" s="19"/>
      <c r="M25" s="4"/>
      <c r="N25" s="4"/>
      <c r="O25" s="45" t="s">
        <v>87</v>
      </c>
      <c r="Q25" s="34"/>
      <c r="R25" s="19"/>
      <c r="S25" s="19"/>
      <c r="T25" s="9"/>
      <c r="U25" s="9"/>
      <c r="V25" s="9"/>
      <c r="W25" s="9"/>
      <c r="X25" s="9"/>
      <c r="Y25" s="27"/>
      <c r="Z25" s="57"/>
      <c r="AA25" s="54"/>
      <c r="BC25" s="4"/>
    </row>
    <row r="26" spans="1:55" x14ac:dyDescent="0.25">
      <c r="A26" s="10" t="s">
        <v>30</v>
      </c>
      <c r="B26" s="18" t="s">
        <v>35</v>
      </c>
      <c r="C26" s="5">
        <v>4</v>
      </c>
      <c r="D26" s="5" t="s">
        <v>12</v>
      </c>
      <c r="E26" s="15">
        <v>4</v>
      </c>
      <c r="F26" s="5">
        <v>5.6</v>
      </c>
      <c r="G26" s="6">
        <v>7.2</v>
      </c>
      <c r="H26" s="29"/>
      <c r="I26" s="30"/>
      <c r="J26" s="30"/>
      <c r="K26" s="31"/>
      <c r="L26" s="31"/>
      <c r="M26" s="30"/>
      <c r="N26" s="30"/>
      <c r="O26" s="47" t="s">
        <v>88</v>
      </c>
      <c r="P26" s="30"/>
      <c r="Q26" s="35"/>
      <c r="R26" s="31"/>
      <c r="S26" s="31"/>
      <c r="T26" s="49"/>
      <c r="U26" s="49"/>
      <c r="V26" s="50"/>
      <c r="W26" s="49"/>
      <c r="X26" s="49"/>
      <c r="Y26" s="32"/>
      <c r="Z26" s="59"/>
      <c r="AA26" s="55"/>
      <c r="BC26" s="4"/>
    </row>
    <row r="27" spans="1:55" x14ac:dyDescent="0.25">
      <c r="A27" s="9"/>
      <c r="B27" s="20"/>
      <c r="C27" s="20"/>
      <c r="D27" s="20"/>
      <c r="E27" s="9">
        <f ca="1">SUM(E3:E44)</f>
        <v>305</v>
      </c>
      <c r="F27" s="9">
        <f ca="1">SUM(F3:F44)</f>
        <v>411.34999999999997</v>
      </c>
      <c r="G27" s="9">
        <f ca="1">SUM(G3:G44)</f>
        <v>517.69999999999993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75" t="s">
        <v>93</v>
      </c>
      <c r="AA27" s="75"/>
      <c r="BC27" s="9"/>
    </row>
    <row r="28" spans="1:55" x14ac:dyDescent="0.25">
      <c r="A28" s="9"/>
      <c r="B28" s="20"/>
      <c r="C28" s="20"/>
      <c r="D28" s="20"/>
      <c r="E28" s="20"/>
      <c r="F28" s="20"/>
      <c r="G28" s="2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BC28" s="9"/>
    </row>
    <row r="29" spans="1:55" x14ac:dyDescent="0.25">
      <c r="A29" s="9"/>
      <c r="B29" s="20"/>
      <c r="C29" s="20"/>
      <c r="D29" s="20"/>
      <c r="E29" s="20"/>
      <c r="F29" s="20"/>
      <c r="G29" s="20"/>
      <c r="H29" s="79" t="s">
        <v>119</v>
      </c>
      <c r="I29" s="80">
        <f>(8+14+26+12+24)*150</f>
        <v>12600</v>
      </c>
      <c r="J29" s="81">
        <f>(12+18.2+36.4+16.8+10.4+31.2)*80</f>
        <v>10000</v>
      </c>
      <c r="K29" s="82">
        <f>(16+12.8+22.4+46.8+21.6+38.4)*50</f>
        <v>7900</v>
      </c>
      <c r="L29" s="82">
        <f>(16+12.8+22.4+46.8+21.6+38.4)*50</f>
        <v>7900</v>
      </c>
      <c r="M29" s="82">
        <f>(16+12.8+22.4+46.8+21.6+38.4)*50</f>
        <v>7900</v>
      </c>
      <c r="N29" s="82">
        <f>(16+12.8+22.4+46.8+21.6+38.4)*50</f>
        <v>7900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BC29" s="9"/>
    </row>
    <row r="30" spans="1:55" x14ac:dyDescent="0.25">
      <c r="A30" s="9"/>
      <c r="B30" s="20"/>
      <c r="C30" s="20"/>
      <c r="D30" s="20"/>
      <c r="E30" s="20"/>
      <c r="F30" s="20"/>
      <c r="G30" s="20"/>
      <c r="H30" s="79" t="s">
        <v>120</v>
      </c>
      <c r="I30" s="79">
        <f>(15.6+28+14)*80</f>
        <v>4608</v>
      </c>
      <c r="J30" s="79">
        <f>(15.6+28+14)*80</f>
        <v>4608</v>
      </c>
      <c r="K30" s="79">
        <f>(15.6+28+14)*80</f>
        <v>4608</v>
      </c>
      <c r="L30" s="82">
        <f>(19.2+36+18)*50</f>
        <v>3660</v>
      </c>
      <c r="M30" s="82">
        <f>(19.2+36+18)*50</f>
        <v>3660</v>
      </c>
      <c r="N30" s="82">
        <f>(19.2+36+18)*50</f>
        <v>3660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BC30" s="9"/>
    </row>
    <row r="31" spans="1:55" x14ac:dyDescent="0.25">
      <c r="A31" s="9"/>
      <c r="B31" s="20"/>
      <c r="C31" s="20"/>
      <c r="D31" s="20"/>
      <c r="E31" s="20"/>
      <c r="F31" s="20"/>
      <c r="G31" s="20"/>
      <c r="H31" s="79" t="s">
        <v>121</v>
      </c>
      <c r="I31" s="79">
        <f>21*100</f>
        <v>2100</v>
      </c>
      <c r="J31" s="79">
        <f>21*100</f>
        <v>2100</v>
      </c>
      <c r="K31" s="79">
        <f>21*100</f>
        <v>2100</v>
      </c>
      <c r="L31" s="79">
        <f>21*100</f>
        <v>2100</v>
      </c>
      <c r="M31" s="79">
        <f>21*100</f>
        <v>2100</v>
      </c>
      <c r="N31" s="81">
        <f>(28+1.2)*45</f>
        <v>1314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BC31" s="9"/>
    </row>
    <row r="32" spans="1:55" x14ac:dyDescent="0.25">
      <c r="A32" s="9"/>
      <c r="B32" s="20"/>
      <c r="C32" s="20"/>
      <c r="D32" s="20"/>
      <c r="E32" s="20"/>
      <c r="F32" s="20"/>
      <c r="G32" s="20"/>
      <c r="H32" s="79" t="s">
        <v>122</v>
      </c>
      <c r="I32" s="79">
        <f>(50)*70</f>
        <v>3500</v>
      </c>
      <c r="J32" s="79">
        <f>50*70</f>
        <v>3500</v>
      </c>
      <c r="K32" s="79">
        <f>50*70</f>
        <v>3500</v>
      </c>
      <c r="L32" s="79">
        <f>50*70</f>
        <v>3500</v>
      </c>
      <c r="M32" s="79">
        <f>50*70</f>
        <v>3500</v>
      </c>
      <c r="N32" s="79">
        <f>50*70</f>
        <v>3500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BC32" s="9"/>
    </row>
    <row r="33" spans="1:55" x14ac:dyDescent="0.25">
      <c r="A33" s="9"/>
      <c r="B33" s="20"/>
      <c r="C33" s="20"/>
      <c r="D33" s="20"/>
      <c r="E33" s="20"/>
      <c r="F33" s="20"/>
      <c r="G33" s="20"/>
      <c r="H33" s="79" t="s">
        <v>123</v>
      </c>
      <c r="I33" s="79">
        <f>36*160</f>
        <v>5760</v>
      </c>
      <c r="J33" s="79">
        <f>36*160</f>
        <v>5760</v>
      </c>
      <c r="K33" s="79">
        <f>36*160</f>
        <v>5760</v>
      </c>
      <c r="L33" s="79">
        <f>36*160</f>
        <v>5760</v>
      </c>
      <c r="M33" s="79">
        <f>36*160</f>
        <v>5760</v>
      </c>
      <c r="N33" s="79">
        <f>36*160</f>
        <v>5760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BC33" s="9"/>
    </row>
    <row r="34" spans="1:55" x14ac:dyDescent="0.25">
      <c r="A34" s="9"/>
      <c r="B34" s="20"/>
      <c r="C34" s="20"/>
      <c r="D34" s="20"/>
      <c r="E34" s="20"/>
      <c r="F34" s="20"/>
      <c r="G34" s="20"/>
      <c r="H34" s="79" t="s">
        <v>124</v>
      </c>
      <c r="I34" s="79">
        <f>(10+16)*140</f>
        <v>3640</v>
      </c>
      <c r="J34" s="79">
        <f>26*140</f>
        <v>3640</v>
      </c>
      <c r="K34" s="79">
        <f>26*140</f>
        <v>3640</v>
      </c>
      <c r="L34" s="79">
        <f>26*140</f>
        <v>3640</v>
      </c>
      <c r="M34" s="79">
        <f>26*140</f>
        <v>3640</v>
      </c>
      <c r="N34" s="79">
        <f>26*140</f>
        <v>3640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BC34" s="9"/>
    </row>
    <row r="35" spans="1:55" x14ac:dyDescent="0.25">
      <c r="A35" s="9"/>
      <c r="B35" s="20"/>
      <c r="C35" s="20"/>
      <c r="D35" s="20"/>
      <c r="E35" s="20"/>
      <c r="F35" s="20"/>
      <c r="G35" s="20"/>
      <c r="H35" s="79" t="s">
        <v>125</v>
      </c>
      <c r="I35" s="79">
        <f>(2+5+3+4+4+8+4+4+4)*160</f>
        <v>6080</v>
      </c>
      <c r="J35" s="79">
        <f>38*160</f>
        <v>6080</v>
      </c>
      <c r="K35" s="79">
        <f>38*160</f>
        <v>6080</v>
      </c>
      <c r="L35" s="79">
        <f>38*160</f>
        <v>6080</v>
      </c>
      <c r="M35" s="82">
        <f>60*(3.2+9+4.5+8+6+14.4+8+6.4+7.2)</f>
        <v>4002</v>
      </c>
      <c r="N35" s="82">
        <f>60*(3.2+9+4.5+8+6+14.4+8+6.4+7.2)</f>
        <v>4002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BC35" s="9"/>
    </row>
    <row r="36" spans="1:55" x14ac:dyDescent="0.25">
      <c r="A36" s="9"/>
      <c r="B36" s="20"/>
      <c r="C36" s="20"/>
      <c r="D36" s="20"/>
      <c r="E36" s="20"/>
      <c r="F36" s="20"/>
      <c r="G36" s="20"/>
      <c r="H36" s="83"/>
      <c r="I36" s="83">
        <f>SUM(I29:I35)</f>
        <v>38288</v>
      </c>
      <c r="J36" s="83">
        <f>SUM(J29:J35)</f>
        <v>35688</v>
      </c>
      <c r="K36" s="83">
        <f>SUM(K29:K35)</f>
        <v>33588</v>
      </c>
      <c r="L36" s="83">
        <f>SUM(L29:L35)</f>
        <v>32640</v>
      </c>
      <c r="M36" s="83">
        <f>SUM(M29:M35)</f>
        <v>30562</v>
      </c>
      <c r="N36" s="83">
        <f>SUM(N29:N35)</f>
        <v>29776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BC36" s="9"/>
    </row>
    <row r="37" spans="1:55" x14ac:dyDescent="0.25">
      <c r="A37" s="9"/>
      <c r="B37" s="20"/>
      <c r="C37" s="20"/>
      <c r="D37" s="20"/>
      <c r="E37" s="20"/>
      <c r="F37" s="20"/>
      <c r="G37" s="2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BC37" s="9"/>
    </row>
    <row r="38" spans="1:55" x14ac:dyDescent="0.25">
      <c r="A38" s="9"/>
      <c r="B38" s="20"/>
      <c r="C38" s="20"/>
      <c r="D38" s="20"/>
      <c r="E38" s="20"/>
      <c r="F38" s="20"/>
      <c r="G38" s="20"/>
      <c r="H38" s="9"/>
      <c r="I38" s="9"/>
      <c r="J38" s="34"/>
      <c r="K38" s="9"/>
      <c r="L38" s="34"/>
      <c r="M38" s="34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BC38" s="9"/>
    </row>
    <row r="39" spans="1:55" x14ac:dyDescent="0.25">
      <c r="A39" s="9"/>
      <c r="B39" s="20"/>
      <c r="C39" s="20"/>
      <c r="D39" s="20"/>
      <c r="E39" s="20"/>
      <c r="F39" s="20"/>
      <c r="G39" s="20"/>
      <c r="H39" s="9"/>
      <c r="I39" s="9"/>
      <c r="J39" s="9"/>
      <c r="K39" s="34"/>
      <c r="L39" s="34"/>
      <c r="M39" s="34"/>
      <c r="N39" s="34"/>
      <c r="O39" s="33"/>
      <c r="P39" s="9"/>
      <c r="Q39" s="9"/>
      <c r="R39" s="9"/>
      <c r="S39" s="9"/>
      <c r="T39" s="9"/>
      <c r="U39" s="9"/>
      <c r="V39" s="9"/>
      <c r="W39" s="9"/>
      <c r="X39" s="9"/>
      <c r="Y39" s="9"/>
      <c r="BC39" s="9"/>
    </row>
    <row r="40" spans="1:55" x14ac:dyDescent="0.25">
      <c r="A40" s="9"/>
      <c r="B40" s="20"/>
      <c r="C40" s="20"/>
      <c r="D40" s="20"/>
      <c r="E40" s="20"/>
      <c r="F40" s="20"/>
      <c r="G40" s="20"/>
      <c r="H40" s="9"/>
      <c r="I40" s="9"/>
      <c r="J40" s="34"/>
      <c r="K40" s="34"/>
      <c r="L40" s="34"/>
      <c r="T40" s="9"/>
      <c r="U40" s="9"/>
      <c r="V40" s="9"/>
      <c r="W40" s="9"/>
      <c r="X40" s="9"/>
      <c r="Y40" s="9"/>
      <c r="BC40" s="9"/>
    </row>
    <row r="41" spans="1:55" x14ac:dyDescent="0.25">
      <c r="A41" s="9"/>
      <c r="B41" s="20"/>
      <c r="C41" s="20"/>
      <c r="D41" s="20"/>
      <c r="E41" s="20"/>
      <c r="F41" s="20"/>
      <c r="G41" s="20"/>
      <c r="H41" s="9"/>
      <c r="I41" s="9"/>
      <c r="J41" s="9"/>
      <c r="K41" s="9"/>
      <c r="L41" s="9"/>
      <c r="T41" s="9"/>
      <c r="U41" s="34"/>
      <c r="V41" s="34"/>
      <c r="W41" s="34"/>
      <c r="X41" s="9"/>
      <c r="Y41" s="9"/>
      <c r="BC41" s="9"/>
    </row>
    <row r="42" spans="1:55" x14ac:dyDescent="0.25">
      <c r="A42" s="9"/>
      <c r="B42" s="20"/>
      <c r="C42" s="20"/>
      <c r="D42" s="20"/>
      <c r="E42" s="20"/>
      <c r="F42" s="20"/>
      <c r="G42" s="20"/>
      <c r="H42" s="9"/>
      <c r="I42" s="9"/>
      <c r="J42" s="9"/>
      <c r="K42" s="9"/>
      <c r="L42" s="9"/>
      <c r="T42" s="34"/>
      <c r="U42" s="34"/>
      <c r="V42" s="34"/>
      <c r="W42" s="34"/>
      <c r="X42" s="34"/>
      <c r="Y42" s="34"/>
      <c r="BC42" s="9"/>
    </row>
    <row r="43" spans="1:55" x14ac:dyDescent="0.25">
      <c r="A43" s="9"/>
      <c r="B43" s="20"/>
      <c r="C43" s="20"/>
      <c r="D43" s="20"/>
      <c r="E43" s="20"/>
      <c r="F43" s="20"/>
      <c r="G43" s="20"/>
      <c r="H43" s="9"/>
      <c r="I43" s="9"/>
      <c r="J43" s="9"/>
      <c r="K43" s="9"/>
      <c r="L43" s="9"/>
      <c r="T43" s="9"/>
      <c r="U43" s="9"/>
      <c r="V43" s="9"/>
      <c r="W43" s="9"/>
      <c r="X43" s="9"/>
      <c r="Y43" s="9"/>
      <c r="BC43" s="9"/>
    </row>
    <row r="44" spans="1:55" x14ac:dyDescent="0.25">
      <c r="A44" s="9"/>
      <c r="B44" s="20"/>
      <c r="C44" s="20"/>
      <c r="D44" s="20"/>
      <c r="E44" s="20"/>
      <c r="F44" s="20"/>
      <c r="G44" s="20"/>
      <c r="H44" s="9"/>
      <c r="I44" s="9"/>
      <c r="J44" s="9"/>
      <c r="K44" s="9"/>
      <c r="L44" s="9"/>
      <c r="M44" s="9"/>
      <c r="N44" s="9"/>
      <c r="O44" s="34"/>
      <c r="P44" s="34"/>
      <c r="Q44" s="34"/>
      <c r="R44" s="34"/>
      <c r="S44" s="9"/>
      <c r="T44" s="9"/>
      <c r="U44" s="9"/>
      <c r="V44" s="9"/>
      <c r="W44" s="9"/>
      <c r="X44" s="9"/>
      <c r="Y44" s="9"/>
    </row>
    <row r="45" spans="1:55" x14ac:dyDescent="0.25">
      <c r="A45" s="9"/>
      <c r="B45" s="2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4"/>
      <c r="T45" s="34"/>
      <c r="U45" s="34"/>
      <c r="V45" s="34"/>
      <c r="W45" s="9"/>
      <c r="X45" s="9"/>
      <c r="Y45" s="9"/>
    </row>
    <row r="46" spans="1:55" x14ac:dyDescent="0.25">
      <c r="A46" s="9"/>
      <c r="B46" s="2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4"/>
      <c r="V46" s="34"/>
      <c r="W46" s="34"/>
      <c r="X46" s="9"/>
      <c r="Y46" s="9"/>
    </row>
    <row r="47" spans="1:55" x14ac:dyDescent="0.25">
      <c r="A47" s="9"/>
      <c r="B47" s="20"/>
      <c r="C47" s="9"/>
      <c r="D47" s="9"/>
      <c r="E47" s="9"/>
      <c r="F47" s="9"/>
      <c r="G47" s="9"/>
      <c r="H47" s="34"/>
      <c r="I47" s="9"/>
      <c r="J47" s="34"/>
      <c r="K47" s="9"/>
      <c r="L47" s="9"/>
      <c r="M47" s="9"/>
      <c r="N47" s="34"/>
      <c r="O47" s="34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55" x14ac:dyDescent="0.25">
      <c r="A48" s="9"/>
      <c r="B48" s="20"/>
      <c r="C48" s="9"/>
      <c r="D48" s="9"/>
      <c r="E48" s="9"/>
      <c r="F48" s="9"/>
      <c r="G48" s="9"/>
      <c r="H48" s="9"/>
      <c r="I48" s="9"/>
      <c r="J48" s="34"/>
      <c r="K48" s="34"/>
      <c r="L48" s="9"/>
      <c r="M48" s="9"/>
      <c r="N48" s="34"/>
      <c r="O48" s="34"/>
      <c r="P48" s="34"/>
      <c r="Q48" s="34"/>
      <c r="R48" s="34"/>
      <c r="S48" s="9"/>
      <c r="T48" s="9"/>
      <c r="U48" s="9"/>
      <c r="V48" s="9"/>
      <c r="W48" s="9"/>
      <c r="X48" s="9"/>
      <c r="Y48" s="9"/>
    </row>
    <row r="49" spans="1:26" x14ac:dyDescent="0.25">
      <c r="A49" s="9"/>
      <c r="B49" s="20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78"/>
      <c r="O49" s="9"/>
      <c r="P49" s="9"/>
      <c r="Q49" s="34"/>
      <c r="R49" s="34"/>
      <c r="S49" s="34"/>
      <c r="T49" s="34"/>
      <c r="U49" s="9"/>
      <c r="V49" s="9"/>
      <c r="W49" s="9"/>
      <c r="X49" s="9"/>
      <c r="Y49" s="9"/>
    </row>
    <row r="50" spans="1:26" x14ac:dyDescent="0.25">
      <c r="A50" s="9"/>
      <c r="B50" s="2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34"/>
      <c r="V50" s="34"/>
      <c r="W50" s="34"/>
      <c r="X50" s="9"/>
      <c r="Y50" s="9"/>
    </row>
    <row r="51" spans="1:26" x14ac:dyDescent="0.25">
      <c r="A51" s="9"/>
      <c r="B51" s="2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34"/>
      <c r="X51" s="34"/>
      <c r="Y51" s="34"/>
      <c r="Z51" s="34"/>
    </row>
    <row r="52" spans="1:26" x14ac:dyDescent="0.25">
      <c r="A52" s="9"/>
      <c r="B52" s="2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34"/>
    </row>
    <row r="53" spans="1:26" x14ac:dyDescent="0.25">
      <c r="A53" s="9"/>
      <c r="B53" s="20"/>
      <c r="C53" s="9"/>
      <c r="D53" s="9"/>
      <c r="E53" s="9"/>
      <c r="F53" s="9"/>
      <c r="G53" s="9"/>
      <c r="H53" s="9"/>
      <c r="I53" s="9"/>
      <c r="J53" s="3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6" x14ac:dyDescent="0.25">
      <c r="A54" s="9"/>
      <c r="B54" s="20"/>
      <c r="C54" s="9"/>
      <c r="D54" s="9"/>
      <c r="E54" s="9"/>
      <c r="F54" s="9"/>
      <c r="G54" s="9"/>
      <c r="H54" s="9"/>
      <c r="I54" s="9"/>
      <c r="J54" s="3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6" x14ac:dyDescent="0.25">
      <c r="A55" s="9"/>
      <c r="B55" s="20"/>
      <c r="C55" s="9"/>
      <c r="D55" s="9"/>
      <c r="E55" s="9"/>
      <c r="F55" s="9"/>
      <c r="G55" s="9"/>
      <c r="H55" s="9"/>
      <c r="I55" s="9"/>
      <c r="J55" s="9"/>
      <c r="K55" s="3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6" x14ac:dyDescent="0.25">
      <c r="A56" s="9"/>
      <c r="B56" s="20"/>
      <c r="C56" s="9"/>
      <c r="D56" s="9"/>
      <c r="E56" s="9"/>
      <c r="F56" s="9"/>
      <c r="G56" s="9"/>
      <c r="H56" s="9"/>
      <c r="I56" s="9"/>
      <c r="J56" s="9"/>
      <c r="K56" s="34"/>
      <c r="L56" s="9"/>
      <c r="M56" s="9"/>
      <c r="N56" s="34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25">
      <c r="A57" s="9"/>
      <c r="B57" s="2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34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25">
      <c r="A58" s="9"/>
      <c r="B58" s="20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34"/>
      <c r="O58" s="34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25">
      <c r="A59" s="9"/>
      <c r="B59" s="2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34"/>
      <c r="P59" s="9"/>
      <c r="Q59" s="34"/>
      <c r="R59" s="9"/>
      <c r="S59" s="9"/>
      <c r="T59" s="9"/>
      <c r="U59" s="9"/>
      <c r="V59" s="9"/>
      <c r="W59" s="9"/>
      <c r="X59" s="9"/>
      <c r="Y59" s="9"/>
    </row>
    <row r="60" spans="1:26" x14ac:dyDescent="0.25">
      <c r="A60" s="9"/>
      <c r="B60" s="2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34"/>
      <c r="Q60" s="9"/>
      <c r="R60" s="34"/>
      <c r="S60" s="9"/>
      <c r="T60" s="9"/>
      <c r="U60" s="9"/>
      <c r="V60" s="9"/>
      <c r="W60" s="9"/>
      <c r="X60" s="9"/>
      <c r="Y60" s="9"/>
    </row>
    <row r="61" spans="1:26" x14ac:dyDescent="0.25">
      <c r="A61" s="9"/>
      <c r="B61" s="2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34"/>
      <c r="Q61" s="9"/>
      <c r="R61" s="84"/>
      <c r="S61" s="9"/>
      <c r="T61" s="9"/>
      <c r="U61" s="9"/>
      <c r="V61" s="9"/>
      <c r="W61" s="34"/>
      <c r="X61" s="9"/>
      <c r="Y61" s="9"/>
    </row>
    <row r="62" spans="1:26" x14ac:dyDescent="0.25">
      <c r="A62" s="9"/>
      <c r="B62" s="2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25">
      <c r="A63" s="9"/>
      <c r="B63" s="20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mergeCells count="3">
    <mergeCell ref="E1:G1"/>
    <mergeCell ref="Z27:AA27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defaultRowHeight="15" x14ac:dyDescent="0.25"/>
  <cols>
    <col min="1" max="1" width="18.5703125" customWidth="1"/>
    <col min="2" max="2" width="21.140625" style="1" customWidth="1"/>
    <col min="3" max="3" width="17.85546875" bestFit="1" customWidth="1"/>
    <col min="4" max="4" width="17.5703125" bestFit="1" customWidth="1"/>
    <col min="5" max="6" width="18.5703125" bestFit="1" customWidth="1"/>
    <col min="7" max="7" width="9.140625" bestFit="1" customWidth="1"/>
    <col min="8" max="8" width="16.42578125" bestFit="1" customWidth="1"/>
  </cols>
  <sheetData>
    <row r="1" spans="1:8" ht="57.75" customHeight="1" x14ac:dyDescent="0.25">
      <c r="A1" s="70" t="s">
        <v>2</v>
      </c>
      <c r="B1" s="37" t="s">
        <v>1</v>
      </c>
      <c r="C1" s="67" t="s">
        <v>3</v>
      </c>
      <c r="D1" s="67" t="s">
        <v>7</v>
      </c>
      <c r="E1" s="71" t="s">
        <v>4</v>
      </c>
      <c r="F1" s="71" t="s">
        <v>8</v>
      </c>
      <c r="G1" s="68" t="s">
        <v>5</v>
      </c>
      <c r="H1" s="69" t="s">
        <v>6</v>
      </c>
    </row>
    <row r="2" spans="1:8" x14ac:dyDescent="0.25">
      <c r="A2" s="2" t="s">
        <v>95</v>
      </c>
      <c r="B2" s="2">
        <v>8</v>
      </c>
      <c r="C2" s="2">
        <v>0</v>
      </c>
      <c r="D2" s="2">
        <v>8</v>
      </c>
      <c r="E2" s="2">
        <v>121</v>
      </c>
      <c r="F2" s="2">
        <v>129</v>
      </c>
      <c r="G2" s="2">
        <f>F2-C2-B2</f>
        <v>121</v>
      </c>
      <c r="H2" s="2">
        <f>D2-B2</f>
        <v>0</v>
      </c>
    </row>
    <row r="3" spans="1:8" x14ac:dyDescent="0.25">
      <c r="A3" s="2" t="s">
        <v>96</v>
      </c>
      <c r="B3" s="2">
        <v>20</v>
      </c>
      <c r="C3" s="2">
        <v>8</v>
      </c>
      <c r="D3" s="2">
        <v>28</v>
      </c>
      <c r="E3" s="2">
        <v>129</v>
      </c>
      <c r="F3" s="2">
        <v>149</v>
      </c>
      <c r="G3" s="2">
        <f t="shared" ref="G3:G23" si="0">F3-C3-B3</f>
        <v>121</v>
      </c>
      <c r="H3" s="2">
        <f t="shared" ref="H3:H25" si="1">D3-B3</f>
        <v>8</v>
      </c>
    </row>
    <row r="4" spans="1:8" x14ac:dyDescent="0.25">
      <c r="A4" s="2" t="s">
        <v>97</v>
      </c>
      <c r="B4" s="2">
        <v>1</v>
      </c>
      <c r="C4" s="2">
        <v>28</v>
      </c>
      <c r="D4" s="2">
        <v>29</v>
      </c>
      <c r="E4" s="2">
        <v>149</v>
      </c>
      <c r="F4" s="2">
        <v>150</v>
      </c>
      <c r="G4" s="2">
        <f t="shared" si="0"/>
        <v>121</v>
      </c>
      <c r="H4" s="2">
        <f t="shared" si="1"/>
        <v>28</v>
      </c>
    </row>
    <row r="5" spans="1:8" x14ac:dyDescent="0.25">
      <c r="A5" s="2" t="s">
        <v>98</v>
      </c>
      <c r="B5" s="2">
        <v>50</v>
      </c>
      <c r="C5" s="2">
        <v>29</v>
      </c>
      <c r="D5" s="2">
        <v>79</v>
      </c>
      <c r="E5" s="2">
        <v>150</v>
      </c>
      <c r="F5" s="2">
        <v>155</v>
      </c>
      <c r="G5" s="2">
        <f t="shared" si="0"/>
        <v>76</v>
      </c>
      <c r="H5" s="2">
        <f t="shared" si="1"/>
        <v>29</v>
      </c>
    </row>
    <row r="6" spans="1:8" x14ac:dyDescent="0.25">
      <c r="A6" s="2" t="s">
        <v>99</v>
      </c>
      <c r="B6" s="2">
        <v>36</v>
      </c>
      <c r="C6" s="2">
        <v>79</v>
      </c>
      <c r="D6" s="2">
        <v>115</v>
      </c>
      <c r="E6" s="2">
        <v>119</v>
      </c>
      <c r="F6" s="2">
        <v>155</v>
      </c>
      <c r="G6" s="2">
        <f t="shared" si="0"/>
        <v>40</v>
      </c>
      <c r="H6" s="2">
        <f t="shared" si="1"/>
        <v>79</v>
      </c>
    </row>
    <row r="7" spans="1:8" x14ac:dyDescent="0.25">
      <c r="A7" s="2" t="s">
        <v>100</v>
      </c>
      <c r="B7" s="7">
        <v>2</v>
      </c>
      <c r="C7" s="7">
        <v>8</v>
      </c>
      <c r="D7" s="7">
        <v>10</v>
      </c>
      <c r="E7" s="2">
        <v>117</v>
      </c>
      <c r="F7" s="2">
        <v>119</v>
      </c>
      <c r="G7" s="2">
        <f t="shared" si="0"/>
        <v>109</v>
      </c>
      <c r="H7" s="2">
        <f t="shared" si="1"/>
        <v>8</v>
      </c>
    </row>
    <row r="8" spans="1:8" x14ac:dyDescent="0.25">
      <c r="A8" s="2" t="s">
        <v>101</v>
      </c>
      <c r="B8" s="7">
        <v>5</v>
      </c>
      <c r="C8" s="7">
        <v>10</v>
      </c>
      <c r="D8" s="7">
        <v>15</v>
      </c>
      <c r="E8" s="2">
        <v>119</v>
      </c>
      <c r="F8" s="2">
        <v>124</v>
      </c>
      <c r="G8" s="2">
        <f t="shared" si="0"/>
        <v>109</v>
      </c>
      <c r="H8" s="2">
        <f t="shared" si="1"/>
        <v>10</v>
      </c>
    </row>
    <row r="9" spans="1:8" x14ac:dyDescent="0.25">
      <c r="A9" s="2" t="s">
        <v>102</v>
      </c>
      <c r="B9" s="7">
        <v>3</v>
      </c>
      <c r="C9" s="7">
        <v>15</v>
      </c>
      <c r="D9" s="7">
        <v>18</v>
      </c>
      <c r="E9" s="2">
        <v>124</v>
      </c>
      <c r="F9" s="2">
        <v>127</v>
      </c>
      <c r="G9" s="2">
        <f t="shared" si="0"/>
        <v>109</v>
      </c>
      <c r="H9" s="2">
        <f t="shared" si="1"/>
        <v>15</v>
      </c>
    </row>
    <row r="10" spans="1:8" x14ac:dyDescent="0.25">
      <c r="A10" s="2" t="s">
        <v>103</v>
      </c>
      <c r="B10" s="7">
        <v>4</v>
      </c>
      <c r="C10" s="7">
        <v>18</v>
      </c>
      <c r="D10" s="7">
        <v>22</v>
      </c>
      <c r="E10" s="2">
        <v>127</v>
      </c>
      <c r="F10" s="2">
        <v>131</v>
      </c>
      <c r="G10" s="2">
        <f t="shared" si="0"/>
        <v>109</v>
      </c>
      <c r="H10" s="2">
        <f t="shared" si="1"/>
        <v>18</v>
      </c>
    </row>
    <row r="11" spans="1:8" x14ac:dyDescent="0.25">
      <c r="A11" s="2" t="s">
        <v>104</v>
      </c>
      <c r="B11" s="5">
        <v>4</v>
      </c>
      <c r="C11" s="5">
        <v>22</v>
      </c>
      <c r="D11" s="5">
        <v>26</v>
      </c>
      <c r="E11" s="2">
        <v>131</v>
      </c>
      <c r="F11" s="2">
        <v>135</v>
      </c>
      <c r="G11" s="2">
        <f t="shared" si="0"/>
        <v>109</v>
      </c>
      <c r="H11" s="2">
        <f t="shared" si="1"/>
        <v>22</v>
      </c>
    </row>
    <row r="12" spans="1:8" x14ac:dyDescent="0.25">
      <c r="A12" s="2" t="s">
        <v>105</v>
      </c>
      <c r="B12" s="5">
        <v>8</v>
      </c>
      <c r="C12" s="5">
        <v>26</v>
      </c>
      <c r="D12" s="5">
        <v>34</v>
      </c>
      <c r="E12" s="2">
        <v>135</v>
      </c>
      <c r="F12" s="2">
        <v>143</v>
      </c>
      <c r="G12" s="2">
        <f t="shared" si="0"/>
        <v>109</v>
      </c>
      <c r="H12" s="2">
        <f t="shared" si="1"/>
        <v>26</v>
      </c>
    </row>
    <row r="13" spans="1:8" x14ac:dyDescent="0.25">
      <c r="A13" s="2" t="s">
        <v>106</v>
      </c>
      <c r="B13" s="5">
        <v>4</v>
      </c>
      <c r="C13" s="5">
        <v>34</v>
      </c>
      <c r="D13" s="5">
        <v>38</v>
      </c>
      <c r="E13" s="2">
        <v>143</v>
      </c>
      <c r="F13" s="2">
        <v>147</v>
      </c>
      <c r="G13" s="2">
        <f t="shared" si="0"/>
        <v>109</v>
      </c>
      <c r="H13" s="2">
        <f t="shared" si="1"/>
        <v>34</v>
      </c>
    </row>
    <row r="14" spans="1:8" x14ac:dyDescent="0.25">
      <c r="A14" s="2" t="s">
        <v>107</v>
      </c>
      <c r="B14" s="5">
        <v>4</v>
      </c>
      <c r="C14" s="5">
        <v>38</v>
      </c>
      <c r="D14" s="5">
        <v>42</v>
      </c>
      <c r="E14" s="2">
        <v>147</v>
      </c>
      <c r="F14" s="2">
        <v>151</v>
      </c>
      <c r="G14" s="2">
        <f t="shared" si="0"/>
        <v>109</v>
      </c>
      <c r="H14" s="2">
        <f t="shared" si="1"/>
        <v>38</v>
      </c>
    </row>
    <row r="15" spans="1:8" x14ac:dyDescent="0.25">
      <c r="A15" s="2" t="s">
        <v>108</v>
      </c>
      <c r="B15" s="5">
        <v>4</v>
      </c>
      <c r="C15" s="5">
        <v>42</v>
      </c>
      <c r="D15" s="5">
        <v>46</v>
      </c>
      <c r="E15" s="2">
        <v>151</v>
      </c>
      <c r="F15" s="2">
        <v>155</v>
      </c>
      <c r="G15" s="2">
        <f t="shared" si="0"/>
        <v>109</v>
      </c>
      <c r="H15" s="2">
        <f t="shared" si="1"/>
        <v>42</v>
      </c>
    </row>
    <row r="16" spans="1:8" x14ac:dyDescent="0.25">
      <c r="A16" s="2" t="s">
        <v>109</v>
      </c>
      <c r="B16" s="7">
        <v>14</v>
      </c>
      <c r="C16" s="7">
        <v>26</v>
      </c>
      <c r="D16" s="7">
        <v>40</v>
      </c>
      <c r="E16" s="2">
        <v>93</v>
      </c>
      <c r="F16" s="2">
        <v>107</v>
      </c>
      <c r="G16" s="2">
        <f t="shared" si="0"/>
        <v>67</v>
      </c>
      <c r="H16" s="2">
        <f t="shared" si="1"/>
        <v>26</v>
      </c>
    </row>
    <row r="17" spans="1:8" x14ac:dyDescent="0.25">
      <c r="A17" s="2" t="s">
        <v>110</v>
      </c>
      <c r="B17" s="7">
        <v>26</v>
      </c>
      <c r="C17" s="7">
        <v>40</v>
      </c>
      <c r="D17" s="7">
        <v>66</v>
      </c>
      <c r="E17" s="2">
        <v>107</v>
      </c>
      <c r="F17" s="2">
        <v>133</v>
      </c>
      <c r="G17" s="2">
        <f t="shared" si="0"/>
        <v>67</v>
      </c>
      <c r="H17" s="2">
        <f t="shared" si="1"/>
        <v>40</v>
      </c>
    </row>
    <row r="18" spans="1:8" x14ac:dyDescent="0.25">
      <c r="A18" s="2" t="s">
        <v>111</v>
      </c>
      <c r="B18" s="7">
        <v>12</v>
      </c>
      <c r="C18" s="7">
        <v>66</v>
      </c>
      <c r="D18" s="7">
        <v>78</v>
      </c>
      <c r="E18" s="2">
        <v>133</v>
      </c>
      <c r="F18" s="2">
        <v>145</v>
      </c>
      <c r="G18" s="2">
        <f t="shared" si="0"/>
        <v>67</v>
      </c>
      <c r="H18" s="2">
        <f t="shared" si="1"/>
        <v>66</v>
      </c>
    </row>
    <row r="19" spans="1:8" x14ac:dyDescent="0.25">
      <c r="A19" s="2" t="s">
        <v>112</v>
      </c>
      <c r="B19" s="7">
        <v>10</v>
      </c>
      <c r="C19" s="7">
        <v>78</v>
      </c>
      <c r="D19" s="7">
        <v>88</v>
      </c>
      <c r="E19" s="2">
        <v>145</v>
      </c>
      <c r="F19" s="2">
        <v>155</v>
      </c>
      <c r="G19" s="2">
        <f t="shared" si="0"/>
        <v>67</v>
      </c>
      <c r="H19" s="2">
        <f t="shared" si="1"/>
        <v>78</v>
      </c>
    </row>
    <row r="20" spans="1:8" x14ac:dyDescent="0.25">
      <c r="A20" s="2" t="s">
        <v>113</v>
      </c>
      <c r="B20" s="7">
        <v>15.6</v>
      </c>
      <c r="C20" s="7">
        <v>26</v>
      </c>
      <c r="D20" s="7">
        <v>41.6</v>
      </c>
      <c r="E20" s="2">
        <v>89.4</v>
      </c>
      <c r="F20" s="2">
        <v>105</v>
      </c>
      <c r="G20" s="2">
        <f t="shared" si="0"/>
        <v>63.4</v>
      </c>
      <c r="H20" s="2">
        <f t="shared" si="1"/>
        <v>26</v>
      </c>
    </row>
    <row r="21" spans="1:8" x14ac:dyDescent="0.25">
      <c r="A21" s="2" t="s">
        <v>114</v>
      </c>
      <c r="B21" s="7">
        <v>28</v>
      </c>
      <c r="C21" s="7">
        <v>41.6</v>
      </c>
      <c r="D21" s="7">
        <v>69.599999999999994</v>
      </c>
      <c r="E21" s="2">
        <v>105</v>
      </c>
      <c r="F21" s="2">
        <v>133</v>
      </c>
      <c r="G21" s="2">
        <f t="shared" si="0"/>
        <v>63.400000000000006</v>
      </c>
      <c r="H21" s="2">
        <f t="shared" si="1"/>
        <v>41.599999999999994</v>
      </c>
    </row>
    <row r="22" spans="1:8" x14ac:dyDescent="0.25">
      <c r="A22" s="2" t="s">
        <v>115</v>
      </c>
      <c r="B22" s="7">
        <v>14</v>
      </c>
      <c r="C22" s="7">
        <v>69.599999999999994</v>
      </c>
      <c r="D22" s="7">
        <v>83.6</v>
      </c>
      <c r="E22" s="2">
        <v>133</v>
      </c>
      <c r="F22" s="2">
        <v>147</v>
      </c>
      <c r="G22" s="2">
        <f t="shared" si="0"/>
        <v>63.400000000000006</v>
      </c>
      <c r="H22" s="2">
        <f t="shared" si="1"/>
        <v>69.599999999999994</v>
      </c>
    </row>
    <row r="23" spans="1:8" x14ac:dyDescent="0.25">
      <c r="A23" s="2" t="s">
        <v>116</v>
      </c>
      <c r="B23" s="2">
        <v>8</v>
      </c>
      <c r="C23" s="2">
        <v>83.6</v>
      </c>
      <c r="D23" s="2">
        <v>91.6</v>
      </c>
      <c r="E23" s="2">
        <v>147</v>
      </c>
      <c r="F23" s="2">
        <v>155</v>
      </c>
      <c r="G23" s="2">
        <f t="shared" si="0"/>
        <v>63.400000000000006</v>
      </c>
      <c r="H23" s="2">
        <f t="shared" si="1"/>
        <v>83.6</v>
      </c>
    </row>
    <row r="24" spans="1:8" s="62" customFormat="1" ht="30" x14ac:dyDescent="0.25">
      <c r="A24" s="3" t="s">
        <v>94</v>
      </c>
      <c r="B24" s="3">
        <v>24</v>
      </c>
      <c r="C24" s="2">
        <v>115</v>
      </c>
      <c r="D24" s="2">
        <v>139</v>
      </c>
      <c r="E24" s="2">
        <v>115</v>
      </c>
      <c r="F24" s="2">
        <v>139</v>
      </c>
      <c r="G24" s="2">
        <f>F24-C24-B24</f>
        <v>0</v>
      </c>
      <c r="H24" s="2">
        <f t="shared" si="1"/>
        <v>115</v>
      </c>
    </row>
    <row r="25" spans="1:8" x14ac:dyDescent="0.25">
      <c r="A25" s="2" t="s">
        <v>117</v>
      </c>
      <c r="B25" s="64">
        <v>16</v>
      </c>
      <c r="C25" s="2">
        <v>139</v>
      </c>
      <c r="D25" s="2">
        <v>155</v>
      </c>
      <c r="E25" s="2">
        <v>139</v>
      </c>
      <c r="F25" s="2">
        <v>155</v>
      </c>
      <c r="G25" s="2">
        <f>F25-C25-B25</f>
        <v>0</v>
      </c>
      <c r="H25" s="2">
        <f t="shared" si="1"/>
        <v>139</v>
      </c>
    </row>
    <row r="26" spans="1:8" x14ac:dyDescent="0.25">
      <c r="A26" s="1"/>
      <c r="B26" s="65"/>
      <c r="C26" s="66"/>
      <c r="D26" s="66"/>
      <c r="E26" s="66"/>
      <c r="F26" s="66"/>
      <c r="G26" s="66"/>
      <c r="H26" s="66"/>
    </row>
    <row r="27" spans="1:8" x14ac:dyDescent="0.25">
      <c r="A27" s="1"/>
      <c r="B27" s="63"/>
      <c r="C27" s="4"/>
      <c r="D27" s="4"/>
      <c r="E27" s="4"/>
      <c r="F27" s="4"/>
      <c r="G27" s="4"/>
      <c r="H27" s="4"/>
    </row>
    <row r="28" spans="1:8" x14ac:dyDescent="0.25">
      <c r="A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abSelected="1" topLeftCell="Q1" zoomScale="55" zoomScaleNormal="55" workbookViewId="0">
      <selection activeCell="D34" sqref="D34"/>
    </sheetView>
  </sheetViews>
  <sheetFormatPr defaultRowHeight="15" x14ac:dyDescent="0.25"/>
  <cols>
    <col min="1" max="1" width="60.140625" bestFit="1" customWidth="1"/>
    <col min="2" max="2" width="10.42578125" bestFit="1" customWidth="1"/>
    <col min="3" max="3" width="7" bestFit="1" customWidth="1"/>
    <col min="4" max="4" width="10.85546875" bestFit="1" customWidth="1"/>
    <col min="8" max="8" width="21" bestFit="1" customWidth="1"/>
    <col min="9" max="10" width="23.85546875" bestFit="1" customWidth="1"/>
    <col min="11" max="11" width="21.140625" bestFit="1" customWidth="1"/>
    <col min="13" max="20" width="21.140625" bestFit="1" customWidth="1"/>
    <col min="21" max="21" width="20.140625" bestFit="1" customWidth="1"/>
    <col min="22" max="25" width="21.140625" bestFit="1" customWidth="1"/>
    <col min="26" max="27" width="20.140625" bestFit="1" customWidth="1"/>
    <col min="28" max="30" width="21.140625" bestFit="1" customWidth="1"/>
    <col min="31" max="31" width="21.28515625" bestFit="1" customWidth="1"/>
    <col min="32" max="32" width="21.140625" bestFit="1" customWidth="1"/>
    <col min="33" max="33" width="20.140625" bestFit="1" customWidth="1"/>
    <col min="34" max="34" width="21.28515625" bestFit="1" customWidth="1"/>
    <col min="35" max="35" width="20.28515625" bestFit="1" customWidth="1"/>
    <col min="36" max="36" width="14.42578125" bestFit="1" customWidth="1"/>
  </cols>
  <sheetData>
    <row r="1" spans="1:47" ht="27.75" customHeight="1" x14ac:dyDescent="0.25">
      <c r="A1" s="76" t="s">
        <v>0</v>
      </c>
      <c r="B1" s="76"/>
      <c r="C1" s="76"/>
      <c r="D1" s="77"/>
      <c r="E1" s="72" t="s">
        <v>24</v>
      </c>
      <c r="F1" s="73"/>
      <c r="G1" s="74"/>
      <c r="H1" s="16">
        <v>41927</v>
      </c>
      <c r="I1" s="16">
        <v>41928</v>
      </c>
      <c r="J1" s="16">
        <v>41929</v>
      </c>
      <c r="K1" s="17">
        <v>41930</v>
      </c>
      <c r="L1" s="17">
        <v>41931</v>
      </c>
      <c r="M1" s="16">
        <v>41932</v>
      </c>
      <c r="N1" s="16">
        <v>41933</v>
      </c>
      <c r="O1" s="16">
        <v>41934</v>
      </c>
      <c r="P1" s="16">
        <v>41935</v>
      </c>
      <c r="Q1" s="16">
        <v>41936</v>
      </c>
      <c r="R1" s="17">
        <v>41937</v>
      </c>
      <c r="S1" s="17">
        <v>41938</v>
      </c>
      <c r="T1" s="16">
        <v>41939</v>
      </c>
      <c r="U1" s="16">
        <v>41940</v>
      </c>
      <c r="V1" s="16">
        <v>41941</v>
      </c>
      <c r="W1" s="16">
        <v>41942</v>
      </c>
      <c r="X1" s="16">
        <v>41943</v>
      </c>
      <c r="Y1" s="17">
        <v>41944</v>
      </c>
      <c r="Z1" s="52">
        <v>41945</v>
      </c>
      <c r="AA1" s="52">
        <v>41946</v>
      </c>
      <c r="AB1" s="52">
        <v>41947</v>
      </c>
      <c r="AC1" s="52">
        <v>41948</v>
      </c>
      <c r="AD1" s="52">
        <v>41949</v>
      </c>
      <c r="AE1" s="52">
        <v>41950</v>
      </c>
      <c r="AF1" s="52">
        <v>41951</v>
      </c>
      <c r="AG1" s="52">
        <v>41952</v>
      </c>
      <c r="AH1" s="52">
        <v>41953</v>
      </c>
      <c r="AI1" s="85">
        <v>41954</v>
      </c>
      <c r="AJ1" s="96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47" ht="75" x14ac:dyDescent="0.25">
      <c r="A2" s="2" t="s">
        <v>118</v>
      </c>
      <c r="B2" s="3" t="s">
        <v>23</v>
      </c>
      <c r="C2" s="2" t="s">
        <v>21</v>
      </c>
      <c r="D2" s="2" t="s">
        <v>22</v>
      </c>
      <c r="E2" s="15">
        <v>1</v>
      </c>
      <c r="F2" s="2">
        <v>2</v>
      </c>
      <c r="G2" s="2">
        <v>3</v>
      </c>
      <c r="H2" s="2" t="s">
        <v>64</v>
      </c>
      <c r="I2" s="11" t="s">
        <v>65</v>
      </c>
      <c r="J2" s="11" t="s">
        <v>66</v>
      </c>
      <c r="K2" s="22" t="s">
        <v>67</v>
      </c>
      <c r="L2" s="22" t="s">
        <v>68</v>
      </c>
      <c r="M2" s="11" t="s">
        <v>69</v>
      </c>
      <c r="N2" s="11" t="s">
        <v>70</v>
      </c>
      <c r="O2" s="11" t="s">
        <v>64</v>
      </c>
      <c r="P2" s="11" t="s">
        <v>65</v>
      </c>
      <c r="Q2" s="11" t="s">
        <v>66</v>
      </c>
      <c r="R2" s="22" t="s">
        <v>67</v>
      </c>
      <c r="S2" s="22" t="s">
        <v>68</v>
      </c>
      <c r="T2" s="11" t="s">
        <v>69</v>
      </c>
      <c r="U2" s="11" t="s">
        <v>70</v>
      </c>
      <c r="V2" s="11" t="s">
        <v>64</v>
      </c>
      <c r="W2" s="11" t="s">
        <v>65</v>
      </c>
      <c r="X2" s="11" t="s">
        <v>66</v>
      </c>
      <c r="Y2" s="22" t="s">
        <v>67</v>
      </c>
      <c r="Z2" s="53" t="s">
        <v>68</v>
      </c>
      <c r="AA2" s="53" t="s">
        <v>69</v>
      </c>
      <c r="AB2" s="53" t="s">
        <v>70</v>
      </c>
      <c r="AC2" s="53" t="s">
        <v>64</v>
      </c>
      <c r="AD2" s="53" t="s">
        <v>65</v>
      </c>
      <c r="AE2" s="53" t="s">
        <v>66</v>
      </c>
      <c r="AF2" s="53" t="s">
        <v>67</v>
      </c>
      <c r="AG2" s="53" t="s">
        <v>68</v>
      </c>
      <c r="AH2" s="53" t="s">
        <v>69</v>
      </c>
      <c r="AI2" s="86" t="s">
        <v>70</v>
      </c>
      <c r="AJ2" s="97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47" x14ac:dyDescent="0.25">
      <c r="A3" s="10" t="s">
        <v>36</v>
      </c>
      <c r="B3" s="18" t="s">
        <v>50</v>
      </c>
      <c r="C3" s="5">
        <v>8</v>
      </c>
      <c r="D3" s="5" t="s">
        <v>11</v>
      </c>
      <c r="E3" s="15">
        <v>8</v>
      </c>
      <c r="F3" s="5">
        <v>12</v>
      </c>
      <c r="G3" s="5">
        <v>16</v>
      </c>
      <c r="I3" s="36"/>
      <c r="J3" s="46" t="s">
        <v>126</v>
      </c>
      <c r="K3" s="46" t="s">
        <v>126</v>
      </c>
      <c r="L3" s="24"/>
      <c r="M3" s="23"/>
      <c r="N3" s="23"/>
      <c r="O3" s="23"/>
      <c r="P3" s="23"/>
      <c r="Q3" s="23"/>
      <c r="R3" s="24"/>
      <c r="S3" s="24"/>
      <c r="T3" s="23"/>
      <c r="U3" s="23"/>
      <c r="V3" s="23"/>
      <c r="W3" s="23"/>
      <c r="X3" s="23"/>
      <c r="Y3" s="25"/>
      <c r="Z3" s="56"/>
      <c r="AA3" s="87"/>
      <c r="AB3" s="56"/>
      <c r="AC3" s="56"/>
      <c r="AD3" s="56"/>
      <c r="AE3" s="56"/>
      <c r="AF3" s="56"/>
      <c r="AG3" s="56"/>
      <c r="AH3" s="56"/>
      <c r="AI3" s="91"/>
      <c r="AJ3" s="28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10" t="s">
        <v>37</v>
      </c>
      <c r="B4" s="18" t="s">
        <v>51</v>
      </c>
      <c r="C4" s="5">
        <v>20</v>
      </c>
      <c r="D4" s="5" t="s">
        <v>12</v>
      </c>
      <c r="E4" s="15">
        <v>20</v>
      </c>
      <c r="F4" s="5">
        <v>28</v>
      </c>
      <c r="G4" s="6">
        <v>36</v>
      </c>
      <c r="H4" s="28"/>
      <c r="I4" s="34"/>
      <c r="K4" s="39"/>
      <c r="L4" s="39"/>
      <c r="M4" s="38" t="s">
        <v>72</v>
      </c>
      <c r="N4" s="38" t="s">
        <v>72</v>
      </c>
      <c r="O4" s="38" t="s">
        <v>72</v>
      </c>
      <c r="P4" s="38" t="s">
        <v>76</v>
      </c>
      <c r="Q4" s="34"/>
      <c r="R4" s="19"/>
      <c r="S4" s="19"/>
      <c r="T4" s="4"/>
      <c r="U4" s="4"/>
      <c r="V4" s="4"/>
      <c r="W4" s="4"/>
      <c r="X4" s="4"/>
      <c r="Y4" s="27"/>
      <c r="Z4" s="57"/>
      <c r="AA4" s="87"/>
      <c r="AB4" s="57"/>
      <c r="AC4" s="57"/>
      <c r="AD4" s="57"/>
      <c r="AE4" s="57"/>
      <c r="AF4" s="57"/>
      <c r="AG4" s="57"/>
      <c r="AH4" s="57"/>
      <c r="AI4" s="92"/>
      <c r="AJ4" s="28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25">
      <c r="A5" s="10" t="s">
        <v>71</v>
      </c>
      <c r="B5" s="18" t="s">
        <v>52</v>
      </c>
      <c r="C5" s="5">
        <v>1</v>
      </c>
      <c r="D5" s="5" t="s">
        <v>10</v>
      </c>
      <c r="E5" s="15">
        <v>1</v>
      </c>
      <c r="F5" s="5">
        <v>1.2</v>
      </c>
      <c r="G5" s="6">
        <v>1.4</v>
      </c>
      <c r="H5" s="28"/>
      <c r="I5" s="34"/>
      <c r="J5" s="44"/>
      <c r="K5" s="39"/>
      <c r="L5" s="39"/>
      <c r="M5" s="34"/>
      <c r="N5" s="4"/>
      <c r="O5" s="4"/>
      <c r="P5" s="38" t="s">
        <v>77</v>
      </c>
      <c r="R5" s="19"/>
      <c r="S5" s="19"/>
      <c r="T5" s="4"/>
      <c r="U5" s="4"/>
      <c r="V5" s="4"/>
      <c r="W5" s="4"/>
      <c r="X5" s="4"/>
      <c r="Y5" s="27"/>
      <c r="Z5" s="57"/>
      <c r="AA5" s="87"/>
      <c r="AB5" s="57"/>
      <c r="AC5" s="57"/>
      <c r="AD5" s="57"/>
      <c r="AE5" s="57"/>
      <c r="AF5" s="57"/>
      <c r="AG5" s="57"/>
      <c r="AH5" s="57"/>
      <c r="AI5" s="92"/>
      <c r="AJ5" s="28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25">
      <c r="A6" s="10" t="s">
        <v>38</v>
      </c>
      <c r="B6" s="18" t="s">
        <v>91</v>
      </c>
      <c r="C6" s="12">
        <v>50</v>
      </c>
      <c r="D6" s="12" t="s">
        <v>9</v>
      </c>
      <c r="E6" s="12">
        <v>50</v>
      </c>
      <c r="F6" s="12">
        <v>65</v>
      </c>
      <c r="G6" s="13">
        <v>80</v>
      </c>
      <c r="H6" s="28"/>
      <c r="I6" s="9"/>
      <c r="J6" s="9"/>
      <c r="K6" s="19"/>
      <c r="L6" s="19"/>
      <c r="P6" s="41" t="s">
        <v>128</v>
      </c>
      <c r="Q6" s="41" t="s">
        <v>78</v>
      </c>
      <c r="R6" s="19"/>
      <c r="S6" s="19"/>
      <c r="T6" s="41" t="s">
        <v>79</v>
      </c>
      <c r="U6" s="41" t="s">
        <v>78</v>
      </c>
      <c r="V6" s="41" t="s">
        <v>78</v>
      </c>
      <c r="W6" s="41" t="s">
        <v>78</v>
      </c>
      <c r="X6" s="41" t="s">
        <v>129</v>
      </c>
      <c r="Y6" s="27"/>
      <c r="Z6" s="57"/>
      <c r="AA6" s="87"/>
      <c r="AB6" s="57"/>
      <c r="AC6" s="57"/>
      <c r="AD6" s="57"/>
      <c r="AE6" s="57"/>
      <c r="AF6" s="57"/>
      <c r="AG6" s="57"/>
      <c r="AH6" s="57"/>
      <c r="AI6" s="92"/>
      <c r="AJ6" s="28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25">
      <c r="A7" s="10" t="s">
        <v>39</v>
      </c>
      <c r="B7" s="18" t="s">
        <v>53</v>
      </c>
      <c r="C7" s="7">
        <v>36</v>
      </c>
      <c r="D7" s="7" t="s">
        <v>9</v>
      </c>
      <c r="E7" s="12">
        <v>36</v>
      </c>
      <c r="F7" s="7">
        <v>46.8</v>
      </c>
      <c r="G7" s="8">
        <v>57.6</v>
      </c>
      <c r="H7" s="26"/>
      <c r="I7" s="4"/>
      <c r="J7" s="4"/>
      <c r="K7" s="19"/>
      <c r="L7" s="19"/>
      <c r="M7" s="34"/>
      <c r="N7" s="34"/>
      <c r="O7" s="34"/>
      <c r="P7" s="42" t="s">
        <v>73</v>
      </c>
      <c r="Q7" s="42" t="s">
        <v>73</v>
      </c>
      <c r="R7" s="42" t="s">
        <v>74</v>
      </c>
      <c r="S7" s="42" t="s">
        <v>74</v>
      </c>
      <c r="T7" s="42" t="s">
        <v>73</v>
      </c>
      <c r="U7" s="42" t="s">
        <v>73</v>
      </c>
      <c r="V7" s="42" t="s">
        <v>73</v>
      </c>
      <c r="W7" s="42" t="s">
        <v>73</v>
      </c>
      <c r="X7" s="42" t="s">
        <v>82</v>
      </c>
      <c r="Y7" s="27"/>
      <c r="Z7" s="58"/>
      <c r="AA7" s="87"/>
      <c r="AB7" s="57"/>
      <c r="AC7" s="57"/>
      <c r="AD7" s="57"/>
      <c r="AE7" s="57"/>
      <c r="AF7" s="57"/>
      <c r="AG7" s="57"/>
      <c r="AH7" s="57"/>
      <c r="AI7" s="92"/>
      <c r="AJ7" s="28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25">
      <c r="A8" s="10" t="s">
        <v>40</v>
      </c>
      <c r="B8" s="18" t="s">
        <v>54</v>
      </c>
      <c r="C8" s="7">
        <v>12</v>
      </c>
      <c r="D8" s="7" t="s">
        <v>9</v>
      </c>
      <c r="E8" s="12">
        <v>12</v>
      </c>
      <c r="F8" s="7">
        <v>15.6</v>
      </c>
      <c r="G8" s="8">
        <v>19.2</v>
      </c>
      <c r="H8" s="26"/>
      <c r="I8" s="4"/>
      <c r="J8" s="4"/>
      <c r="K8" s="19"/>
      <c r="L8" s="19"/>
      <c r="N8" s="43" t="s">
        <v>146</v>
      </c>
      <c r="O8" s="43" t="s">
        <v>146</v>
      </c>
      <c r="P8" s="43" t="s">
        <v>147</v>
      </c>
      <c r="Q8" s="9"/>
      <c r="R8" s="19"/>
      <c r="S8" s="19"/>
      <c r="T8" s="4"/>
      <c r="U8" s="9"/>
      <c r="V8" s="4"/>
      <c r="W8" s="4"/>
      <c r="X8" s="4"/>
      <c r="Y8" s="27"/>
      <c r="Z8" s="57"/>
      <c r="AA8" s="87"/>
      <c r="AB8" s="57"/>
      <c r="AC8" s="57"/>
      <c r="AD8" s="57"/>
      <c r="AE8" s="57"/>
      <c r="AF8" s="57"/>
      <c r="AG8" s="57"/>
      <c r="AH8" s="57"/>
      <c r="AI8" s="92"/>
      <c r="AJ8" s="28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25">
      <c r="A9" s="10" t="s">
        <v>41</v>
      </c>
      <c r="B9" s="18" t="s">
        <v>55</v>
      </c>
      <c r="C9" s="7">
        <v>20</v>
      </c>
      <c r="D9" s="7" t="s">
        <v>12</v>
      </c>
      <c r="E9" s="12">
        <v>20</v>
      </c>
      <c r="F9" s="7">
        <v>28</v>
      </c>
      <c r="G9" s="8">
        <v>36</v>
      </c>
      <c r="H9" s="26"/>
      <c r="I9" s="4"/>
      <c r="J9" s="4"/>
      <c r="K9" s="19"/>
      <c r="L9" s="19"/>
      <c r="N9" s="34"/>
      <c r="O9" s="34"/>
      <c r="P9" s="43" t="s">
        <v>148</v>
      </c>
      <c r="Q9" s="43" t="s">
        <v>146</v>
      </c>
      <c r="R9" s="43" t="s">
        <v>146</v>
      </c>
      <c r="S9" s="43" t="s">
        <v>146</v>
      </c>
      <c r="T9" s="43" t="s">
        <v>149</v>
      </c>
      <c r="U9" s="9"/>
      <c r="V9" s="9"/>
      <c r="W9" s="9"/>
      <c r="X9" s="9"/>
      <c r="Y9" s="27"/>
      <c r="Z9" s="57"/>
      <c r="AA9" s="87"/>
      <c r="AB9" s="57"/>
      <c r="AC9" s="57"/>
      <c r="AD9" s="57"/>
      <c r="AE9" s="57"/>
      <c r="AF9" s="57"/>
      <c r="AG9" s="57"/>
      <c r="AH9" s="57"/>
      <c r="AI9" s="92"/>
      <c r="AJ9" s="28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25">
      <c r="A10" s="10" t="s">
        <v>42</v>
      </c>
      <c r="B10" s="18" t="s">
        <v>56</v>
      </c>
      <c r="C10" s="7">
        <v>10</v>
      </c>
      <c r="D10" s="7" t="s">
        <v>12</v>
      </c>
      <c r="E10" s="12">
        <v>10</v>
      </c>
      <c r="F10" s="7">
        <v>14</v>
      </c>
      <c r="G10" s="8">
        <v>18</v>
      </c>
      <c r="H10" s="26"/>
      <c r="I10" s="4"/>
      <c r="J10" s="4"/>
      <c r="K10" s="19"/>
      <c r="L10" s="19"/>
      <c r="N10" s="9"/>
      <c r="O10" s="9"/>
      <c r="P10" s="9"/>
      <c r="Q10" s="14"/>
      <c r="R10" s="19"/>
      <c r="S10" s="19"/>
      <c r="T10" s="43" t="s">
        <v>150</v>
      </c>
      <c r="U10" s="43" t="s">
        <v>146</v>
      </c>
      <c r="V10" s="43" t="s">
        <v>146</v>
      </c>
      <c r="W10" s="43" t="s">
        <v>151</v>
      </c>
      <c r="X10" s="9"/>
      <c r="Y10" s="27"/>
      <c r="Z10" s="57"/>
      <c r="AA10" s="87"/>
      <c r="AB10" s="57"/>
      <c r="AC10" s="57"/>
      <c r="AD10" s="57"/>
      <c r="AE10" s="57"/>
      <c r="AF10" s="57"/>
      <c r="AG10" s="57"/>
      <c r="AH10" s="57"/>
      <c r="AI10" s="92"/>
      <c r="AJ10" s="28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x14ac:dyDescent="0.25">
      <c r="A11" s="10" t="s">
        <v>43</v>
      </c>
      <c r="B11" s="18" t="s">
        <v>57</v>
      </c>
      <c r="C11" s="7">
        <v>8</v>
      </c>
      <c r="D11" s="7" t="s">
        <v>9</v>
      </c>
      <c r="E11" s="12">
        <v>8</v>
      </c>
      <c r="F11" s="7">
        <v>10.4</v>
      </c>
      <c r="G11" s="8">
        <v>12.8</v>
      </c>
      <c r="H11" s="26"/>
      <c r="I11" s="4"/>
      <c r="J11" s="4"/>
      <c r="K11" s="19"/>
      <c r="L11" s="19"/>
      <c r="M11" s="9"/>
      <c r="N11" s="9"/>
      <c r="O11" s="9"/>
      <c r="P11" s="9"/>
      <c r="Q11" s="9"/>
      <c r="R11" s="19"/>
      <c r="S11" s="19"/>
      <c r="T11" s="34"/>
      <c r="U11" s="34"/>
      <c r="W11" s="9"/>
      <c r="X11" s="48" t="s">
        <v>75</v>
      </c>
      <c r="Y11" s="27"/>
      <c r="Z11" s="57"/>
      <c r="AA11" s="87"/>
      <c r="AB11" s="57"/>
      <c r="AC11" s="57"/>
      <c r="AD11" s="57"/>
      <c r="AE11" s="57"/>
      <c r="AF11" s="57"/>
      <c r="AG11" s="57"/>
      <c r="AH11" s="57"/>
      <c r="AI11" s="92"/>
      <c r="AJ11" s="28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x14ac:dyDescent="0.25">
      <c r="A12" s="10" t="s">
        <v>44</v>
      </c>
      <c r="B12" s="18" t="s">
        <v>58</v>
      </c>
      <c r="C12" s="7">
        <v>14</v>
      </c>
      <c r="D12" s="7" t="s">
        <v>9</v>
      </c>
      <c r="E12" s="12">
        <v>14</v>
      </c>
      <c r="F12" s="7">
        <v>18.2</v>
      </c>
      <c r="G12" s="7">
        <v>22.4</v>
      </c>
      <c r="H12" s="34"/>
      <c r="I12" s="34"/>
      <c r="J12" s="14"/>
      <c r="K12" s="19"/>
      <c r="L12" s="19"/>
      <c r="N12" s="40" t="s">
        <v>126</v>
      </c>
      <c r="O12" s="40" t="s">
        <v>126</v>
      </c>
      <c r="P12" s="40" t="s">
        <v>152</v>
      </c>
      <c r="Q12" s="9"/>
      <c r="R12" s="19"/>
      <c r="S12" s="19"/>
      <c r="T12" s="9"/>
      <c r="U12" s="9"/>
      <c r="V12" s="9"/>
      <c r="W12" s="9"/>
      <c r="X12" s="9"/>
      <c r="Y12" s="27"/>
      <c r="Z12" s="57"/>
      <c r="AA12" s="87"/>
      <c r="AB12" s="57"/>
      <c r="AC12" s="57"/>
      <c r="AD12" s="57"/>
      <c r="AE12" s="57"/>
      <c r="AF12" s="57"/>
      <c r="AG12" s="57"/>
      <c r="AH12" s="57"/>
      <c r="AI12" s="92"/>
      <c r="AJ12" s="28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x14ac:dyDescent="0.25">
      <c r="A13" s="10" t="s">
        <v>45</v>
      </c>
      <c r="B13" s="18" t="s">
        <v>59</v>
      </c>
      <c r="C13" s="7">
        <v>26</v>
      </c>
      <c r="D13" s="7" t="s">
        <v>12</v>
      </c>
      <c r="E13" s="12">
        <v>26</v>
      </c>
      <c r="F13" s="7">
        <v>36.4</v>
      </c>
      <c r="G13" s="8">
        <v>46.8</v>
      </c>
      <c r="H13" s="28"/>
      <c r="I13" s="34"/>
      <c r="J13" s="34"/>
      <c r="K13" s="19"/>
      <c r="L13" s="19"/>
      <c r="N13" s="34"/>
      <c r="O13" s="34"/>
      <c r="P13" s="40" t="s">
        <v>153</v>
      </c>
      <c r="Q13" s="40" t="s">
        <v>126</v>
      </c>
      <c r="R13" s="40" t="s">
        <v>126</v>
      </c>
      <c r="S13" s="40" t="s">
        <v>126</v>
      </c>
      <c r="T13" s="40" t="s">
        <v>126</v>
      </c>
      <c r="U13" s="40" t="s">
        <v>126</v>
      </c>
      <c r="V13" s="40" t="s">
        <v>154</v>
      </c>
      <c r="W13" s="34"/>
      <c r="X13" s="34"/>
      <c r="Y13" s="27"/>
      <c r="Z13" s="57"/>
      <c r="AA13" s="87"/>
      <c r="AB13" s="57"/>
      <c r="AC13" s="57"/>
      <c r="AD13" s="57"/>
      <c r="AE13" s="57"/>
      <c r="AF13" s="57"/>
      <c r="AG13" s="57"/>
      <c r="AH13" s="57"/>
      <c r="AI13" s="92"/>
      <c r="AJ13" s="28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x14ac:dyDescent="0.25">
      <c r="A14" s="10" t="s">
        <v>46</v>
      </c>
      <c r="B14" s="18" t="s">
        <v>60</v>
      </c>
      <c r="C14" s="7">
        <v>12</v>
      </c>
      <c r="D14" s="7" t="s">
        <v>12</v>
      </c>
      <c r="E14" s="12">
        <v>12</v>
      </c>
      <c r="F14" s="7">
        <v>16.8</v>
      </c>
      <c r="G14" s="8">
        <v>21.6</v>
      </c>
      <c r="H14" s="28"/>
      <c r="I14" s="9"/>
      <c r="J14" s="9"/>
      <c r="K14" s="19"/>
      <c r="L14" s="19"/>
      <c r="N14" s="9"/>
      <c r="O14" s="9"/>
      <c r="P14" s="34"/>
      <c r="Q14" s="34"/>
      <c r="R14" s="19"/>
      <c r="S14" s="19"/>
      <c r="U14" s="9"/>
      <c r="V14" s="40" t="s">
        <v>155</v>
      </c>
      <c r="W14" s="40" t="s">
        <v>126</v>
      </c>
      <c r="X14" s="40" t="s">
        <v>126</v>
      </c>
      <c r="Y14" s="27"/>
      <c r="Z14" s="57"/>
      <c r="AA14" s="87"/>
      <c r="AB14" s="57"/>
      <c r="AC14" s="57"/>
      <c r="AD14" s="57"/>
      <c r="AE14" s="57"/>
      <c r="AF14" s="57"/>
      <c r="AG14" s="57"/>
      <c r="AH14" s="57"/>
      <c r="AI14" s="92"/>
      <c r="AJ14" s="28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x14ac:dyDescent="0.25">
      <c r="A15" s="10" t="s">
        <v>47</v>
      </c>
      <c r="B15" s="18" t="s">
        <v>61</v>
      </c>
      <c r="C15" s="7">
        <v>10</v>
      </c>
      <c r="D15" s="7" t="s">
        <v>9</v>
      </c>
      <c r="E15" s="12">
        <v>10</v>
      </c>
      <c r="F15" s="7">
        <v>13</v>
      </c>
      <c r="G15" s="8">
        <v>16</v>
      </c>
      <c r="H15" s="26"/>
      <c r="I15" s="4"/>
      <c r="J15" s="4"/>
      <c r="K15" s="19"/>
      <c r="L15" s="19"/>
      <c r="R15" s="19"/>
      <c r="S15" s="19"/>
      <c r="V15" s="34"/>
      <c r="W15" s="9"/>
      <c r="X15" s="9"/>
      <c r="Y15" s="27"/>
      <c r="Z15" s="57"/>
      <c r="AA15" s="48" t="s">
        <v>75</v>
      </c>
      <c r="AB15" s="60" t="s">
        <v>80</v>
      </c>
      <c r="AC15" s="57"/>
      <c r="AD15" s="57"/>
      <c r="AE15" s="57"/>
      <c r="AF15" s="57"/>
      <c r="AG15" s="57"/>
      <c r="AH15" s="57"/>
      <c r="AI15" s="92"/>
      <c r="AJ15" s="28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x14ac:dyDescent="0.25">
      <c r="A16" s="10" t="s">
        <v>48</v>
      </c>
      <c r="B16" s="18" t="s">
        <v>62</v>
      </c>
      <c r="C16" s="7">
        <v>24</v>
      </c>
      <c r="D16" s="7" t="s">
        <v>9</v>
      </c>
      <c r="E16" s="12">
        <v>24</v>
      </c>
      <c r="F16" s="7">
        <v>31.2</v>
      </c>
      <c r="G16" s="8">
        <v>38.4</v>
      </c>
      <c r="H16" s="26"/>
      <c r="I16" s="4"/>
      <c r="J16" s="4"/>
      <c r="K16" s="19"/>
      <c r="L16" s="19"/>
      <c r="M16" s="9"/>
      <c r="N16" s="9"/>
      <c r="O16" s="9"/>
      <c r="P16" s="9"/>
      <c r="Q16" s="9"/>
      <c r="R16" s="19"/>
      <c r="S16" s="19"/>
      <c r="T16" s="9"/>
      <c r="U16" s="14"/>
      <c r="Y16" s="27"/>
      <c r="Z16" s="58"/>
      <c r="AA16" s="87"/>
      <c r="AB16" s="89" t="s">
        <v>156</v>
      </c>
      <c r="AC16" s="89" t="s">
        <v>126</v>
      </c>
      <c r="AD16" s="89" t="s">
        <v>126</v>
      </c>
      <c r="AE16" s="89" t="s">
        <v>126</v>
      </c>
      <c r="AF16" s="89" t="s">
        <v>157</v>
      </c>
      <c r="AG16" s="57"/>
      <c r="AH16" s="57"/>
      <c r="AI16" s="92"/>
      <c r="AJ16" s="28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x14ac:dyDescent="0.25">
      <c r="A17" s="10" t="s">
        <v>49</v>
      </c>
      <c r="B17" s="18" t="s">
        <v>63</v>
      </c>
      <c r="C17" s="7">
        <v>16</v>
      </c>
      <c r="D17" s="7" t="s">
        <v>12</v>
      </c>
      <c r="E17" s="12">
        <v>16</v>
      </c>
      <c r="F17" s="7">
        <v>22.4</v>
      </c>
      <c r="G17" s="8">
        <v>28.8</v>
      </c>
      <c r="H17" s="26"/>
      <c r="I17" s="4"/>
      <c r="J17" s="4"/>
      <c r="K17" s="19"/>
      <c r="L17" s="19"/>
      <c r="M17" s="4"/>
      <c r="N17" s="4"/>
      <c r="O17" s="4"/>
      <c r="P17" s="4"/>
      <c r="Q17" s="4"/>
      <c r="R17" s="19"/>
      <c r="S17" s="19"/>
      <c r="T17" s="9"/>
      <c r="U17" s="9"/>
      <c r="V17" s="9"/>
      <c r="W17" s="14"/>
      <c r="X17" s="34"/>
      <c r="Y17" s="27"/>
      <c r="Z17" s="58"/>
      <c r="AA17" s="87"/>
      <c r="AB17" s="57"/>
      <c r="AC17" s="57"/>
      <c r="AD17" s="57"/>
      <c r="AE17" s="57"/>
      <c r="AF17" s="57"/>
      <c r="AG17" s="57"/>
      <c r="AH17" s="60" t="s">
        <v>75</v>
      </c>
      <c r="AI17" s="93" t="s">
        <v>75</v>
      </c>
      <c r="AJ17" s="98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x14ac:dyDescent="0.25">
      <c r="A18" s="10" t="s">
        <v>14</v>
      </c>
      <c r="B18" s="18" t="s">
        <v>18</v>
      </c>
      <c r="C18" s="7">
        <v>2</v>
      </c>
      <c r="D18" s="7" t="s">
        <v>9</v>
      </c>
      <c r="E18" s="12">
        <v>2</v>
      </c>
      <c r="F18" s="7">
        <v>2.6</v>
      </c>
      <c r="G18" s="7">
        <v>3.2</v>
      </c>
      <c r="H18" s="4"/>
      <c r="J18" s="4"/>
      <c r="K18" s="19"/>
      <c r="L18" s="19"/>
      <c r="M18" s="4"/>
      <c r="N18" s="4"/>
      <c r="O18" s="4"/>
      <c r="P18" s="4"/>
      <c r="Q18" s="4"/>
      <c r="R18" s="19"/>
      <c r="S18" s="19"/>
      <c r="T18" s="9"/>
      <c r="U18" s="9"/>
      <c r="V18" s="9"/>
      <c r="W18" s="9"/>
      <c r="X18" s="9"/>
      <c r="Y18" s="27"/>
      <c r="Z18" s="57"/>
      <c r="AA18" s="87"/>
      <c r="AB18" s="57"/>
      <c r="AC18" s="57"/>
      <c r="AD18" s="57"/>
      <c r="AE18" s="57"/>
      <c r="AF18" s="57"/>
      <c r="AG18" s="57"/>
      <c r="AH18" s="57"/>
      <c r="AI18" s="92"/>
      <c r="AJ18" s="28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25">
      <c r="A19" s="10" t="s">
        <v>15</v>
      </c>
      <c r="B19" s="18" t="s">
        <v>19</v>
      </c>
      <c r="C19" s="7">
        <v>5</v>
      </c>
      <c r="D19" s="7" t="s">
        <v>12</v>
      </c>
      <c r="E19" s="12">
        <v>5</v>
      </c>
      <c r="F19" s="7">
        <v>7</v>
      </c>
      <c r="G19" s="7">
        <v>9</v>
      </c>
      <c r="J19" s="45" t="s">
        <v>140</v>
      </c>
      <c r="K19" s="19"/>
      <c r="L19" s="19"/>
      <c r="M19" s="4"/>
      <c r="N19" s="4"/>
      <c r="O19" s="4"/>
      <c r="P19" s="4"/>
      <c r="Q19" s="4"/>
      <c r="R19" s="19"/>
      <c r="S19" s="19"/>
      <c r="T19" s="9"/>
      <c r="U19" s="9"/>
      <c r="V19" s="9"/>
      <c r="W19" s="9"/>
      <c r="X19" s="9"/>
      <c r="Y19" s="27"/>
      <c r="Z19" s="57"/>
      <c r="AA19" s="87"/>
      <c r="AB19" s="57"/>
      <c r="AC19" s="57"/>
      <c r="AD19" s="57"/>
      <c r="AE19" s="57"/>
      <c r="AF19" s="57"/>
      <c r="AG19" s="57"/>
      <c r="AH19" s="57"/>
      <c r="AI19" s="92"/>
      <c r="AJ19" s="28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25">
      <c r="A20" s="10" t="s">
        <v>16</v>
      </c>
      <c r="B20" s="18" t="s">
        <v>20</v>
      </c>
      <c r="C20" s="7">
        <v>3</v>
      </c>
      <c r="D20" s="7" t="s">
        <v>13</v>
      </c>
      <c r="E20" s="12">
        <v>3</v>
      </c>
      <c r="F20" s="7">
        <v>3.75</v>
      </c>
      <c r="G20" s="8">
        <v>4.5</v>
      </c>
      <c r="H20" s="26"/>
      <c r="J20" s="45" t="s">
        <v>141</v>
      </c>
      <c r="K20" s="19"/>
      <c r="L20" s="19"/>
      <c r="M20" s="45" t="s">
        <v>142</v>
      </c>
      <c r="N20" s="4"/>
      <c r="O20" s="4"/>
      <c r="P20" s="4"/>
      <c r="Q20" s="4"/>
      <c r="R20" s="19"/>
      <c r="S20" s="19"/>
      <c r="T20" s="9"/>
      <c r="U20" s="9"/>
      <c r="V20" s="9"/>
      <c r="W20" s="9"/>
      <c r="X20" s="9"/>
      <c r="Y20" s="27"/>
      <c r="Z20" s="57"/>
      <c r="AA20" s="87"/>
      <c r="AB20" s="57"/>
      <c r="AC20" s="57"/>
      <c r="AD20" s="57"/>
      <c r="AE20" s="57"/>
      <c r="AF20" s="57"/>
      <c r="AG20" s="57"/>
      <c r="AH20" s="57"/>
      <c r="AI20" s="92"/>
      <c r="AJ20" s="28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25">
      <c r="A21" s="10" t="s">
        <v>17</v>
      </c>
      <c r="B21" s="18" t="s">
        <v>25</v>
      </c>
      <c r="C21" s="7">
        <v>4</v>
      </c>
      <c r="D21" s="7" t="s">
        <v>11</v>
      </c>
      <c r="E21" s="12">
        <v>4</v>
      </c>
      <c r="F21" s="7">
        <v>6</v>
      </c>
      <c r="G21" s="8">
        <v>8</v>
      </c>
      <c r="H21" s="26"/>
      <c r="K21" s="19"/>
      <c r="L21" s="19"/>
      <c r="M21" s="45" t="s">
        <v>143</v>
      </c>
      <c r="N21" s="34"/>
      <c r="O21" s="4"/>
      <c r="P21" s="4"/>
      <c r="Q21" s="9"/>
      <c r="R21" s="19"/>
      <c r="S21" s="19"/>
      <c r="T21" s="9"/>
      <c r="U21" s="9"/>
      <c r="V21" s="9"/>
      <c r="W21" s="9"/>
      <c r="X21" s="9"/>
      <c r="Y21" s="27"/>
      <c r="Z21" s="57"/>
      <c r="AA21" s="87"/>
      <c r="AB21" s="57"/>
      <c r="AC21" s="57"/>
      <c r="AD21" s="57"/>
      <c r="AE21" s="57"/>
      <c r="AF21" s="57"/>
      <c r="AG21" s="57"/>
      <c r="AH21" s="57"/>
      <c r="AI21" s="92"/>
      <c r="AJ21" s="28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25">
      <c r="A22" s="10" t="s">
        <v>26</v>
      </c>
      <c r="B22" s="18" t="s">
        <v>31</v>
      </c>
      <c r="C22" s="5">
        <v>4</v>
      </c>
      <c r="D22" s="5" t="s">
        <v>13</v>
      </c>
      <c r="E22" s="15">
        <v>4</v>
      </c>
      <c r="F22" s="5">
        <v>5</v>
      </c>
      <c r="G22" s="6">
        <v>6</v>
      </c>
      <c r="H22" s="26"/>
      <c r="K22" s="19"/>
      <c r="L22" s="19"/>
      <c r="M22" s="34"/>
      <c r="N22" s="45" t="s">
        <v>144</v>
      </c>
      <c r="O22" s="9"/>
      <c r="P22" s="9"/>
      <c r="Q22" s="4"/>
      <c r="R22" s="19"/>
      <c r="S22" s="19"/>
      <c r="T22" s="9"/>
      <c r="U22" s="9"/>
      <c r="V22" s="9"/>
      <c r="W22" s="9"/>
      <c r="X22" s="9"/>
      <c r="Y22" s="27"/>
      <c r="Z22" s="57"/>
      <c r="AA22" s="87"/>
      <c r="AB22" s="57"/>
      <c r="AC22" s="57"/>
      <c r="AD22" s="57"/>
      <c r="AE22" s="57"/>
      <c r="AF22" s="57"/>
      <c r="AG22" s="57"/>
      <c r="AH22" s="57"/>
      <c r="AI22" s="92"/>
      <c r="AJ22" s="28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25">
      <c r="A23" s="10" t="s">
        <v>27</v>
      </c>
      <c r="B23" s="18" t="s">
        <v>32</v>
      </c>
      <c r="C23" s="5">
        <v>8</v>
      </c>
      <c r="D23" s="5" t="s">
        <v>12</v>
      </c>
      <c r="E23" s="15">
        <v>8</v>
      </c>
      <c r="F23" s="5">
        <v>11.2</v>
      </c>
      <c r="G23" s="6">
        <v>14.4</v>
      </c>
      <c r="H23" s="26"/>
      <c r="J23" s="4"/>
      <c r="K23" s="19"/>
      <c r="L23" s="19"/>
      <c r="N23" s="34"/>
      <c r="O23" s="45" t="s">
        <v>145</v>
      </c>
      <c r="P23" s="4"/>
      <c r="Q23" s="9"/>
      <c r="R23" s="19"/>
      <c r="S23" s="19"/>
      <c r="T23" s="9"/>
      <c r="U23" s="9"/>
      <c r="V23" s="9"/>
      <c r="W23" s="9"/>
      <c r="X23" s="9"/>
      <c r="Y23" s="27"/>
      <c r="Z23" s="57"/>
      <c r="AA23" s="87"/>
      <c r="AB23" s="57"/>
      <c r="AC23" s="57"/>
      <c r="AD23" s="57"/>
      <c r="AE23" s="57"/>
      <c r="AF23" s="57"/>
      <c r="AG23" s="57"/>
      <c r="AH23" s="57"/>
      <c r="AI23" s="92"/>
      <c r="AJ23" s="28"/>
    </row>
    <row r="24" spans="1:47" x14ac:dyDescent="0.25">
      <c r="A24" s="10" t="s">
        <v>28</v>
      </c>
      <c r="B24" s="18" t="s">
        <v>33</v>
      </c>
      <c r="C24" s="5">
        <v>4</v>
      </c>
      <c r="D24" s="5" t="s">
        <v>11</v>
      </c>
      <c r="E24" s="15">
        <v>4</v>
      </c>
      <c r="F24" s="5">
        <v>6</v>
      </c>
      <c r="G24" s="6">
        <v>8</v>
      </c>
      <c r="H24" s="26"/>
      <c r="J24" s="4"/>
      <c r="K24" s="19"/>
      <c r="L24" s="19"/>
      <c r="P24" s="45" t="s">
        <v>144</v>
      </c>
      <c r="Q24" s="9"/>
      <c r="R24" s="19"/>
      <c r="S24" s="19"/>
      <c r="T24" s="9"/>
      <c r="U24" s="9"/>
      <c r="V24" s="9"/>
      <c r="W24" s="9"/>
      <c r="X24" s="9"/>
      <c r="Y24" s="27"/>
      <c r="Z24" s="57"/>
      <c r="AA24" s="87"/>
      <c r="AB24" s="57"/>
      <c r="AC24" s="57"/>
      <c r="AD24" s="57"/>
      <c r="AE24" s="57"/>
      <c r="AF24" s="57"/>
      <c r="AG24" s="57"/>
      <c r="AH24" s="57"/>
      <c r="AI24" s="92"/>
      <c r="AJ24" s="28"/>
    </row>
    <row r="25" spans="1:47" x14ac:dyDescent="0.25">
      <c r="A25" s="10" t="s">
        <v>29</v>
      </c>
      <c r="B25" s="18" t="s">
        <v>34</v>
      </c>
      <c r="C25" s="5">
        <v>4</v>
      </c>
      <c r="D25" s="5" t="s">
        <v>9</v>
      </c>
      <c r="E25" s="15">
        <v>4</v>
      </c>
      <c r="F25" s="5">
        <v>5.2</v>
      </c>
      <c r="G25" s="6">
        <v>6.4</v>
      </c>
      <c r="H25" s="26"/>
      <c r="J25" s="4"/>
      <c r="K25" s="19"/>
      <c r="L25" s="19"/>
      <c r="M25" s="4"/>
      <c r="P25" s="45" t="s">
        <v>145</v>
      </c>
      <c r="Q25" s="34"/>
      <c r="R25" s="19"/>
      <c r="S25" s="19"/>
      <c r="T25" s="9"/>
      <c r="U25" s="9"/>
      <c r="V25" s="9"/>
      <c r="W25" s="9"/>
      <c r="X25" s="9"/>
      <c r="Y25" s="27"/>
      <c r="Z25" s="57"/>
      <c r="AA25" s="87"/>
      <c r="AB25" s="57"/>
      <c r="AC25" s="57"/>
      <c r="AD25" s="57"/>
      <c r="AE25" s="57"/>
      <c r="AF25" s="57"/>
      <c r="AG25" s="57"/>
      <c r="AH25" s="57"/>
      <c r="AI25" s="92"/>
      <c r="AJ25" s="28"/>
    </row>
    <row r="26" spans="1:47" x14ac:dyDescent="0.25">
      <c r="A26" s="10" t="s">
        <v>30</v>
      </c>
      <c r="B26" s="18" t="s">
        <v>35</v>
      </c>
      <c r="C26" s="5">
        <v>4</v>
      </c>
      <c r="D26" s="5" t="s">
        <v>12</v>
      </c>
      <c r="E26" s="15">
        <v>4</v>
      </c>
      <c r="F26" s="5">
        <v>5.6</v>
      </c>
      <c r="G26" s="6">
        <v>7.2</v>
      </c>
      <c r="H26" s="29"/>
      <c r="I26" s="30"/>
      <c r="J26" s="30"/>
      <c r="K26" s="31"/>
      <c r="L26" s="31"/>
      <c r="M26" s="30"/>
      <c r="N26" s="30"/>
      <c r="O26" s="50"/>
      <c r="P26" s="30"/>
      <c r="Q26" s="35"/>
      <c r="R26" s="31"/>
      <c r="S26" s="31"/>
      <c r="T26" s="49"/>
      <c r="U26" s="49"/>
      <c r="V26" s="50"/>
      <c r="W26" s="49"/>
      <c r="X26" s="49"/>
      <c r="Y26" s="32"/>
      <c r="Z26" s="59"/>
      <c r="AA26" s="88"/>
      <c r="AB26" s="59"/>
      <c r="AC26" s="59"/>
      <c r="AD26" s="59"/>
      <c r="AE26" s="59"/>
      <c r="AF26" s="59"/>
      <c r="AG26" s="59"/>
      <c r="AH26" s="59"/>
      <c r="AI26" s="94"/>
      <c r="AJ26" s="28"/>
    </row>
    <row r="27" spans="1:47" x14ac:dyDescent="0.25">
      <c r="A27" s="9"/>
      <c r="B27" s="20"/>
      <c r="C27" s="20"/>
      <c r="D27" s="20"/>
      <c r="E27" s="9">
        <f ca="1">SUM(E3:E44)</f>
        <v>305</v>
      </c>
      <c r="F27" s="9">
        <f ca="1">SUM(F3:F44)</f>
        <v>411.34999999999997</v>
      </c>
      <c r="G27" s="9">
        <f ca="1">SUM(G3:G44)</f>
        <v>517.69999999999993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75" t="s">
        <v>93</v>
      </c>
      <c r="AA27" s="90"/>
      <c r="AB27" s="90"/>
      <c r="AC27" s="90"/>
      <c r="AD27" s="90"/>
      <c r="AE27" s="90"/>
      <c r="AF27" s="90"/>
      <c r="AG27" s="90"/>
      <c r="AH27" s="90"/>
      <c r="AI27" s="90"/>
      <c r="AJ27" s="95"/>
    </row>
  </sheetData>
  <mergeCells count="3">
    <mergeCell ref="A1:D1"/>
    <mergeCell ref="E1:G1"/>
    <mergeCell ref="Z27:A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Календарный график</vt:lpstr>
      <vt:lpstr>Критический путь</vt:lpstr>
      <vt:lpstr>Календарный график НОВЫЙ</vt:lpstr>
    </vt:vector>
  </TitlesOfParts>
  <Company>UralSOFT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2014-05-15T00:07:49Z</dcterms:created>
  <dcterms:modified xsi:type="dcterms:W3CDTF">2014-05-22T22:13:55Z</dcterms:modified>
</cp:coreProperties>
</file>